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UPOENG\01. Análise inicial, habilitação e proposta\08. Análises 2025\17. Construção da Unidade de saúde familiar, USF Lar Do Trabalhador- [0157662025-55]\Arquivos consolidados\Documentos Assinados\"/>
    </mc:Choice>
  </mc:AlternateContent>
  <bookViews>
    <workbookView xWindow="0" yWindow="0" windowWidth="14715" windowHeight="6255" activeTab="1"/>
  </bookViews>
  <sheets>
    <sheet name="RESUMO" sheetId="2" r:id="rId1"/>
    <sheet name="SINTETICO" sheetId="3" r:id="rId2"/>
    <sheet name="MEMÓRIA" sheetId="4" r:id="rId3"/>
    <sheet name="COMPOSIÇÕES" sheetId="5" r:id="rId4"/>
    <sheet name="CRONOGRAMA" sheetId="6" r:id="rId5"/>
    <sheet name="INSUMOS" sheetId="7" r:id="rId6"/>
    <sheet name="BDI" sheetId="8" r:id="rId7"/>
  </sheets>
  <externalReferences>
    <externalReference r:id="rId8"/>
  </externalReferences>
  <definedNames>
    <definedName name="_xlnm._FilterDatabase" localSheetId="3" hidden="1">COMPOSIÇÕES!$A$3:$H$1367</definedName>
    <definedName name="_xlnm.Print_Area" localSheetId="6">BDI!$A$1:$F$48</definedName>
    <definedName name="_xlnm.Print_Area" localSheetId="3">COMPOSIÇÕES!$A$1:$H$1367</definedName>
    <definedName name="_xlnm.Print_Area" localSheetId="4">CRONOGRAMA!$A$1:$V$104</definedName>
    <definedName name="_xlnm.Print_Area" localSheetId="5">INSUMOS!$A$1:$G$112</definedName>
    <definedName name="_xlnm.Print_Area" localSheetId="2">MEMÓRIA!$A$1:$E$530</definedName>
    <definedName name="_xlnm.Print_Area" localSheetId="0">RESUMO!$A$1:$D$56</definedName>
    <definedName name="_xlnm.Print_Area" localSheetId="1">SINTETICO!$A$1:$J$533</definedName>
    <definedName name="artergdfs8" localSheetId="6" hidden="1">{#N/A,#N/A,FALSE,"Pla_Preço";#N/A,#N/A,FALSE,"Crono"}</definedName>
    <definedName name="artergdfs8" localSheetId="3" hidden="1">{#N/A,#N/A,FALSE,"Pla_Preço";#N/A,#N/A,FALSE,"Crono"}</definedName>
    <definedName name="artergdfs8" localSheetId="4" hidden="1">{#N/A,#N/A,FALSE,"Pla_Preço";#N/A,#N/A,FALSE,"Crono"}</definedName>
    <definedName name="artergdfs8" localSheetId="5" hidden="1">{#N/A,#N/A,FALSE,"Pla_Preço";#N/A,#N/A,FALSE,"Crono"}</definedName>
    <definedName name="artergdfs8" localSheetId="2" hidden="1">{#N/A,#N/A,FALSE,"Pla_Preço";#N/A,#N/A,FALSE,"Crono"}</definedName>
    <definedName name="artergdfs8" localSheetId="1" hidden="1">{#N/A,#N/A,FALSE,"Pla_Preço";#N/A,#N/A,FALSE,"Crono"}</definedName>
    <definedName name="artergdfs8" hidden="1">{#N/A,#N/A,FALSE,"Pla_Preço";#N/A,#N/A,FALSE,"Crono"}</definedName>
    <definedName name="asdfsdfsd" localSheetId="6" hidden="1">{#N/A,#N/A,FALSE,"Pla_Preço";#N/A,#N/A,FALSE,"Crono"}</definedName>
    <definedName name="asdfsdfsd" localSheetId="3" hidden="1">{#N/A,#N/A,FALSE,"Pla_Preço";#N/A,#N/A,FALSE,"Crono"}</definedName>
    <definedName name="asdfsdfsd" localSheetId="4" hidden="1">{#N/A,#N/A,FALSE,"Pla_Preço";#N/A,#N/A,FALSE,"Crono"}</definedName>
    <definedName name="asdfsdfsd" localSheetId="5" hidden="1">{#N/A,#N/A,FALSE,"Pla_Preço";#N/A,#N/A,FALSE,"Crono"}</definedName>
    <definedName name="asdfsdfsd" localSheetId="2" hidden="1">{#N/A,#N/A,FALSE,"Pla_Preço";#N/A,#N/A,FALSE,"Crono"}</definedName>
    <definedName name="asdfsdfsd" localSheetId="1" hidden="1">{#N/A,#N/A,FALSE,"Pla_Preço";#N/A,#N/A,FALSE,"Crono"}</definedName>
    <definedName name="asdfsdfsd" hidden="1">{#N/A,#N/A,FALSE,"Pla_Preço";#N/A,#N/A,FALSE,"Crono"}</definedName>
    <definedName name="awertgdsfg9" localSheetId="6" hidden="1">{#N/A,#N/A,FALSE,"Pla_Preço";#N/A,#N/A,FALSE,"Crono"}</definedName>
    <definedName name="awertgdsfg9" localSheetId="3" hidden="1">{#N/A,#N/A,FALSE,"Pla_Preço";#N/A,#N/A,FALSE,"Crono"}</definedName>
    <definedName name="awertgdsfg9" localSheetId="4" hidden="1">{#N/A,#N/A,FALSE,"Pla_Preço";#N/A,#N/A,FALSE,"Crono"}</definedName>
    <definedName name="awertgdsfg9" localSheetId="5" hidden="1">{#N/A,#N/A,FALSE,"Pla_Preço";#N/A,#N/A,FALSE,"Crono"}</definedName>
    <definedName name="awertgdsfg9" localSheetId="2" hidden="1">{#N/A,#N/A,FALSE,"Pla_Preço";#N/A,#N/A,FALSE,"Crono"}</definedName>
    <definedName name="awertgdsfg9" localSheetId="1" hidden="1">{#N/A,#N/A,FALSE,"Pla_Preço";#N/A,#N/A,FALSE,"Crono"}</definedName>
    <definedName name="awertgdsfg9" hidden="1">{#N/A,#N/A,FALSE,"Pla_Preço";#N/A,#N/A,FALSE,"Crono"}</definedName>
    <definedName name="controle">CRONOGRAMA!$E$100:$P$103</definedName>
    <definedName name="Dados_BDI_Material">'[1]ATUALIZAR E EXPORTAR'!$C$5</definedName>
    <definedName name="dfhcxbxfgd5" localSheetId="6" hidden="1">{#N/A,#N/A,FALSE,"Pla_Preço";#N/A,#N/A,FALSE,"Crono"}</definedName>
    <definedName name="dfhcxbxfgd5" localSheetId="3" hidden="1">{#N/A,#N/A,FALSE,"Pla_Preço";#N/A,#N/A,FALSE,"Crono"}</definedName>
    <definedName name="dfhcxbxfgd5" localSheetId="4" hidden="1">{#N/A,#N/A,FALSE,"Pla_Preço";#N/A,#N/A,FALSE,"Crono"}</definedName>
    <definedName name="dfhcxbxfgd5" localSheetId="5" hidden="1">{#N/A,#N/A,FALSE,"Pla_Preço";#N/A,#N/A,FALSE,"Crono"}</definedName>
    <definedName name="dfhcxbxfgd5" localSheetId="2" hidden="1">{#N/A,#N/A,FALSE,"Pla_Preço";#N/A,#N/A,FALSE,"Crono"}</definedName>
    <definedName name="dfhcxbxfgd5" localSheetId="1" hidden="1">{#N/A,#N/A,FALSE,"Pla_Preço";#N/A,#N/A,FALSE,"Crono"}</definedName>
    <definedName name="dfhcxbxfgd5" hidden="1">{#N/A,#N/A,FALSE,"Pla_Preço";#N/A,#N/A,FALSE,"Crono"}</definedName>
    <definedName name="dghzdfhsd" localSheetId="6" hidden="1">{#N/A,#N/A,FALSE,"Pla_Preço";#N/A,#N/A,FALSE,"Crono"}</definedName>
    <definedName name="dghzdfhsd" localSheetId="3" hidden="1">{#N/A,#N/A,FALSE,"Pla_Preço";#N/A,#N/A,FALSE,"Crono"}</definedName>
    <definedName name="dghzdfhsd" localSheetId="4" hidden="1">{#N/A,#N/A,FALSE,"Pla_Preço";#N/A,#N/A,FALSE,"Crono"}</definedName>
    <definedName name="dghzdfhsd" localSheetId="5" hidden="1">{#N/A,#N/A,FALSE,"Pla_Preço";#N/A,#N/A,FALSE,"Crono"}</definedName>
    <definedName name="dghzdfhsd" localSheetId="2" hidden="1">{#N/A,#N/A,FALSE,"Pla_Preço";#N/A,#N/A,FALSE,"Crono"}</definedName>
    <definedName name="dghzdfhsd" localSheetId="1" hidden="1">{#N/A,#N/A,FALSE,"Pla_Preço";#N/A,#N/A,FALSE,"Crono"}</definedName>
    <definedName name="dghzdfhsd" hidden="1">{#N/A,#N/A,FALSE,"Pla_Preço";#N/A,#N/A,FALSE,"Crono"}</definedName>
    <definedName name="dsfgdfgdfg6" localSheetId="6" hidden="1">{#N/A,#N/A,FALSE,"Pla_Preço";#N/A,#N/A,FALSE,"Crono"}</definedName>
    <definedName name="dsfgdfgdfg6" localSheetId="3" hidden="1">{#N/A,#N/A,FALSE,"Pla_Preço";#N/A,#N/A,FALSE,"Crono"}</definedName>
    <definedName name="dsfgdfgdfg6" localSheetId="4" hidden="1">{#N/A,#N/A,FALSE,"Pla_Preço";#N/A,#N/A,FALSE,"Crono"}</definedName>
    <definedName name="dsfgdfgdfg6" localSheetId="5" hidden="1">{#N/A,#N/A,FALSE,"Pla_Preço";#N/A,#N/A,FALSE,"Crono"}</definedName>
    <definedName name="dsfgdfgdfg6" localSheetId="2" hidden="1">{#N/A,#N/A,FALSE,"Pla_Preço";#N/A,#N/A,FALSE,"Crono"}</definedName>
    <definedName name="dsfgdfgdfg6" localSheetId="1" hidden="1">{#N/A,#N/A,FALSE,"Pla_Preço";#N/A,#N/A,FALSE,"Crono"}</definedName>
    <definedName name="dsfgdfgdfg6" hidden="1">{#N/A,#N/A,FALSE,"Pla_Preço";#N/A,#N/A,FALSE,"Crono"}</definedName>
    <definedName name="dsgjhxgn" localSheetId="6" hidden="1">{#N/A,#N/A,FALSE,"Pla_Preço";#N/A,#N/A,FALSE,"Crono"}</definedName>
    <definedName name="dsgjhxgn" localSheetId="3" hidden="1">{#N/A,#N/A,FALSE,"Pla_Preço";#N/A,#N/A,FALSE,"Crono"}</definedName>
    <definedName name="dsgjhxgn" localSheetId="4" hidden="1">{#N/A,#N/A,FALSE,"Pla_Preço";#N/A,#N/A,FALSE,"Crono"}</definedName>
    <definedName name="dsgjhxgn" localSheetId="5" hidden="1">{#N/A,#N/A,FALSE,"Pla_Preço";#N/A,#N/A,FALSE,"Crono"}</definedName>
    <definedName name="dsgjhxgn" localSheetId="2" hidden="1">{#N/A,#N/A,FALSE,"Pla_Preço";#N/A,#N/A,FALSE,"Crono"}</definedName>
    <definedName name="dsgjhxgn" localSheetId="1" hidden="1">{#N/A,#N/A,FALSE,"Pla_Preço";#N/A,#N/A,FALSE,"Crono"}</definedName>
    <definedName name="dsgjhxgn" hidden="1">{#N/A,#N/A,FALSE,"Pla_Preço";#N/A,#N/A,FALSE,"Crono"}</definedName>
    <definedName name="dzfgsds7" localSheetId="6" hidden="1">{#N/A,#N/A,FALSE,"Pla_Preço";#N/A,#N/A,FALSE,"Crono"}</definedName>
    <definedName name="dzfgsds7" localSheetId="3" hidden="1">{#N/A,#N/A,FALSE,"Pla_Preço";#N/A,#N/A,FALSE,"Crono"}</definedName>
    <definedName name="dzfgsds7" localSheetId="4" hidden="1">{#N/A,#N/A,FALSE,"Pla_Preço";#N/A,#N/A,FALSE,"Crono"}</definedName>
    <definedName name="dzfgsds7" localSheetId="5" hidden="1">{#N/A,#N/A,FALSE,"Pla_Preço";#N/A,#N/A,FALSE,"Crono"}</definedName>
    <definedName name="dzfgsds7" localSheetId="2" hidden="1">{#N/A,#N/A,FALSE,"Pla_Preço";#N/A,#N/A,FALSE,"Crono"}</definedName>
    <definedName name="dzfgsds7" localSheetId="1" hidden="1">{#N/A,#N/A,FALSE,"Pla_Preço";#N/A,#N/A,FALSE,"Crono"}</definedName>
    <definedName name="dzfgsds7" hidden="1">{#N/A,#N/A,FALSE,"Pla_Preço";#N/A,#N/A,FALSE,"Crono"}</definedName>
    <definedName name="etertwedyjhg" localSheetId="6" hidden="1">{#N/A,#N/A,FALSE,"Pla_Preço";#N/A,#N/A,FALSE,"Crono"}</definedName>
    <definedName name="etertwedyjhg" localSheetId="3" hidden="1">{#N/A,#N/A,FALSE,"Pla_Preço";#N/A,#N/A,FALSE,"Crono"}</definedName>
    <definedName name="etertwedyjhg" localSheetId="4" hidden="1">{#N/A,#N/A,FALSE,"Pla_Preço";#N/A,#N/A,FALSE,"Crono"}</definedName>
    <definedName name="etertwedyjhg" localSheetId="5" hidden="1">{#N/A,#N/A,FALSE,"Pla_Preço";#N/A,#N/A,FALSE,"Crono"}</definedName>
    <definedName name="etertwedyjhg" localSheetId="2" hidden="1">{#N/A,#N/A,FALSE,"Pla_Preço";#N/A,#N/A,FALSE,"Crono"}</definedName>
    <definedName name="etertwedyjhg" localSheetId="1" hidden="1">{#N/A,#N/A,FALSE,"Pla_Preço";#N/A,#N/A,FALSE,"Crono"}</definedName>
    <definedName name="etertwedyjhg" hidden="1">{#N/A,#N/A,FALSE,"Pla_Preço";#N/A,#N/A,FALSE,"Crono"}</definedName>
    <definedName name="ewrybwer3" localSheetId="6" hidden="1">{#N/A,#N/A,FALSE,"Pla_Preço";#N/A,#N/A,FALSE,"Crono"}</definedName>
    <definedName name="ewrybwer3" localSheetId="3" hidden="1">{#N/A,#N/A,FALSE,"Pla_Preço";#N/A,#N/A,FALSE,"Crono"}</definedName>
    <definedName name="ewrybwer3" localSheetId="4" hidden="1">{#N/A,#N/A,FALSE,"Pla_Preço";#N/A,#N/A,FALSE,"Crono"}</definedName>
    <definedName name="ewrybwer3" localSheetId="5" hidden="1">{#N/A,#N/A,FALSE,"Pla_Preço";#N/A,#N/A,FALSE,"Crono"}</definedName>
    <definedName name="ewrybwer3" localSheetId="2" hidden="1">{#N/A,#N/A,FALSE,"Pla_Preço";#N/A,#N/A,FALSE,"Crono"}</definedName>
    <definedName name="ewrybwer3" localSheetId="1" hidden="1">{#N/A,#N/A,FALSE,"Pla_Preço";#N/A,#N/A,FALSE,"Crono"}</definedName>
    <definedName name="ewrybwer3" hidden="1">{#N/A,#N/A,FALSE,"Pla_Preço";#N/A,#N/A,FALSE,"Crono"}</definedName>
    <definedName name="Filtro_mes">[1]SINAPI_COMP!$B$1</definedName>
    <definedName name="gnsfg6" localSheetId="6" hidden="1">{#N/A,#N/A,FALSE,"Pla_Preço";#N/A,#N/A,FALSE,"Crono"}</definedName>
    <definedName name="gnsfg6" localSheetId="3" hidden="1">{#N/A,#N/A,FALSE,"Pla_Preço";#N/A,#N/A,FALSE,"Crono"}</definedName>
    <definedName name="gnsfg6" localSheetId="4" hidden="1">{#N/A,#N/A,FALSE,"Pla_Preço";#N/A,#N/A,FALSE,"Crono"}</definedName>
    <definedName name="gnsfg6" localSheetId="5" hidden="1">{#N/A,#N/A,FALSE,"Pla_Preço";#N/A,#N/A,FALSE,"Crono"}</definedName>
    <definedName name="gnsfg6" localSheetId="2" hidden="1">{#N/A,#N/A,FALSE,"Pla_Preço";#N/A,#N/A,FALSE,"Crono"}</definedName>
    <definedName name="gnsfg6" localSheetId="1" hidden="1">{#N/A,#N/A,FALSE,"Pla_Preço";#N/A,#N/A,FALSE,"Crono"}</definedName>
    <definedName name="gnsfg6" hidden="1">{#N/A,#N/A,FALSE,"Pla_Preço";#N/A,#N/A,FALSE,"Crono"}</definedName>
    <definedName name="hdfhty6" localSheetId="6" hidden="1">{#N/A,#N/A,FALSE,"Pla_Preço";#N/A,#N/A,FALSE,"Crono"}</definedName>
    <definedName name="hdfhty6" localSheetId="3" hidden="1">{#N/A,#N/A,FALSE,"Pla_Preço";#N/A,#N/A,FALSE,"Crono"}</definedName>
    <definedName name="hdfhty6" localSheetId="4" hidden="1">{#N/A,#N/A,FALSE,"Pla_Preço";#N/A,#N/A,FALSE,"Crono"}</definedName>
    <definedName name="hdfhty6" localSheetId="5" hidden="1">{#N/A,#N/A,FALSE,"Pla_Preço";#N/A,#N/A,FALSE,"Crono"}</definedName>
    <definedName name="hdfhty6" localSheetId="2" hidden="1">{#N/A,#N/A,FALSE,"Pla_Preço";#N/A,#N/A,FALSE,"Crono"}</definedName>
    <definedName name="hdfhty6" localSheetId="1" hidden="1">{#N/A,#N/A,FALSE,"Pla_Preço";#N/A,#N/A,FALSE,"Crono"}</definedName>
    <definedName name="hdfhty6" hidden="1">{#N/A,#N/A,FALSE,"Pla_Preço";#N/A,#N/A,FALSE,"Crono"}</definedName>
    <definedName name="ijopi" localSheetId="6" hidden="1">{#N/A,#N/A,FALSE,"Pla_Preço";#N/A,#N/A,FALSE,"Crono"}</definedName>
    <definedName name="ijopi" localSheetId="3" hidden="1">{#N/A,#N/A,FALSE,"Pla_Preço";#N/A,#N/A,FALSE,"Crono"}</definedName>
    <definedName name="ijopi" localSheetId="4" hidden="1">{#N/A,#N/A,FALSE,"Pla_Preço";#N/A,#N/A,FALSE,"Crono"}</definedName>
    <definedName name="ijopi" localSheetId="5" hidden="1">{#N/A,#N/A,FALSE,"Pla_Preço";#N/A,#N/A,FALSE,"Crono"}</definedName>
    <definedName name="ijopi" localSheetId="2" hidden="1">{#N/A,#N/A,FALSE,"Pla_Preço";#N/A,#N/A,FALSE,"Crono"}</definedName>
    <definedName name="ijopi" localSheetId="1" hidden="1">{#N/A,#N/A,FALSE,"Pla_Preço";#N/A,#N/A,FALSE,"Crono"}</definedName>
    <definedName name="ijopi" hidden="1">{#N/A,#N/A,FALSE,"Pla_Preço";#N/A,#N/A,FALSE,"Crono"}</definedName>
    <definedName name="iniciais">"HMAS"</definedName>
    <definedName name="kmcls" localSheetId="6" hidden="1">{#N/A,#N/A,FALSE,"Pla_Preço";#N/A,#N/A,FALSE,"Crono"}</definedName>
    <definedName name="kmcls" localSheetId="3" hidden="1">{#N/A,#N/A,FALSE,"Pla_Preço";#N/A,#N/A,FALSE,"Crono"}</definedName>
    <definedName name="kmcls" localSheetId="4" hidden="1">{#N/A,#N/A,FALSE,"Pla_Preço";#N/A,#N/A,FALSE,"Crono"}</definedName>
    <definedName name="kmcls" localSheetId="5" hidden="1">{#N/A,#N/A,FALSE,"Pla_Preço";#N/A,#N/A,FALSE,"Crono"}</definedName>
    <definedName name="kmcls" localSheetId="2" hidden="1">{#N/A,#N/A,FALSE,"Pla_Preço";#N/A,#N/A,FALSE,"Crono"}</definedName>
    <definedName name="kmcls" localSheetId="1" hidden="1">{#N/A,#N/A,FALSE,"Pla_Preço";#N/A,#N/A,FALSE,"Crono"}</definedName>
    <definedName name="kmcls" hidden="1">{#N/A,#N/A,FALSE,"Pla_Preço";#N/A,#N/A,FALSE,"Crono"}</definedName>
    <definedName name="Print_Area" localSheetId="6">BDI!$A:$F</definedName>
    <definedName name="Print_Area" localSheetId="3">COMPOSIÇÕES!$A$1:$H$1367</definedName>
    <definedName name="Print_Area" localSheetId="4">CRONOGRAMA!$A$1:$Y$104</definedName>
    <definedName name="Print_Area" localSheetId="5">INSUMOS!$A:$G</definedName>
    <definedName name="Print_Area" localSheetId="2">MEMÓRIA!$A:$F</definedName>
    <definedName name="Print_Area" localSheetId="0">RESUMO!$A$1:$D$57</definedName>
    <definedName name="Print_Area" localSheetId="1">SINTETICO!$A:$J</definedName>
    <definedName name="Print_Titles" localSheetId="6">BDI!$1:$1</definedName>
    <definedName name="Print_Titles" localSheetId="3">COMPOSIÇÕES!$2:$2</definedName>
    <definedName name="Print_Titles" localSheetId="5">INSUMOS!$1:$1</definedName>
    <definedName name="Print_Titles" localSheetId="2">MEMÓRIA!$2:$3</definedName>
    <definedName name="Print_Titles" localSheetId="0">RESUMO!$1:$3</definedName>
    <definedName name="Print_Titles" localSheetId="1">SINTETICO!$1:$3</definedName>
    <definedName name="rfsdfsdbsdfsbabsbfa" localSheetId="6" hidden="1">{#N/A,#N/A,FALSE,"Pla_Preço";#N/A,#N/A,FALSE,"Crono"}</definedName>
    <definedName name="rfsdfsdbsdfsbabsbfa" localSheetId="3" hidden="1">{#N/A,#N/A,FALSE,"Pla_Preço";#N/A,#N/A,FALSE,"Crono"}</definedName>
    <definedName name="rfsdfsdbsdfsbabsbfa" localSheetId="4" hidden="1">{#N/A,#N/A,FALSE,"Pla_Preço";#N/A,#N/A,FALSE,"Crono"}</definedName>
    <definedName name="rfsdfsdbsdfsbabsbfa" localSheetId="5" hidden="1">{#N/A,#N/A,FALSE,"Pla_Preço";#N/A,#N/A,FALSE,"Crono"}</definedName>
    <definedName name="rfsdfsdbsdfsbabsbfa" localSheetId="2" hidden="1">{#N/A,#N/A,FALSE,"Pla_Preço";#N/A,#N/A,FALSE,"Crono"}</definedName>
    <definedName name="rfsdfsdbsdfsbabsbfa" localSheetId="1" hidden="1">{#N/A,#N/A,FALSE,"Pla_Preço";#N/A,#N/A,FALSE,"Crono"}</definedName>
    <definedName name="rfsdfsdbsdfsbabsbfa" hidden="1">{#N/A,#N/A,FALSE,"Pla_Preço";#N/A,#N/A,FALSE,"Crono"}</definedName>
    <definedName name="rnwertrsvf" localSheetId="6" hidden="1">{#N/A,#N/A,FALSE,"Pla_Preço";#N/A,#N/A,FALSE,"Crono"}</definedName>
    <definedName name="rnwertrsvf" localSheetId="3" hidden="1">{#N/A,#N/A,FALSE,"Pla_Preço";#N/A,#N/A,FALSE,"Crono"}</definedName>
    <definedName name="rnwertrsvf" localSheetId="4" hidden="1">{#N/A,#N/A,FALSE,"Pla_Preço";#N/A,#N/A,FALSE,"Crono"}</definedName>
    <definedName name="rnwertrsvf" localSheetId="5" hidden="1">{#N/A,#N/A,FALSE,"Pla_Preço";#N/A,#N/A,FALSE,"Crono"}</definedName>
    <definedName name="rnwertrsvf" localSheetId="2" hidden="1">{#N/A,#N/A,FALSE,"Pla_Preço";#N/A,#N/A,FALSE,"Crono"}</definedName>
    <definedName name="rnwertrsvf" localSheetId="1" hidden="1">{#N/A,#N/A,FALSE,"Pla_Preço";#N/A,#N/A,FALSE,"Crono"}</definedName>
    <definedName name="rnwertrsvf" hidden="1">{#N/A,#N/A,FALSE,"Pla_Preço";#N/A,#N/A,FALSE,"Crono"}</definedName>
    <definedName name="sdfsdfsdg8" localSheetId="6" hidden="1">{#N/A,#N/A,FALSE,"Pla_Preço";#N/A,#N/A,FALSE,"Crono"}</definedName>
    <definedName name="sdfsdfsdg8" localSheetId="3" hidden="1">{#N/A,#N/A,FALSE,"Pla_Preço";#N/A,#N/A,FALSE,"Crono"}</definedName>
    <definedName name="sdfsdfsdg8" localSheetId="4" hidden="1">{#N/A,#N/A,FALSE,"Pla_Preço";#N/A,#N/A,FALSE,"Crono"}</definedName>
    <definedName name="sdfsdfsdg8" localSheetId="5" hidden="1">{#N/A,#N/A,FALSE,"Pla_Preço";#N/A,#N/A,FALSE,"Crono"}</definedName>
    <definedName name="sdfsdfsdg8" localSheetId="2" hidden="1">{#N/A,#N/A,FALSE,"Pla_Preço";#N/A,#N/A,FALSE,"Crono"}</definedName>
    <definedName name="sdfsdfsdg8" localSheetId="1" hidden="1">{#N/A,#N/A,FALSE,"Pla_Preço";#N/A,#N/A,FALSE,"Crono"}</definedName>
    <definedName name="sdfsdfsdg8" hidden="1">{#N/A,#N/A,FALSE,"Pla_Preço";#N/A,#N/A,FALSE,"Crono"}</definedName>
    <definedName name="sdgfdxgf8" localSheetId="6" hidden="1">{#N/A,#N/A,FALSE,"Pla_Preço";#N/A,#N/A,FALSE,"Crono"}</definedName>
    <definedName name="sdgfdxgf8" localSheetId="3" hidden="1">{#N/A,#N/A,FALSE,"Pla_Preço";#N/A,#N/A,FALSE,"Crono"}</definedName>
    <definedName name="sdgfdxgf8" localSheetId="4" hidden="1">{#N/A,#N/A,FALSE,"Pla_Preço";#N/A,#N/A,FALSE,"Crono"}</definedName>
    <definedName name="sdgfdxgf8" localSheetId="5" hidden="1">{#N/A,#N/A,FALSE,"Pla_Preço";#N/A,#N/A,FALSE,"Crono"}</definedName>
    <definedName name="sdgfdxgf8" localSheetId="2" hidden="1">{#N/A,#N/A,FALSE,"Pla_Preço";#N/A,#N/A,FALSE,"Crono"}</definedName>
    <definedName name="sdgfdxgf8" localSheetId="1" hidden="1">{#N/A,#N/A,FALSE,"Pla_Preço";#N/A,#N/A,FALSE,"Crono"}</definedName>
    <definedName name="sdgfdxgf8" hidden="1">{#N/A,#N/A,FALSE,"Pla_Preço";#N/A,#N/A,FALSE,"Crono"}</definedName>
    <definedName name="sdgfgfdg9" localSheetId="6" hidden="1">{#N/A,#N/A,FALSE,"Pla_Preço";#N/A,#N/A,FALSE,"Crono"}</definedName>
    <definedName name="sdgfgfdg9" localSheetId="3" hidden="1">{#N/A,#N/A,FALSE,"Pla_Preço";#N/A,#N/A,FALSE,"Crono"}</definedName>
    <definedName name="sdgfgfdg9" localSheetId="4" hidden="1">{#N/A,#N/A,FALSE,"Pla_Preço";#N/A,#N/A,FALSE,"Crono"}</definedName>
    <definedName name="sdgfgfdg9" localSheetId="5" hidden="1">{#N/A,#N/A,FALSE,"Pla_Preço";#N/A,#N/A,FALSE,"Crono"}</definedName>
    <definedName name="sdgfgfdg9" localSheetId="2" hidden="1">{#N/A,#N/A,FALSE,"Pla_Preço";#N/A,#N/A,FALSE,"Crono"}</definedName>
    <definedName name="sdgfgfdg9" localSheetId="1" hidden="1">{#N/A,#N/A,FALSE,"Pla_Preço";#N/A,#N/A,FALSE,"Crono"}</definedName>
    <definedName name="sdgfgfdg9" hidden="1">{#N/A,#N/A,FALSE,"Pla_Preço";#N/A,#N/A,FALSE,"Crono"}</definedName>
    <definedName name="sergdftgdr5" localSheetId="6" hidden="1">{#N/A,#N/A,FALSE,"Pla_Preço";#N/A,#N/A,FALSE,"Crono"}</definedName>
    <definedName name="sergdftgdr5" localSheetId="3" hidden="1">{#N/A,#N/A,FALSE,"Pla_Preço";#N/A,#N/A,FALSE,"Crono"}</definedName>
    <definedName name="sergdftgdr5" localSheetId="4" hidden="1">{#N/A,#N/A,FALSE,"Pla_Preço";#N/A,#N/A,FALSE,"Crono"}</definedName>
    <definedName name="sergdftgdr5" localSheetId="5" hidden="1">{#N/A,#N/A,FALSE,"Pla_Preço";#N/A,#N/A,FALSE,"Crono"}</definedName>
    <definedName name="sergdftgdr5" localSheetId="2" hidden="1">{#N/A,#N/A,FALSE,"Pla_Preço";#N/A,#N/A,FALSE,"Crono"}</definedName>
    <definedName name="sergdftgdr5" localSheetId="1" hidden="1">{#N/A,#N/A,FALSE,"Pla_Preço";#N/A,#N/A,FALSE,"Crono"}</definedName>
    <definedName name="sergdftgdr5" hidden="1">{#N/A,#N/A,FALSE,"Pla_Preço";#N/A,#N/A,FALSE,"Crono"}</definedName>
    <definedName name="sgasdfa" localSheetId="6" hidden="1">{#N/A,#N/A,FALSE,"Pla_Preço";#N/A,#N/A,FALSE,"Crono"}</definedName>
    <definedName name="sgasdfa" localSheetId="3" hidden="1">{#N/A,#N/A,FALSE,"Pla_Preço";#N/A,#N/A,FALSE,"Crono"}</definedName>
    <definedName name="sgasdfa" localSheetId="4" hidden="1">{#N/A,#N/A,FALSE,"Pla_Preço";#N/A,#N/A,FALSE,"Crono"}</definedName>
    <definedName name="sgasdfa" localSheetId="5" hidden="1">{#N/A,#N/A,FALSE,"Pla_Preço";#N/A,#N/A,FALSE,"Crono"}</definedName>
    <definedName name="sgasdfa" localSheetId="2" hidden="1">{#N/A,#N/A,FALSE,"Pla_Preço";#N/A,#N/A,FALSE,"Crono"}</definedName>
    <definedName name="sgasdfa" localSheetId="1" hidden="1">{#N/A,#N/A,FALSE,"Pla_Preço";#N/A,#N/A,FALSE,"Crono"}</definedName>
    <definedName name="sgasdfa" hidden="1">{#N/A,#N/A,FALSE,"Pla_Preço";#N/A,#N/A,FALSE,"Crono"}</definedName>
    <definedName name="SINAPI_data">[1]!Data[Custom]</definedName>
    <definedName name="Unidades_validas" localSheetId="2">[1]INSUMOS!$V$2:$V$105</definedName>
    <definedName name="werbasdfgaabter" localSheetId="6" hidden="1">{#N/A,#N/A,FALSE,"Pla_Preço";#N/A,#N/A,FALSE,"Crono"}</definedName>
    <definedName name="werbasdfgaabter" localSheetId="3" hidden="1">{#N/A,#N/A,FALSE,"Pla_Preço";#N/A,#N/A,FALSE,"Crono"}</definedName>
    <definedName name="werbasdfgaabter" localSheetId="4" hidden="1">{#N/A,#N/A,FALSE,"Pla_Preço";#N/A,#N/A,FALSE,"Crono"}</definedName>
    <definedName name="werbasdfgaabter" localSheetId="5" hidden="1">{#N/A,#N/A,FALSE,"Pla_Preço";#N/A,#N/A,FALSE,"Crono"}</definedName>
    <definedName name="werbasdfgaabter" localSheetId="2" hidden="1">{#N/A,#N/A,FALSE,"Pla_Preço";#N/A,#N/A,FALSE,"Crono"}</definedName>
    <definedName name="werbasdfgaabter" localSheetId="1" hidden="1">{#N/A,#N/A,FALSE,"Pla_Preço";#N/A,#N/A,FALSE,"Crono"}</definedName>
    <definedName name="werbasdfgaabter" hidden="1">{#N/A,#N/A,FALSE,"Pla_Preço";#N/A,#N/A,FALSE,"Crono"}</definedName>
    <definedName name="wqetbw65" localSheetId="6" hidden="1">{#N/A,#N/A,FALSE,"Pla_Preço";#N/A,#N/A,FALSE,"Crono"}</definedName>
    <definedName name="wqetbw65" localSheetId="3" hidden="1">{#N/A,#N/A,FALSE,"Pla_Preço";#N/A,#N/A,FALSE,"Crono"}</definedName>
    <definedName name="wqetbw65" localSheetId="4" hidden="1">{#N/A,#N/A,FALSE,"Pla_Preço";#N/A,#N/A,FALSE,"Crono"}</definedName>
    <definedName name="wqetbw65" localSheetId="5" hidden="1">{#N/A,#N/A,FALSE,"Pla_Preço";#N/A,#N/A,FALSE,"Crono"}</definedName>
    <definedName name="wqetbw65" localSheetId="2" hidden="1">{#N/A,#N/A,FALSE,"Pla_Preço";#N/A,#N/A,FALSE,"Crono"}</definedName>
    <definedName name="wqetbw65" localSheetId="1" hidden="1">{#N/A,#N/A,FALSE,"Pla_Preço";#N/A,#N/A,FALSE,"Crono"}</definedName>
    <definedName name="wqetbw65" hidden="1">{#N/A,#N/A,FALSE,"Pla_Preço";#N/A,#N/A,FALSE,"Crono"}</definedName>
    <definedName name="wrn.preco." localSheetId="6" hidden="1">{#N/A,#N/A,FALSE,"Pla_Preço";#N/A,#N/A,FALSE,"Crono"}</definedName>
    <definedName name="wrn.preco." localSheetId="3" hidden="1">{#N/A,#N/A,FALSE,"Pla_Preço";#N/A,#N/A,FALSE,"Crono"}</definedName>
    <definedName name="wrn.preco." localSheetId="4" hidden="1">{#N/A,#N/A,FALSE,"Pla_Preço";#N/A,#N/A,FALSE,"Crono"}</definedName>
    <definedName name="wrn.preco." localSheetId="5" hidden="1">{#N/A,#N/A,FALSE,"Pla_Preço";#N/A,#N/A,FALSE,"Crono"}</definedName>
    <definedName name="wrn.preco." localSheetId="2" hidden="1">{#N/A,#N/A,FALSE,"Pla_Preço";#N/A,#N/A,FALSE,"Crono"}</definedName>
    <definedName name="wrn.preco." localSheetId="1" hidden="1">{#N/A,#N/A,FALSE,"Pla_Preço";#N/A,#N/A,FALSE,"Crono"}</definedName>
    <definedName name="wrn.preco." hidden="1">{#N/A,#N/A,FALSE,"Pla_Preço";#N/A,#N/A,FALSE,"Crono"}</definedName>
    <definedName name="zdfgfhcg6" localSheetId="6" hidden="1">{#N/A,#N/A,FALSE,"Pla_Preço";#N/A,#N/A,FALSE,"Crono"}</definedName>
    <definedName name="zdfgfhcg6" localSheetId="3" hidden="1">{#N/A,#N/A,FALSE,"Pla_Preço";#N/A,#N/A,FALSE,"Crono"}</definedName>
    <definedName name="zdfgfhcg6" localSheetId="4" hidden="1">{#N/A,#N/A,FALSE,"Pla_Preço";#N/A,#N/A,FALSE,"Crono"}</definedName>
    <definedName name="zdfgfhcg6" localSheetId="5" hidden="1">{#N/A,#N/A,FALSE,"Pla_Preço";#N/A,#N/A,FALSE,"Crono"}</definedName>
    <definedName name="zdfgfhcg6" localSheetId="2" hidden="1">{#N/A,#N/A,FALSE,"Pla_Preço";#N/A,#N/A,FALSE,"Crono"}</definedName>
    <definedName name="zdfgfhcg6" localSheetId="1" hidden="1">{#N/A,#N/A,FALSE,"Pla_Preço";#N/A,#N/A,FALSE,"Crono"}</definedName>
    <definedName name="zdfgfhcg6" hidden="1">{#N/A,#N/A,FALSE,"Pla_Preço";#N/A,#N/A,FALSE,"Crono"}</definedName>
    <definedName name="zdfgsdrtr8" localSheetId="6" hidden="1">{#N/A,#N/A,FALSE,"Pla_Preço";#N/A,#N/A,FALSE,"Crono"}</definedName>
    <definedName name="zdfgsdrtr8" localSheetId="3" hidden="1">{#N/A,#N/A,FALSE,"Pla_Preço";#N/A,#N/A,FALSE,"Crono"}</definedName>
    <definedName name="zdfgsdrtr8" localSheetId="4" hidden="1">{#N/A,#N/A,FALSE,"Pla_Preço";#N/A,#N/A,FALSE,"Crono"}</definedName>
    <definedName name="zdfgsdrtr8" localSheetId="5" hidden="1">{#N/A,#N/A,FALSE,"Pla_Preço";#N/A,#N/A,FALSE,"Crono"}</definedName>
    <definedName name="zdfgsdrtr8" localSheetId="2" hidden="1">{#N/A,#N/A,FALSE,"Pla_Preço";#N/A,#N/A,FALSE,"Crono"}</definedName>
    <definedName name="zdfgsdrtr8" localSheetId="1" hidden="1">{#N/A,#N/A,FALSE,"Pla_Preço";#N/A,#N/A,FALSE,"Crono"}</definedName>
    <definedName name="zdfgsdrtr8" hidden="1">{#N/A,#N/A,FALSE,"Pla_Preço";#N/A,#N/A,FALSE,"Crono"}</definedName>
    <definedName name="zxgfgsdfgg8" localSheetId="6" hidden="1">{#N/A,#N/A,FALSE,"Pla_Preço";#N/A,#N/A,FALSE,"Crono"}</definedName>
    <definedName name="zxgfgsdfgg8" localSheetId="3" hidden="1">{#N/A,#N/A,FALSE,"Pla_Preço";#N/A,#N/A,FALSE,"Crono"}</definedName>
    <definedName name="zxgfgsdfgg8" localSheetId="4" hidden="1">{#N/A,#N/A,FALSE,"Pla_Preço";#N/A,#N/A,FALSE,"Crono"}</definedName>
    <definedName name="zxgfgsdfgg8" localSheetId="5" hidden="1">{#N/A,#N/A,FALSE,"Pla_Preço";#N/A,#N/A,FALSE,"Crono"}</definedName>
    <definedName name="zxgfgsdfgg8" localSheetId="2" hidden="1">{#N/A,#N/A,FALSE,"Pla_Preço";#N/A,#N/A,FALSE,"Crono"}</definedName>
    <definedName name="zxgfgsdfgg8" localSheetId="1" hidden="1">{#N/A,#N/A,FALSE,"Pla_Preço";#N/A,#N/A,FALSE,"Crono"}</definedName>
    <definedName name="zxgfgsdfgg8" hidden="1">{#N/A,#N/A,FALSE,"Pla_Preço";#N/A,#N/A,FALSE,"Crono"}</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8" l="1"/>
  <c r="Z45" i="6" l="1"/>
  <c r="H46" i="6"/>
  <c r="I46" i="6"/>
  <c r="J46" i="6"/>
  <c r="K46" i="6"/>
  <c r="L46" i="6"/>
  <c r="M46" i="6"/>
  <c r="N46" i="6"/>
  <c r="O46" i="6"/>
  <c r="P46" i="6"/>
  <c r="Q46" i="6"/>
  <c r="R46" i="6"/>
  <c r="S46" i="6"/>
  <c r="T46" i="6"/>
  <c r="U46" i="6"/>
  <c r="V46" i="6"/>
  <c r="H44" i="6"/>
  <c r="I44" i="6"/>
  <c r="J44" i="6"/>
  <c r="K44" i="6"/>
  <c r="L44" i="6"/>
  <c r="M44" i="6"/>
  <c r="N44" i="6"/>
  <c r="O44" i="6"/>
  <c r="P44" i="6"/>
  <c r="Q44" i="6"/>
  <c r="R44" i="6"/>
  <c r="S44" i="6"/>
  <c r="T44" i="6"/>
  <c r="U44" i="6"/>
  <c r="V44" i="6"/>
  <c r="H42" i="6"/>
  <c r="I42" i="6"/>
  <c r="J42" i="6"/>
  <c r="K42" i="6"/>
  <c r="L42" i="6"/>
  <c r="V42" i="6" s="1"/>
  <c r="M42" i="6"/>
  <c r="N42" i="6"/>
  <c r="O42" i="6"/>
  <c r="P42" i="6"/>
  <c r="Q42" i="6"/>
  <c r="R42" i="6"/>
  <c r="S42" i="6"/>
  <c r="T42" i="6"/>
  <c r="U42" i="6"/>
  <c r="H40" i="6"/>
  <c r="I40" i="6"/>
  <c r="J40" i="6"/>
  <c r="K40" i="6"/>
  <c r="L40" i="6"/>
  <c r="M40" i="6"/>
  <c r="N40" i="6"/>
  <c r="O40" i="6"/>
  <c r="P40" i="6"/>
  <c r="Q40" i="6"/>
  <c r="R40" i="6"/>
  <c r="S40" i="6"/>
  <c r="V40" i="6" s="1"/>
  <c r="T40" i="6"/>
  <c r="U40" i="6"/>
  <c r="H38" i="6"/>
  <c r="I38" i="6"/>
  <c r="J38" i="6"/>
  <c r="K38" i="6"/>
  <c r="L38" i="6"/>
  <c r="M38" i="6"/>
  <c r="N38" i="6"/>
  <c r="O38" i="6"/>
  <c r="P38" i="6"/>
  <c r="Q38" i="6"/>
  <c r="R38" i="6"/>
  <c r="S38" i="6"/>
  <c r="T38" i="6"/>
  <c r="U38" i="6"/>
  <c r="V38" i="6"/>
  <c r="H36" i="6"/>
  <c r="I36" i="6"/>
  <c r="J36" i="6"/>
  <c r="K36" i="6"/>
  <c r="L36" i="6"/>
  <c r="M36" i="6"/>
  <c r="N36" i="6"/>
  <c r="O36" i="6"/>
  <c r="P36" i="6"/>
  <c r="Q36" i="6"/>
  <c r="R36" i="6"/>
  <c r="S36" i="6"/>
  <c r="T36" i="6"/>
  <c r="U36" i="6"/>
  <c r="V36" i="6"/>
  <c r="H34" i="6"/>
  <c r="I34" i="6"/>
  <c r="J34" i="6"/>
  <c r="R34" i="6" s="1"/>
  <c r="K34" i="6"/>
  <c r="L34" i="6"/>
  <c r="M34" i="6"/>
  <c r="N34" i="6"/>
  <c r="O34" i="6"/>
  <c r="P34" i="6"/>
  <c r="Q34" i="6"/>
  <c r="H32" i="6"/>
  <c r="I32" i="6"/>
  <c r="J32" i="6"/>
  <c r="K32" i="6"/>
  <c r="L32" i="6"/>
  <c r="M32" i="6"/>
  <c r="N32" i="6"/>
  <c r="O32" i="6"/>
  <c r="P32" i="6"/>
  <c r="Q32" i="6"/>
  <c r="R32" i="6"/>
  <c r="S32" i="6"/>
  <c r="T32" i="6"/>
  <c r="U32" i="6"/>
  <c r="V32" i="6"/>
  <c r="H30" i="6"/>
  <c r="I30" i="6"/>
  <c r="J30" i="6"/>
  <c r="K30" i="6"/>
  <c r="L30" i="6"/>
  <c r="M30" i="6"/>
  <c r="N30" i="6"/>
  <c r="O30" i="6"/>
  <c r="P30" i="6"/>
  <c r="Q30" i="6"/>
  <c r="R30" i="6"/>
  <c r="S30" i="6"/>
  <c r="T30" i="6"/>
  <c r="U30" i="6"/>
  <c r="V30" i="6"/>
  <c r="H28" i="6"/>
  <c r="I28" i="6"/>
  <c r="J28" i="6"/>
  <c r="K28" i="6"/>
  <c r="L28" i="6"/>
  <c r="M28" i="6"/>
  <c r="N28" i="6"/>
  <c r="O28" i="6"/>
  <c r="P28" i="6"/>
  <c r="Q28" i="6"/>
  <c r="R28" i="6"/>
  <c r="S28" i="6"/>
  <c r="T28" i="6"/>
  <c r="U28" i="6"/>
  <c r="V28" i="6" s="1"/>
  <c r="H26" i="6"/>
  <c r="I26" i="6"/>
  <c r="J26" i="6"/>
  <c r="K26" i="6"/>
  <c r="L26" i="6"/>
  <c r="M26" i="6"/>
  <c r="N26" i="6"/>
  <c r="O26" i="6"/>
  <c r="P26" i="6"/>
  <c r="Q26" i="6"/>
  <c r="V26" i="6" s="1"/>
  <c r="R26" i="6"/>
  <c r="S26" i="6"/>
  <c r="T26" i="6"/>
  <c r="U26" i="6"/>
  <c r="H24" i="6"/>
  <c r="I24" i="6"/>
  <c r="J24" i="6"/>
  <c r="K24" i="6"/>
  <c r="L24" i="6"/>
  <c r="M24" i="6"/>
  <c r="N24" i="6"/>
  <c r="O24" i="6"/>
  <c r="P24" i="6"/>
  <c r="Q24" i="6"/>
  <c r="R24" i="6"/>
  <c r="S24" i="6"/>
  <c r="T24" i="6"/>
  <c r="U24" i="6"/>
  <c r="V24" i="6" s="1"/>
  <c r="H22" i="6"/>
  <c r="I22" i="6"/>
  <c r="J22" i="6"/>
  <c r="K22" i="6"/>
  <c r="L22" i="6"/>
  <c r="M22" i="6"/>
  <c r="N22" i="6"/>
  <c r="O22" i="6"/>
  <c r="P22" i="6"/>
  <c r="Q22" i="6"/>
  <c r="R22" i="6"/>
  <c r="S22" i="6"/>
  <c r="T22" i="6"/>
  <c r="U22" i="6"/>
  <c r="H20" i="6"/>
  <c r="I20" i="6"/>
  <c r="J20" i="6"/>
  <c r="K20" i="6"/>
  <c r="L20" i="6"/>
  <c r="M20" i="6"/>
  <c r="N20" i="6"/>
  <c r="O20" i="6"/>
  <c r="P20" i="6"/>
  <c r="Q20" i="6"/>
  <c r="R20" i="6"/>
  <c r="S20" i="6"/>
  <c r="T20" i="6"/>
  <c r="U20" i="6"/>
  <c r="V20" i="6"/>
  <c r="H18" i="6"/>
  <c r="I18" i="6"/>
  <c r="J18" i="6"/>
  <c r="K18" i="6"/>
  <c r="L18" i="6"/>
  <c r="M18" i="6"/>
  <c r="N18" i="6"/>
  <c r="O18" i="6"/>
  <c r="P18" i="6"/>
  <c r="Q18" i="6"/>
  <c r="R18" i="6"/>
  <c r="S18" i="6"/>
  <c r="T18" i="6"/>
  <c r="U18" i="6"/>
  <c r="H16" i="6"/>
  <c r="I16" i="6"/>
  <c r="J16" i="6"/>
  <c r="K16" i="6"/>
  <c r="L16" i="6"/>
  <c r="M16" i="6"/>
  <c r="N16" i="6"/>
  <c r="O16" i="6"/>
  <c r="P16" i="6"/>
  <c r="Q16" i="6"/>
  <c r="R16" i="6" s="1"/>
  <c r="H14" i="6"/>
  <c r="I14" i="6"/>
  <c r="J14" i="6"/>
  <c r="K14" i="6"/>
  <c r="L14" i="6"/>
  <c r="M14" i="6"/>
  <c r="N14" i="6"/>
  <c r="P14" i="6" s="1"/>
  <c r="O14" i="6"/>
  <c r="H12" i="6"/>
  <c r="I12" i="6"/>
  <c r="J12" i="6"/>
  <c r="L12" i="6" s="1"/>
  <c r="K12" i="6"/>
  <c r="H10" i="6"/>
  <c r="I10" i="6"/>
  <c r="J10" i="6"/>
  <c r="H8" i="6"/>
  <c r="H6" i="6"/>
  <c r="I6" i="6"/>
  <c r="J6" i="6"/>
  <c r="K6" i="6"/>
  <c r="L6" i="6"/>
  <c r="M6" i="6"/>
  <c r="N6" i="6"/>
  <c r="O6" i="6"/>
  <c r="P6" i="6"/>
  <c r="Q6" i="6"/>
  <c r="R6" i="6"/>
  <c r="S6" i="6"/>
  <c r="T6" i="6"/>
  <c r="U6" i="6"/>
  <c r="Q4" i="6"/>
  <c r="R4" i="6"/>
  <c r="S4" i="6"/>
  <c r="T4" i="6"/>
  <c r="U4" i="6"/>
  <c r="V4" i="6"/>
  <c r="W4" i="6"/>
  <c r="X4" i="6"/>
  <c r="Y4" i="6"/>
  <c r="Y42" i="6" l="1"/>
  <c r="X42" i="6"/>
  <c r="W42" i="6"/>
  <c r="T34" i="6"/>
  <c r="U34" i="6" s="1"/>
  <c r="S34" i="6"/>
  <c r="W24" i="6"/>
  <c r="X24" i="6" s="1"/>
  <c r="Y24" i="6" s="1"/>
  <c r="S16" i="6"/>
  <c r="U16" i="6" s="1"/>
  <c r="T16" i="6"/>
  <c r="R14" i="6"/>
  <c r="Q14" i="6"/>
  <c r="M12" i="6"/>
  <c r="D32" i="2"/>
  <c r="D33" i="2"/>
  <c r="D34" i="2"/>
  <c r="D35" i="2"/>
  <c r="D36" i="2"/>
  <c r="D37" i="2"/>
  <c r="D38" i="2"/>
  <c r="D39" i="2"/>
  <c r="D40" i="2"/>
  <c r="D41" i="2"/>
  <c r="D42" i="2"/>
  <c r="D43" i="2"/>
  <c r="D44" i="2"/>
  <c r="D45" i="2"/>
  <c r="D46" i="2"/>
  <c r="D47" i="2"/>
  <c r="D48" i="2"/>
  <c r="D49" i="2"/>
  <c r="D50" i="2"/>
  <c r="D51" i="2"/>
  <c r="D31" i="2"/>
  <c r="C52" i="2"/>
  <c r="F27" i="8"/>
  <c r="D22" i="8"/>
  <c r="A20" i="8"/>
  <c r="C22" i="8" s="1"/>
  <c r="G5" i="8"/>
  <c r="A5" i="8" s="1"/>
  <c r="D96" i="6"/>
  <c r="D95" i="6" s="1"/>
  <c r="Z95" i="6"/>
  <c r="C95" i="6"/>
  <c r="B95" i="6"/>
  <c r="A95" i="6"/>
  <c r="D94" i="6"/>
  <c r="N94" i="6" s="1"/>
  <c r="Z93" i="6"/>
  <c r="C93" i="6"/>
  <c r="B93" i="6"/>
  <c r="A93" i="6"/>
  <c r="D92" i="6"/>
  <c r="O92" i="6" s="1"/>
  <c r="Z91" i="6"/>
  <c r="C91" i="6"/>
  <c r="B91" i="6"/>
  <c r="A91" i="6"/>
  <c r="D90" i="6"/>
  <c r="E90" i="6" s="1"/>
  <c r="Z89" i="6"/>
  <c r="C89" i="6"/>
  <c r="B89" i="6"/>
  <c r="A89" i="6"/>
  <c r="D88" i="6"/>
  <c r="F88" i="6" s="1"/>
  <c r="Z87" i="6"/>
  <c r="C87" i="6"/>
  <c r="B87" i="6"/>
  <c r="A87" i="6"/>
  <c r="D86" i="6"/>
  <c r="G86" i="6" s="1"/>
  <c r="Z85" i="6"/>
  <c r="C85" i="6"/>
  <c r="B85" i="6"/>
  <c r="A85" i="6"/>
  <c r="D84" i="6"/>
  <c r="P84" i="6" s="1"/>
  <c r="Z83" i="6"/>
  <c r="C83" i="6"/>
  <c r="B83" i="6"/>
  <c r="A83" i="6"/>
  <c r="D82" i="6"/>
  <c r="I82" i="6" s="1"/>
  <c r="Z81" i="6"/>
  <c r="C81" i="6"/>
  <c r="B81" i="6"/>
  <c r="A81" i="6"/>
  <c r="D80" i="6"/>
  <c r="J80" i="6" s="1"/>
  <c r="Z79" i="6"/>
  <c r="C79" i="6"/>
  <c r="B79" i="6"/>
  <c r="A79" i="6"/>
  <c r="D78" i="6"/>
  <c r="K78" i="6" s="1"/>
  <c r="Z77" i="6"/>
  <c r="C77" i="6"/>
  <c r="B77" i="6"/>
  <c r="A77" i="6"/>
  <c r="D76" i="6"/>
  <c r="L76" i="6" s="1"/>
  <c r="Z75" i="6"/>
  <c r="C75" i="6"/>
  <c r="B75" i="6"/>
  <c r="A75" i="6"/>
  <c r="D74" i="6"/>
  <c r="G74" i="6" s="1"/>
  <c r="Z73" i="6"/>
  <c r="C73" i="6"/>
  <c r="B73" i="6"/>
  <c r="A73" i="6"/>
  <c r="D72" i="6"/>
  <c r="N72" i="6" s="1"/>
  <c r="Z71" i="6"/>
  <c r="C71" i="6"/>
  <c r="B71" i="6"/>
  <c r="A71" i="6"/>
  <c r="D70" i="6"/>
  <c r="O70" i="6" s="1"/>
  <c r="Z69" i="6"/>
  <c r="C69" i="6"/>
  <c r="B69" i="6"/>
  <c r="A69" i="6"/>
  <c r="D68" i="6"/>
  <c r="P68" i="6" s="1"/>
  <c r="Z67" i="6"/>
  <c r="C67" i="6"/>
  <c r="B67" i="6"/>
  <c r="A67" i="6"/>
  <c r="D66" i="6"/>
  <c r="P66" i="6" s="1"/>
  <c r="Z65" i="6"/>
  <c r="C65" i="6"/>
  <c r="B65" i="6"/>
  <c r="A65" i="6"/>
  <c r="S100" i="6" s="1"/>
  <c r="P64" i="6"/>
  <c r="O64" i="6"/>
  <c r="G64" i="6"/>
  <c r="F64" i="6"/>
  <c r="E64" i="6"/>
  <c r="N64" i="6"/>
  <c r="Z63" i="6"/>
  <c r="P62" i="6"/>
  <c r="N62" i="6"/>
  <c r="L62" i="6"/>
  <c r="K62" i="6"/>
  <c r="I62" i="6"/>
  <c r="H62" i="6"/>
  <c r="G62" i="6"/>
  <c r="F62" i="6"/>
  <c r="E62" i="6"/>
  <c r="O62" i="6"/>
  <c r="Z61" i="6"/>
  <c r="AA61" i="6" s="1"/>
  <c r="O60" i="6"/>
  <c r="M60" i="6"/>
  <c r="L60" i="6"/>
  <c r="I60" i="6"/>
  <c r="H60" i="6"/>
  <c r="G60" i="6"/>
  <c r="F60" i="6"/>
  <c r="P60" i="6"/>
  <c r="Z59" i="6"/>
  <c r="P58" i="6"/>
  <c r="N58" i="6"/>
  <c r="M58" i="6"/>
  <c r="K58" i="6"/>
  <c r="J58" i="6"/>
  <c r="I58" i="6"/>
  <c r="H58" i="6"/>
  <c r="G58" i="6"/>
  <c r="E58" i="6"/>
  <c r="O58" i="6"/>
  <c r="Z57" i="6"/>
  <c r="AA57" i="6" s="1"/>
  <c r="J56" i="6"/>
  <c r="Z55" i="6"/>
  <c r="P54" i="6"/>
  <c r="O54" i="6"/>
  <c r="M54" i="6"/>
  <c r="L54" i="6"/>
  <c r="K54" i="6"/>
  <c r="J54" i="6"/>
  <c r="I54" i="6"/>
  <c r="G54" i="6"/>
  <c r="F54" i="6"/>
  <c r="E54" i="6"/>
  <c r="N54" i="6"/>
  <c r="Z53" i="6"/>
  <c r="AA53" i="6" s="1"/>
  <c r="P52" i="6"/>
  <c r="N52" i="6"/>
  <c r="M52" i="6"/>
  <c r="L52" i="6"/>
  <c r="K52" i="6"/>
  <c r="J52" i="6"/>
  <c r="H52" i="6"/>
  <c r="F52" i="6"/>
  <c r="O52" i="6"/>
  <c r="Z51" i="6"/>
  <c r="AA51" i="6" s="1"/>
  <c r="N50" i="6"/>
  <c r="M50" i="6"/>
  <c r="L50" i="6"/>
  <c r="K50" i="6"/>
  <c r="G50" i="6"/>
  <c r="E50" i="6"/>
  <c r="Z49" i="6"/>
  <c r="N48" i="6"/>
  <c r="F48" i="6"/>
  <c r="Z47" i="6"/>
  <c r="E46" i="6"/>
  <c r="G46" i="6"/>
  <c r="G44" i="6"/>
  <c r="F44" i="6"/>
  <c r="E44" i="6"/>
  <c r="Z43" i="6"/>
  <c r="AA43" i="6" s="1"/>
  <c r="G42" i="6"/>
  <c r="F42" i="6"/>
  <c r="Z41" i="6"/>
  <c r="AA41" i="6" s="1"/>
  <c r="G40" i="6"/>
  <c r="F40" i="6"/>
  <c r="E40" i="6"/>
  <c r="Z39" i="6"/>
  <c r="AA39" i="6" s="1"/>
  <c r="Z37" i="6"/>
  <c r="Z35" i="6"/>
  <c r="AA35" i="6" s="1"/>
  <c r="F34" i="6"/>
  <c r="E34" i="6"/>
  <c r="G34" i="6"/>
  <c r="Z33" i="6"/>
  <c r="AA33" i="6" s="1"/>
  <c r="G32" i="6"/>
  <c r="F32" i="6"/>
  <c r="Z31" i="6"/>
  <c r="AA31" i="6" s="1"/>
  <c r="Z29" i="6"/>
  <c r="Z27" i="6"/>
  <c r="F26" i="6"/>
  <c r="E26" i="6"/>
  <c r="Z25" i="6"/>
  <c r="G24" i="6"/>
  <c r="F24" i="6"/>
  <c r="E24" i="6"/>
  <c r="Z23" i="6"/>
  <c r="G22" i="6"/>
  <c r="F22" i="6"/>
  <c r="E22" i="6"/>
  <c r="V22" i="6" s="1"/>
  <c r="Z21" i="6"/>
  <c r="AA21" i="6"/>
  <c r="G20" i="6"/>
  <c r="F20" i="6"/>
  <c r="Z19" i="6"/>
  <c r="G18" i="6"/>
  <c r="E18" i="6"/>
  <c r="Z17" i="6"/>
  <c r="AA17" i="6" s="1"/>
  <c r="Z15" i="6"/>
  <c r="G14" i="6"/>
  <c r="F14" i="6"/>
  <c r="E14" i="6"/>
  <c r="Z13" i="6"/>
  <c r="AA13" i="6" s="1"/>
  <c r="F12" i="6"/>
  <c r="Z11" i="6"/>
  <c r="AA11" i="6" s="1"/>
  <c r="G10" i="6"/>
  <c r="E10" i="6"/>
  <c r="Z9" i="6"/>
  <c r="F8" i="6"/>
  <c r="Z7" i="6"/>
  <c r="E6" i="6"/>
  <c r="G6" i="6"/>
  <c r="Z5" i="6"/>
  <c r="P4" i="6"/>
  <c r="O4" i="6"/>
  <c r="N4" i="6"/>
  <c r="M4" i="6"/>
  <c r="L4" i="6"/>
  <c r="K4" i="6"/>
  <c r="J4" i="6"/>
  <c r="I4" i="6"/>
  <c r="H4" i="6"/>
  <c r="G4" i="6"/>
  <c r="F4" i="6"/>
  <c r="E4" i="6"/>
  <c r="P80" i="6" l="1"/>
  <c r="P74" i="6"/>
  <c r="B9" i="8"/>
  <c r="C9" i="8"/>
  <c r="D79" i="6"/>
  <c r="F80" i="6"/>
  <c r="N74" i="6"/>
  <c r="K80" i="6"/>
  <c r="O74" i="6"/>
  <c r="O80" i="6"/>
  <c r="V100" i="6"/>
  <c r="U100" i="6"/>
  <c r="T100" i="6"/>
  <c r="R100" i="6"/>
  <c r="Q100" i="6"/>
  <c r="V34" i="6"/>
  <c r="Z34" i="6" s="1"/>
  <c r="AA34" i="6" s="1"/>
  <c r="V18" i="6"/>
  <c r="V16" i="6"/>
  <c r="T14" i="6"/>
  <c r="U14" i="6" s="1"/>
  <c r="S14" i="6"/>
  <c r="O12" i="6"/>
  <c r="P12" i="6" s="1"/>
  <c r="N12" i="6"/>
  <c r="M10" i="6"/>
  <c r="N10" i="6"/>
  <c r="K10" i="6"/>
  <c r="O10" i="6" s="1"/>
  <c r="L10" i="6"/>
  <c r="V6" i="6"/>
  <c r="D75" i="6"/>
  <c r="AA75" i="6" s="1"/>
  <c r="D91" i="6"/>
  <c r="AA91" i="6" s="1"/>
  <c r="E74" i="6"/>
  <c r="I74" i="6"/>
  <c r="J74" i="6"/>
  <c r="L74" i="6"/>
  <c r="K74" i="6"/>
  <c r="M74" i="6"/>
  <c r="M80" i="6"/>
  <c r="N80" i="6"/>
  <c r="I94" i="6"/>
  <c r="I76" i="6"/>
  <c r="N90" i="6"/>
  <c r="E66" i="6"/>
  <c r="F66" i="6"/>
  <c r="D73" i="6"/>
  <c r="AA73" i="6" s="1"/>
  <c r="N76" i="6"/>
  <c r="J94" i="6"/>
  <c r="K94" i="6"/>
  <c r="L94" i="6"/>
  <c r="D81" i="6"/>
  <c r="AA81" i="6" s="1"/>
  <c r="M94" i="6"/>
  <c r="H74" i="6"/>
  <c r="O94" i="6"/>
  <c r="P94" i="6"/>
  <c r="M70" i="6"/>
  <c r="I80" i="6"/>
  <c r="L80" i="6"/>
  <c r="G94" i="6"/>
  <c r="D83" i="6"/>
  <c r="AA83" i="6" s="1"/>
  <c r="E86" i="6"/>
  <c r="D71" i="6"/>
  <c r="AA71" i="6" s="1"/>
  <c r="I86" i="6"/>
  <c r="O86" i="6"/>
  <c r="H78" i="6"/>
  <c r="E84" i="6"/>
  <c r="P86" i="6"/>
  <c r="N66" i="6"/>
  <c r="F72" i="6"/>
  <c r="I78" i="6"/>
  <c r="F84" i="6"/>
  <c r="F92" i="6"/>
  <c r="Z40" i="6"/>
  <c r="AA40" i="6" s="1"/>
  <c r="O66" i="6"/>
  <c r="G72" i="6"/>
  <c r="J78" i="6"/>
  <c r="G84" i="6"/>
  <c r="H92" i="6"/>
  <c r="Z44" i="6"/>
  <c r="AA44" i="6" s="1"/>
  <c r="I72" i="6"/>
  <c r="M78" i="6"/>
  <c r="H84" i="6"/>
  <c r="J92" i="6"/>
  <c r="K72" i="6"/>
  <c r="I84" i="6"/>
  <c r="K92" i="6"/>
  <c r="L72" i="6"/>
  <c r="J84" i="6"/>
  <c r="L92" i="6"/>
  <c r="M72" i="6"/>
  <c r="K84" i="6"/>
  <c r="N88" i="6"/>
  <c r="M92" i="6"/>
  <c r="P72" i="6"/>
  <c r="L84" i="6"/>
  <c r="N92" i="6"/>
  <c r="AA95" i="6"/>
  <c r="N68" i="6"/>
  <c r="AA79" i="6"/>
  <c r="F82" i="6"/>
  <c r="M84" i="6"/>
  <c r="P92" i="6"/>
  <c r="G82" i="6"/>
  <c r="N84" i="6"/>
  <c r="E80" i="6"/>
  <c r="H82" i="6"/>
  <c r="O84" i="6"/>
  <c r="K82" i="6"/>
  <c r="J76" i="6"/>
  <c r="G80" i="6"/>
  <c r="O82" i="6"/>
  <c r="G90" i="6"/>
  <c r="D93" i="6"/>
  <c r="AA93" i="6" s="1"/>
  <c r="K76" i="6"/>
  <c r="H80" i="6"/>
  <c r="P82" i="6"/>
  <c r="M90" i="6"/>
  <c r="F74" i="6"/>
  <c r="E94" i="6"/>
  <c r="C100" i="6"/>
  <c r="D9" i="8"/>
  <c r="E22" i="8"/>
  <c r="F32" i="8" s="1"/>
  <c r="E9" i="8"/>
  <c r="B23" i="8"/>
  <c r="B10" i="8"/>
  <c r="C23" i="8"/>
  <c r="C10" i="8"/>
  <c r="D23" i="8"/>
  <c r="D10" i="8"/>
  <c r="E23" i="8"/>
  <c r="E10" i="8"/>
  <c r="B24" i="8"/>
  <c r="B11" i="8"/>
  <c r="C24" i="8"/>
  <c r="C11" i="8"/>
  <c r="D24" i="8"/>
  <c r="D11" i="8"/>
  <c r="E24" i="8"/>
  <c r="E11" i="8"/>
  <c r="B25" i="8"/>
  <c r="B7" i="8"/>
  <c r="C25" i="8"/>
  <c r="C7" i="8"/>
  <c r="D25" i="8"/>
  <c r="D7" i="8"/>
  <c r="E16" i="8"/>
  <c r="E12" i="8" s="1"/>
  <c r="E25" i="8"/>
  <c r="E7" i="8"/>
  <c r="F16" i="8"/>
  <c r="F12" i="8" s="1"/>
  <c r="B26" i="8"/>
  <c r="B8" i="8"/>
  <c r="C26" i="8"/>
  <c r="C8" i="8"/>
  <c r="D26" i="8"/>
  <c r="D8" i="8"/>
  <c r="E26" i="8"/>
  <c r="E8" i="8"/>
  <c r="B22" i="8"/>
  <c r="AA15" i="6"/>
  <c r="AA55" i="6"/>
  <c r="AA45" i="6"/>
  <c r="G8" i="6"/>
  <c r="F10" i="6"/>
  <c r="E12" i="6"/>
  <c r="AA19" i="6"/>
  <c r="G48" i="6"/>
  <c r="F50" i="6"/>
  <c r="E52" i="6"/>
  <c r="AA59" i="6"/>
  <c r="P70" i="6"/>
  <c r="O72" i="6"/>
  <c r="M76" i="6"/>
  <c r="L78" i="6"/>
  <c r="J82" i="6"/>
  <c r="H86" i="6"/>
  <c r="G88" i="6"/>
  <c r="F90" i="6"/>
  <c r="E92" i="6"/>
  <c r="H48" i="6"/>
  <c r="H88" i="6"/>
  <c r="G12" i="6"/>
  <c r="E16" i="6"/>
  <c r="AA23" i="6"/>
  <c r="I48" i="6"/>
  <c r="H50" i="6"/>
  <c r="G52" i="6"/>
  <c r="E56" i="6"/>
  <c r="AA63" i="6"/>
  <c r="O76" i="6"/>
  <c r="N78" i="6"/>
  <c r="L82" i="6"/>
  <c r="J86" i="6"/>
  <c r="I88" i="6"/>
  <c r="H90" i="6"/>
  <c r="G92" i="6"/>
  <c r="F94" i="6"/>
  <c r="E96" i="6"/>
  <c r="F16" i="6"/>
  <c r="AA25" i="6"/>
  <c r="J48" i="6"/>
  <c r="I50" i="6"/>
  <c r="F56" i="6"/>
  <c r="D65" i="6"/>
  <c r="AA65" i="6" s="1"/>
  <c r="P76" i="6"/>
  <c r="O78" i="6"/>
  <c r="M82" i="6"/>
  <c r="K86" i="6"/>
  <c r="J88" i="6"/>
  <c r="I90" i="6"/>
  <c r="F96" i="6"/>
  <c r="G16" i="6"/>
  <c r="F18" i="6"/>
  <c r="E20" i="6"/>
  <c r="AA27" i="6"/>
  <c r="K48" i="6"/>
  <c r="J50" i="6"/>
  <c r="I52" i="6"/>
  <c r="H54" i="6"/>
  <c r="Z54" i="6" s="1"/>
  <c r="AA54" i="6" s="1"/>
  <c r="G56" i="6"/>
  <c r="F58" i="6"/>
  <c r="E60" i="6"/>
  <c r="D67" i="6"/>
  <c r="AA67" i="6" s="1"/>
  <c r="P78" i="6"/>
  <c r="N82" i="6"/>
  <c r="L86" i="6"/>
  <c r="K88" i="6"/>
  <c r="J90" i="6"/>
  <c r="I92" i="6"/>
  <c r="H94" i="6"/>
  <c r="G96" i="6"/>
  <c r="AA29" i="6"/>
  <c r="L48" i="6"/>
  <c r="H56" i="6"/>
  <c r="D69" i="6"/>
  <c r="AA69" i="6" s="1"/>
  <c r="M86" i="6"/>
  <c r="L88" i="6"/>
  <c r="K90" i="6"/>
  <c r="H96" i="6"/>
  <c r="M48" i="6"/>
  <c r="I56" i="6"/>
  <c r="N86" i="6"/>
  <c r="M88" i="6"/>
  <c r="L90" i="6"/>
  <c r="I96" i="6"/>
  <c r="J96" i="6"/>
  <c r="E28" i="6"/>
  <c r="O48" i="6"/>
  <c r="K56" i="6"/>
  <c r="E68" i="6"/>
  <c r="O88" i="6"/>
  <c r="K96" i="6"/>
  <c r="G26" i="6"/>
  <c r="F28" i="6"/>
  <c r="E30" i="6"/>
  <c r="AA37" i="6"/>
  <c r="P48" i="6"/>
  <c r="O50" i="6"/>
  <c r="L56" i="6"/>
  <c r="J60" i="6"/>
  <c r="H64" i="6"/>
  <c r="G66" i="6"/>
  <c r="F68" i="6"/>
  <c r="E70" i="6"/>
  <c r="D77" i="6"/>
  <c r="AA77" i="6" s="1"/>
  <c r="P88" i="6"/>
  <c r="O90" i="6"/>
  <c r="L96" i="6"/>
  <c r="G28" i="6"/>
  <c r="F30" i="6"/>
  <c r="E32" i="6"/>
  <c r="P50" i="6"/>
  <c r="M56" i="6"/>
  <c r="L58" i="6"/>
  <c r="K60" i="6"/>
  <c r="J62" i="6"/>
  <c r="I64" i="6"/>
  <c r="H66" i="6"/>
  <c r="G68" i="6"/>
  <c r="F70" i="6"/>
  <c r="E72" i="6"/>
  <c r="P90" i="6"/>
  <c r="M96" i="6"/>
  <c r="G30" i="6"/>
  <c r="N56" i="6"/>
  <c r="J64" i="6"/>
  <c r="I66" i="6"/>
  <c r="H68" i="6"/>
  <c r="G70" i="6"/>
  <c r="N96" i="6"/>
  <c r="E36" i="6"/>
  <c r="O56" i="6"/>
  <c r="K64" i="6"/>
  <c r="J66" i="6"/>
  <c r="I68" i="6"/>
  <c r="H70" i="6"/>
  <c r="E76" i="6"/>
  <c r="O96" i="6"/>
  <c r="AA5" i="6"/>
  <c r="F36" i="6"/>
  <c r="E38" i="6"/>
  <c r="P56" i="6"/>
  <c r="N60" i="6"/>
  <c r="M62" i="6"/>
  <c r="L64" i="6"/>
  <c r="K66" i="6"/>
  <c r="J68" i="6"/>
  <c r="I70" i="6"/>
  <c r="H72" i="6"/>
  <c r="F76" i="6"/>
  <c r="E78" i="6"/>
  <c r="D85" i="6"/>
  <c r="AA85" i="6" s="1"/>
  <c r="P96" i="6"/>
  <c r="AA7" i="6"/>
  <c r="G36" i="6"/>
  <c r="F38" i="6"/>
  <c r="AA47" i="6"/>
  <c r="M64" i="6"/>
  <c r="L66" i="6"/>
  <c r="K68" i="6"/>
  <c r="J70" i="6"/>
  <c r="G76" i="6"/>
  <c r="F78" i="6"/>
  <c r="D87" i="6"/>
  <c r="AA87" i="6" s="1"/>
  <c r="AA9" i="6"/>
  <c r="G38" i="6"/>
  <c r="E42" i="6"/>
  <c r="AA49" i="6"/>
  <c r="M66" i="6"/>
  <c r="L68" i="6"/>
  <c r="K70" i="6"/>
  <c r="J72" i="6"/>
  <c r="H76" i="6"/>
  <c r="G78" i="6"/>
  <c r="E82" i="6"/>
  <c r="D89" i="6"/>
  <c r="AA89" i="6" s="1"/>
  <c r="M68" i="6"/>
  <c r="L70" i="6"/>
  <c r="F6" i="6"/>
  <c r="E8" i="6"/>
  <c r="F46" i="6"/>
  <c r="E48" i="6"/>
  <c r="O68" i="6"/>
  <c r="N70" i="6"/>
  <c r="F86" i="6"/>
  <c r="E88" i="6"/>
  <c r="V14" i="6" l="1"/>
  <c r="W14" i="6" s="1"/>
  <c r="S12" i="6"/>
  <c r="Q12" i="6"/>
  <c r="T12" i="6" s="1"/>
  <c r="R12" i="6"/>
  <c r="P10" i="6"/>
  <c r="Q10" i="6" s="1"/>
  <c r="I8" i="6"/>
  <c r="J8" i="6"/>
  <c r="K8" i="6"/>
  <c r="Z6" i="6"/>
  <c r="AA6" i="6" s="1"/>
  <c r="Z82" i="6"/>
  <c r="AA82" i="6" s="1"/>
  <c r="Z74" i="6"/>
  <c r="AA74" i="6" s="1"/>
  <c r="Z94" i="6"/>
  <c r="AA94" i="6" s="1"/>
  <c r="Z18" i="6"/>
  <c r="AA18" i="6" s="1"/>
  <c r="I100" i="6"/>
  <c r="I106" i="6" s="1"/>
  <c r="F100" i="6"/>
  <c r="Z90" i="6"/>
  <c r="AA90" i="6" s="1"/>
  <c r="Z84" i="6"/>
  <c r="AA84" i="6" s="1"/>
  <c r="G100" i="6"/>
  <c r="Z24" i="6"/>
  <c r="AA24" i="6" s="1"/>
  <c r="H100" i="6"/>
  <c r="H106" i="6" s="1"/>
  <c r="Z50" i="6"/>
  <c r="AA50" i="6" s="1"/>
  <c r="Z80" i="6"/>
  <c r="AA80" i="6" s="1"/>
  <c r="Z72" i="6"/>
  <c r="AA72" i="6" s="1"/>
  <c r="Z88" i="6"/>
  <c r="AA88" i="6" s="1"/>
  <c r="Z52" i="6"/>
  <c r="AA52" i="6" s="1"/>
  <c r="Z38" i="6"/>
  <c r="AA38" i="6" s="1"/>
  <c r="Z22" i="6"/>
  <c r="AA22" i="6" s="1"/>
  <c r="Z26" i="6"/>
  <c r="AA26" i="6" s="1"/>
  <c r="Z62" i="6"/>
  <c r="AA62" i="6" s="1"/>
  <c r="Z86" i="6"/>
  <c r="AA86" i="6" s="1"/>
  <c r="Z66" i="6"/>
  <c r="AA66" i="6" s="1"/>
  <c r="Z46" i="6"/>
  <c r="AA46" i="6" s="1"/>
  <c r="Z64" i="6"/>
  <c r="AA64" i="6" s="1"/>
  <c r="Z58" i="6"/>
  <c r="AA58" i="6" s="1"/>
  <c r="F18" i="8"/>
  <c r="E18" i="8"/>
  <c r="J100" i="6"/>
  <c r="Z30" i="6"/>
  <c r="AA30" i="6" s="1"/>
  <c r="D100" i="6"/>
  <c r="D106" i="6" s="1"/>
  <c r="S106" i="6" s="1"/>
  <c r="Z76" i="6"/>
  <c r="AA76" i="6" s="1"/>
  <c r="Z36" i="6"/>
  <c r="AA36" i="6" s="1"/>
  <c r="Z20" i="6"/>
  <c r="AA20" i="6" s="1"/>
  <c r="Z56" i="6"/>
  <c r="AA56" i="6" s="1"/>
  <c r="Z92" i="6"/>
  <c r="AA92" i="6" s="1"/>
  <c r="Z70" i="6"/>
  <c r="AA70" i="6" s="1"/>
  <c r="Z68" i="6"/>
  <c r="AA68" i="6" s="1"/>
  <c r="Z42" i="6"/>
  <c r="AA42" i="6" s="1"/>
  <c r="Z48" i="6"/>
  <c r="AA48" i="6" s="1"/>
  <c r="Z28" i="6"/>
  <c r="AA28" i="6" s="1"/>
  <c r="Z32" i="6"/>
  <c r="AA32" i="6" s="1"/>
  <c r="Z60" i="6"/>
  <c r="AA60" i="6" s="1"/>
  <c r="Z16" i="6"/>
  <c r="AA16" i="6" s="1"/>
  <c r="Z96" i="6"/>
  <c r="AA96" i="6" s="1"/>
  <c r="Z78" i="6"/>
  <c r="AA78" i="6" s="1"/>
  <c r="E100" i="6"/>
  <c r="F106" i="6" l="1"/>
  <c r="E106" i="6"/>
  <c r="V106" i="6"/>
  <c r="U106" i="6"/>
  <c r="G106" i="6"/>
  <c r="T106" i="6"/>
  <c r="J106" i="6"/>
  <c r="R106" i="6"/>
  <c r="Q106" i="6"/>
  <c r="Y106" i="6"/>
  <c r="S101" i="6"/>
  <c r="T101" i="6"/>
  <c r="Q101" i="6"/>
  <c r="R101" i="6"/>
  <c r="V101" i="6"/>
  <c r="U101" i="6"/>
  <c r="X14" i="6"/>
  <c r="Y14" i="6"/>
  <c r="Z14" i="6" s="1"/>
  <c r="AA14" i="6" s="1"/>
  <c r="U12" i="6"/>
  <c r="Z12" i="6"/>
  <c r="AA12" i="6" s="1"/>
  <c r="V12" i="6"/>
  <c r="R10" i="6"/>
  <c r="M8" i="6"/>
  <c r="M100" i="6" s="1"/>
  <c r="M106" i="6" s="1"/>
  <c r="K100" i="6"/>
  <c r="K106" i="6" s="1"/>
  <c r="L8" i="6"/>
  <c r="J101" i="6"/>
  <c r="H101" i="6"/>
  <c r="G101" i="6"/>
  <c r="F101" i="6"/>
  <c r="E103" i="6"/>
  <c r="F103" i="6" s="1"/>
  <c r="G103" i="6" s="1"/>
  <c r="H103" i="6" s="1"/>
  <c r="I103" i="6" s="1"/>
  <c r="J103" i="6" s="1"/>
  <c r="E101" i="6"/>
  <c r="E102" i="6" s="1"/>
  <c r="I101" i="6"/>
  <c r="F102" i="6" l="1"/>
  <c r="G102" i="6" s="1"/>
  <c r="H102" i="6" s="1"/>
  <c r="I102" i="6" s="1"/>
  <c r="J102" i="6" s="1"/>
  <c r="T10" i="6"/>
  <c r="K101" i="6"/>
  <c r="S10" i="6"/>
  <c r="U10" i="6" s="1"/>
  <c r="O8" i="6"/>
  <c r="O100" i="6" s="1"/>
  <c r="O106" i="6" s="1"/>
  <c r="M101" i="6"/>
  <c r="L100" i="6"/>
  <c r="L106" i="6" s="1"/>
  <c r="K103" i="6"/>
  <c r="N8" i="6"/>
  <c r="N100" i="6" s="1"/>
  <c r="N106" i="6" s="1"/>
  <c r="K102" i="6" l="1"/>
  <c r="V10" i="6"/>
  <c r="Z10" i="6"/>
  <c r="AA10" i="6" s="1"/>
  <c r="O101" i="6"/>
  <c r="N101" i="6"/>
  <c r="P8" i="6"/>
  <c r="P100" i="6" s="1"/>
  <c r="P106" i="6" s="1"/>
  <c r="L101" i="6"/>
  <c r="L103" i="6"/>
  <c r="M103" i="6" s="1"/>
  <c r="N103" i="6" s="1"/>
  <c r="O103" i="6" s="1"/>
  <c r="L102" i="6" l="1"/>
  <c r="M102" i="6" s="1"/>
  <c r="N102" i="6" s="1"/>
  <c r="O102" i="6" s="1"/>
  <c r="P103" i="6"/>
  <c r="Q103" i="6" s="1"/>
  <c r="R103" i="6" s="1"/>
  <c r="S103" i="6" s="1"/>
  <c r="T103" i="6" s="1"/>
  <c r="U103" i="6" s="1"/>
  <c r="V103" i="6" s="1"/>
  <c r="P101" i="6"/>
  <c r="Q8" i="6"/>
  <c r="P102" i="6" l="1"/>
  <c r="Q102" i="6" s="1"/>
  <c r="R102" i="6" s="1"/>
  <c r="S102" i="6" s="1"/>
  <c r="T102" i="6" s="1"/>
  <c r="U102" i="6" s="1"/>
  <c r="V102" i="6" s="1"/>
  <c r="R8" i="6"/>
  <c r="S8" i="6" s="1"/>
  <c r="T8" i="6" s="1"/>
  <c r="U8" i="6" s="1"/>
  <c r="V8" i="6" s="1"/>
  <c r="Z8" i="6" l="1"/>
  <c r="AA8" i="6" s="1"/>
</calcChain>
</file>

<file path=xl/sharedStrings.xml><?xml version="1.0" encoding="utf-8"?>
<sst xmlns="http://schemas.openxmlformats.org/spreadsheetml/2006/main" count="15039" uniqueCount="3560">
  <si>
    <t>.</t>
  </si>
  <si>
    <t>PLANILHA RESUMO</t>
  </si>
  <si>
    <t>Item</t>
  </si>
  <si>
    <t>Descrição</t>
  </si>
  <si>
    <t>Total</t>
  </si>
  <si>
    <t>Peso</t>
  </si>
  <si>
    <t>1</t>
  </si>
  <si>
    <t>SERVIÇOS PRELIMINARES</t>
  </si>
  <si>
    <t>2</t>
  </si>
  <si>
    <t>ESTRUTURAL</t>
  </si>
  <si>
    <t>3</t>
  </si>
  <si>
    <t>PAREDES E PAINÉIS</t>
  </si>
  <si>
    <t>4</t>
  </si>
  <si>
    <t>IMPERMEABILIZAÇÕES</t>
  </si>
  <si>
    <t>5</t>
  </si>
  <si>
    <t>COBERTURA</t>
  </si>
  <si>
    <t>6</t>
  </si>
  <si>
    <t>ESQUADRIAS</t>
  </si>
  <si>
    <t>7</t>
  </si>
  <si>
    <t>INSTALAÇÕES HIDROSSANITÁRIAS</t>
  </si>
  <si>
    <t>8</t>
  </si>
  <si>
    <t>LOUÇAS, METAIS E BANCADAS</t>
  </si>
  <si>
    <t>9</t>
  </si>
  <si>
    <t>INSTALAÇÕES ELÉTRICAS</t>
  </si>
  <si>
    <t>10</t>
  </si>
  <si>
    <t>SISTEMAS DE PROTEÇÃO CONTRA DESCARGAS ATMOSFÉRICAS - SPDA</t>
  </si>
  <si>
    <t>11</t>
  </si>
  <si>
    <t>LÓGICA</t>
  </si>
  <si>
    <t>12</t>
  </si>
  <si>
    <t>PROJETO DE SEGURANÇA CONTRA INCÊNDIO E PÂNICO - PSCIP</t>
  </si>
  <si>
    <t>13</t>
  </si>
  <si>
    <t>CLIMATIZAÇÃO</t>
  </si>
  <si>
    <t>14</t>
  </si>
  <si>
    <t>GASES MEDICINAIS</t>
  </si>
  <si>
    <t>15</t>
  </si>
  <si>
    <t>REVESTIMENTO</t>
  </si>
  <si>
    <t>16</t>
  </si>
  <si>
    <t>PINTURA</t>
  </si>
  <si>
    <t>17</t>
  </si>
  <si>
    <t>ACESSIBILIDADE</t>
  </si>
  <si>
    <t>18</t>
  </si>
  <si>
    <t>PAISSAGISMO</t>
  </si>
  <si>
    <t>19</t>
  </si>
  <si>
    <t>SERVIÇOS DIVERSOS</t>
  </si>
  <si>
    <t>20</t>
  </si>
  <si>
    <t>LIMPEZA E SERVIÇOS FINAIS</t>
  </si>
  <si>
    <t>21</t>
  </si>
  <si>
    <t>ADMINISTRAÇÃO DA OBRA</t>
  </si>
  <si>
    <t>Total Geral</t>
  </si>
  <si>
    <t>PLANILHA ORÇAMENTÁRIA SINTÉTICA</t>
  </si>
  <si>
    <t>Código</t>
  </si>
  <si>
    <t>Banco</t>
  </si>
  <si>
    <t>Und</t>
  </si>
  <si>
    <t>Quant.</t>
  </si>
  <si>
    <t>Valor Unit</t>
  </si>
  <si>
    <t>Valor com BDI</t>
  </si>
  <si>
    <t>Peso (%)</t>
  </si>
  <si>
    <t>Tipo</t>
  </si>
  <si>
    <t/>
  </si>
  <si>
    <t>Etapa</t>
  </si>
  <si>
    <t>1.1</t>
  </si>
  <si>
    <t>CANTEIRO DE OBRAS</t>
  </si>
  <si>
    <t>1.1.1</t>
  </si>
  <si>
    <t>103689</t>
  </si>
  <si>
    <t>SINAPI</t>
  </si>
  <si>
    <t>FORNECIMENTO E INSTALAÇÃO DE PLACA DE OBRA COM CHAPA GALVANIZADA E ESTRUTURA DE MADEIRA. AF_03/2022_PS</t>
  </si>
  <si>
    <t>m²</t>
  </si>
  <si>
    <t>563,19</t>
  </si>
  <si>
    <t>Composição</t>
  </si>
  <si>
    <t>1.1.2</t>
  </si>
  <si>
    <t>105009</t>
  </si>
  <si>
    <t>LOCAÇÃO CONVENCIONAL DE OBRA, UTILIZANDO GABARITO DE TÁBUAS CORRIDAS PONTALETADAS A CADA 1,50M - 2 UTILIZAÇÕES. AF_03/2024</t>
  </si>
  <si>
    <t>M</t>
  </si>
  <si>
    <t>91,12</t>
  </si>
  <si>
    <t>1.1.3</t>
  </si>
  <si>
    <t>00010775</t>
  </si>
  <si>
    <t>LOCACAO DE CONTAINER 2,30 X 6,00 M, ALT. 2,50 M, COM 1 SANITARIO, PARA ESCRITORIO, COMPLETO, SEM DIVISORIAS INTERNAS (NAO INCLUI MOBILIZACAO/DESMOBILIZACAO)</t>
  </si>
  <si>
    <t>MES</t>
  </si>
  <si>
    <t>1041,55 (15,28%)</t>
  </si>
  <si>
    <t>Insumo</t>
  </si>
  <si>
    <t>1.1.4</t>
  </si>
  <si>
    <t>00010778</t>
  </si>
  <si>
    <t>LOCACAO DE CONTAINER 2,30 X 6,00 M, ALT. 2,50 M, PARA SANITARIO, COM 4 BACIAS, 8 CHUVEIROS,1 LAVATORIO E 1 MICTORIO (NAO INCLUI MOBILIZACAO/DESMOBILIZACAO)</t>
  </si>
  <si>
    <t>1301,93 (15,28%)</t>
  </si>
  <si>
    <t>1.1.5</t>
  </si>
  <si>
    <t>27.001.0033</t>
  </si>
  <si>
    <t>Próprio</t>
  </si>
  <si>
    <t>MOBILIZAÇÃO E DESMOBILIZAÇÃO DE CONTAINER, INCLUSIVE INSTALAÇÃO E TRANSPORTE COM CAMINHÃO GUINDAUTO (MUNCK)</t>
  </si>
  <si>
    <t>UN</t>
  </si>
  <si>
    <t>1338,87</t>
  </si>
  <si>
    <t>1.1.6</t>
  </si>
  <si>
    <t>27.001.0038</t>
  </si>
  <si>
    <t>LOCAÇÃO DE CAÇAMBA (4M³)</t>
  </si>
  <si>
    <t>432,39</t>
  </si>
  <si>
    <t>1.1.7</t>
  </si>
  <si>
    <t>98459</t>
  </si>
  <si>
    <t>TAPUME COM TELHA METÁLICA. AF_03/2024</t>
  </si>
  <si>
    <t>100,72</t>
  </si>
  <si>
    <t>1.1.8</t>
  </si>
  <si>
    <t>03.004.0005</t>
  </si>
  <si>
    <t>PORTÃO METÁLICO DE OBRA - 5M, PIVOTANTE, 2 FOLHAS, PARA TAPUME</t>
  </si>
  <si>
    <t>325,31</t>
  </si>
  <si>
    <t>1.1.9</t>
  </si>
  <si>
    <t>INF0021</t>
  </si>
  <si>
    <t>EXECUÇÃO DE CENTRAL DE ARMADURA EM CANTEIRO DE OBRA, NÃO INCLUSO MOBILIÁRIO E EQUIPAMENTOS</t>
  </si>
  <si>
    <t>297,1</t>
  </si>
  <si>
    <t>1.1.10</t>
  </si>
  <si>
    <t>INF0022</t>
  </si>
  <si>
    <t>EXECUÇÃO DE CENTRAL DE FÔRMAS, PRODUÇÃO DE ARGAMASSA OU CONCRETO EM CANTEIRO DE OBRA, NÃO INCLUSO MOBILIÁRIO E EQUIPAMENTOS</t>
  </si>
  <si>
    <t>512,51</t>
  </si>
  <si>
    <t>1.1.11</t>
  </si>
  <si>
    <t>00010527</t>
  </si>
  <si>
    <t>LOCACAO DE ANDAIME METALICO TUBULAR DE ENCAIXE, TIPO DE TORRE, CADA PAINEL COM LARGURA DE 1 ATE 1,5 M E ALTURA DE *1,00* M, INCLUINDO DIAGONAL, BARRAS DE LIGACAO, SAPATAS OU RODIZIOS E DEMAIS ITENS NECESSARIOS A MONTAGEM (NAO INCLUI INSTALACAO)</t>
  </si>
  <si>
    <t>MXMES</t>
  </si>
  <si>
    <t>41,5 (15,28%)</t>
  </si>
  <si>
    <t>1.1.12</t>
  </si>
  <si>
    <t>97064</t>
  </si>
  <si>
    <t>MONTAGEM E DESMONTAGEM DE ANDAIME TUBULAR TIPO "TORRE" (EXCLUSIVE ANDAIME E LIMPEZA). AF_03/2024</t>
  </si>
  <si>
    <t>34,15</t>
  </si>
  <si>
    <t>1.1.13</t>
  </si>
  <si>
    <t>02.003.0001</t>
  </si>
  <si>
    <t>INSTAL/LIGAÇÃO PROVISORIA ELÉTRICA BAIXA TENSÃO P/CANT OBRA</t>
  </si>
  <si>
    <t>3354,65</t>
  </si>
  <si>
    <t>1.1.14</t>
  </si>
  <si>
    <t>02.003.0011</t>
  </si>
  <si>
    <t>LIGAÇÃO PROVISÓRIA DE ÁGUA</t>
  </si>
  <si>
    <t>1105,41</t>
  </si>
  <si>
    <t>1.2</t>
  </si>
  <si>
    <t>PREPARO DO TERRENO</t>
  </si>
  <si>
    <t>1.2.1</t>
  </si>
  <si>
    <t>98525</t>
  </si>
  <si>
    <t>LIMPEZA MECANIZADA DE CAMADA VEGETAL, VEGETAÇÃO E PEQUENAS ÁRVORES (DIÂMETRO DE TRONCO MENOR QUE 0,20 M), COM TRATOR DE ESTEIRAS. AF_03/2024</t>
  </si>
  <si>
    <t>0,81</t>
  </si>
  <si>
    <t>1.2.2</t>
  </si>
  <si>
    <t>100983</t>
  </si>
  <si>
    <t>CARGA, MANOBRA E DESCARGA DE ENTULHO EM CAMINHÃO BASCULANTE 14 M³ - CARGA COM ESCAVADEIRA HIDRÁULICA (CAÇAMBA DE 0,80 M³ / 111 HP) E DESCARGA LIVRE (UNIDADE: M3). AF_07/2020</t>
  </si>
  <si>
    <t>m³</t>
  </si>
  <si>
    <t>11,2</t>
  </si>
  <si>
    <t>1.2.3</t>
  </si>
  <si>
    <t>95876</t>
  </si>
  <si>
    <t>TRANSPORTE COM CAMINHÃO BASCULANTE DE 14 M³, EM VIA URBANA PAVIMENTADA, DMT ATÉ 30 KM (UNIDADE: M3XKM). AF_07/2020</t>
  </si>
  <si>
    <t>M3XKM</t>
  </si>
  <si>
    <t>2,65</t>
  </si>
  <si>
    <t>1.3</t>
  </si>
  <si>
    <t>TERRAPLENAGEM</t>
  </si>
  <si>
    <t>1.3.1</t>
  </si>
  <si>
    <t>101116</t>
  </si>
  <si>
    <t>ESCAVAÇÃO HORIZONTAL EM SOLO DE 1A CATEGORIA COM TRATOR DE ESTEIRAS (170HP/LÂMINA: 5,20M3). AF_07/2020</t>
  </si>
  <si>
    <t>2,86</t>
  </si>
  <si>
    <t>1.3.2</t>
  </si>
  <si>
    <t>96385</t>
  </si>
  <si>
    <t>EXECUÇÃO E COMPACTAÇÃO DE CORPO DE ATERRO DE ATERRO (95% DE ENERGIA DO PROCTOR NORMAL) COM SOLO PREDOMINANTEMENTE ARGILOSO ESPESSURA 15 CM - EXCLUSIVE MATERIAL, ESCAVAÇÃO, CARGA E TRANSPORTE. AF_09/2024</t>
  </si>
  <si>
    <t>15,15</t>
  </si>
  <si>
    <t>1.3.3</t>
  </si>
  <si>
    <t>100975</t>
  </si>
  <si>
    <t>CARGA, MANOBRA E DESCARGA DE SOLOS E MATERIAIS GRANULARES EM CAMINHÃO BASCULANTE 14 M³ - CARGA COM PÁ CARREGADEIRA (CAÇAMBA DE 1,7 A 2,8 M³ / 128 HP) E DESCARGA LIVRE (UNIDADE: M3). AF_07/2020</t>
  </si>
  <si>
    <t>10,48</t>
  </si>
  <si>
    <t>2.1</t>
  </si>
  <si>
    <t>INFRAESTRUTURA</t>
  </si>
  <si>
    <t>2.1.1</t>
  </si>
  <si>
    <t>ESTACAS E BLOCOS</t>
  </si>
  <si>
    <t>2.1.1.1</t>
  </si>
  <si>
    <t>ESTACAS</t>
  </si>
  <si>
    <t>2.1.1.1.1</t>
  </si>
  <si>
    <t>100896</t>
  </si>
  <si>
    <t>ESTACA ESCAVADA MECANICAMENTE, SEM FLUIDO ESTABILIZANTE, COM 25CM DE DIÂMETRO, CONCRETO LANÇADO POR CAMINHÃO BETONEIRA (EXCLUSIVE MOBILIZAÇÃO E DESMOBILIZAÇÃO). AF_01/2020</t>
  </si>
  <si>
    <t>79,16</t>
  </si>
  <si>
    <t>2.1.1.1.2</t>
  </si>
  <si>
    <t>95577</t>
  </si>
  <si>
    <t>MONTAGEM DE ARMADURA DE ESTACAS, DIÂMETRO = 10,0 MM. AF_09/2021_PS</t>
  </si>
  <si>
    <t>KG</t>
  </si>
  <si>
    <t>13,36</t>
  </si>
  <si>
    <t>2.1.1.1.3</t>
  </si>
  <si>
    <t>95583</t>
  </si>
  <si>
    <t>MONTAGEM DE ARMADURA TRANSVERSAL DE ESTACAS DE SEÇÃO CIRCULAR, DIÂMETRO = 5,0 MM. AF_09/2021_PS</t>
  </si>
  <si>
    <t>19,28</t>
  </si>
  <si>
    <t>2.1.1.1.4</t>
  </si>
  <si>
    <t>00044535</t>
  </si>
  <si>
    <t>SERVICO DE BOMBEAMENTO DE CONCRETO COM CONSUMO MINIMO DE 40 M3, (DISPONIBILIZACAO DE BOMBA), SEM O LANCAMENTO</t>
  </si>
  <si>
    <t>64 (15,28%)</t>
  </si>
  <si>
    <t>2.1.1.1.5</t>
  </si>
  <si>
    <t>95601</t>
  </si>
  <si>
    <t>ARRASAMENTO MECANICO DE ESTACA DE CONCRETO ARMADO, DIAMETROS DE ATÉ 40 CM. AF_05/2021</t>
  </si>
  <si>
    <t>21,52</t>
  </si>
  <si>
    <t>2.1.1.2</t>
  </si>
  <si>
    <t>BLOCOS</t>
  </si>
  <si>
    <t>2.1.1.2.1</t>
  </si>
  <si>
    <t>96523</t>
  </si>
  <si>
    <t>ESCAVAÇÃO MANUAL PARA BLOCO DE COROAMENTO OU SAPATA (INCLUINDO ESCAVAÇÃO PARA COLOCAÇÃO DE FÔRMAS). AF_01/2024</t>
  </si>
  <si>
    <t>110,81</t>
  </si>
  <si>
    <t>2.1.1.2.2</t>
  </si>
  <si>
    <t>96621</t>
  </si>
  <si>
    <t>LASTRO COM MATERIAL GRANULAR, APLICAÇÃO EM BLOCOS DE COROAMENTO, ESPESSURA DE *5 CM*. AF_01/2024</t>
  </si>
  <si>
    <t>268,05</t>
  </si>
  <si>
    <t>2.1.1.2.3</t>
  </si>
  <si>
    <t>96543</t>
  </si>
  <si>
    <t>ARMAÇÃO DE BLOCO UTILIZANDO AÇO CA-60 DE 5 MM - MONTAGEM. AF_01/2024</t>
  </si>
  <si>
    <t>23,81</t>
  </si>
  <si>
    <t>2.1.1.2.4</t>
  </si>
  <si>
    <t>96545</t>
  </si>
  <si>
    <t>ARMAÇÃO DE BLOCO UTILIZANDO AÇO CA-50 DE 8 MM - MONTAGEM. AF_01/2024</t>
  </si>
  <si>
    <t>19,58</t>
  </si>
  <si>
    <t>2.1.1.2.5</t>
  </si>
  <si>
    <t>96546</t>
  </si>
  <si>
    <t>ARMAÇÃO DE BLOCO UTILIZANDO AÇO CA-50 DE 10 MM - MONTAGEM. AF_01/2024</t>
  </si>
  <si>
    <t>17,17</t>
  </si>
  <si>
    <t>2.1.1.2.6</t>
  </si>
  <si>
    <t>96534</t>
  </si>
  <si>
    <t>FABRICAÇÃO, MONTAGEM E DESMONTAGEM DE FÔRMA PARA BLOCO DE COROAMENTO, EM MADEIRA SERRADA, E=25 MM, 4 UTILIZAÇÕES. AF_01/2024</t>
  </si>
  <si>
    <t>85,29</t>
  </si>
  <si>
    <t>2.1.1.2.7</t>
  </si>
  <si>
    <t>96557</t>
  </si>
  <si>
    <t>CONCRETAGEM DE BLOCO DE COROAMENTO OU VIGA BALDRAME, FCK 30 MPA, COM USO DE BOMBA - LANÇAMENTO, ADENSAMENTO E ACABAMENTO. AF_01/2024</t>
  </si>
  <si>
    <t>965,76</t>
  </si>
  <si>
    <t>2.1.1.2.8</t>
  </si>
  <si>
    <t>93382</t>
  </si>
  <si>
    <t>REATERRO MANUAL DE VALAS, COM COMPACTADOR DE SOLOS DE PERCUSSÃO. AF_08/2023</t>
  </si>
  <si>
    <t>31,2</t>
  </si>
  <si>
    <t>2.1.2</t>
  </si>
  <si>
    <t>VIGA BALDRAME</t>
  </si>
  <si>
    <t>2.1.2.1</t>
  </si>
  <si>
    <t>96527</t>
  </si>
  <si>
    <t>ESCAVAÇÃO MANUAL PARA VIGA BALDRAME OU SAPATA CORRIDA (INCLUINDO ESCAVAÇÃO PARA COLOCAÇÃO DE FÔRMAS). AF_01/2024</t>
  </si>
  <si>
    <t>121,99</t>
  </si>
  <si>
    <t>2.1.2.2</t>
  </si>
  <si>
    <t>96622</t>
  </si>
  <si>
    <t>LASTRO COM MATERIAL GRANULAR, APLICADO EM PISOS OU LAJES SOBRE SOLO, ESPESSURA DE *5 CM*. AF_01/2024</t>
  </si>
  <si>
    <t>251,23</t>
  </si>
  <si>
    <t>2.1.2.3</t>
  </si>
  <si>
    <t>96536</t>
  </si>
  <si>
    <t>FABRICAÇÃO, MONTAGEM E DESMONTAGEM DE FÔRMA PARA VIGA BALDRAME, EM MADEIRA SERRADA, E=25 MM, 4 UTILIZAÇÕES. AF_01/2024</t>
  </si>
  <si>
    <t>74,18</t>
  </si>
  <si>
    <t>2.1.2.4</t>
  </si>
  <si>
    <t>104920</t>
  </si>
  <si>
    <t>ARMAÇÃO DE BLOCO, SAPATA ISOLADA, VIGA BALDRAME E SAPATA CORRIDA UTILIZANDO AÇO CA-50 DE 12,5 MM - MONTAGEM. AF_01/2024</t>
  </si>
  <si>
    <t>13,31</t>
  </si>
  <si>
    <t>2.1.2.5</t>
  </si>
  <si>
    <t>104919</t>
  </si>
  <si>
    <t>ARMAÇÃO DE SAPATA ISOLADA, VIGA BALDRAME E SAPATA CORRIDA UTILIZANDO AÇO CA-50 DE 10 MM - MONTAGEM. AF_01/2024</t>
  </si>
  <si>
    <t>15,7</t>
  </si>
  <si>
    <t>2.1.2.6</t>
  </si>
  <si>
    <t>104918</t>
  </si>
  <si>
    <t>ARMAÇÃO DE SAPATA ISOLADA, VIGA BALDRAME E SAPATA CORRIDA UTILIZANDO AÇO CA-50 DE 8 MM - MONTAGEM. AF_01/2024</t>
  </si>
  <si>
    <t>17,55</t>
  </si>
  <si>
    <t>2.1.2.7</t>
  </si>
  <si>
    <t>104917</t>
  </si>
  <si>
    <t>ARMAÇÃO DE SAPATA ISOLADA, VIGA BALDRAME E SAPATA CORRIDA UTILIZANDO AÇO CA-50 DE 6,3 MM - MONTAGEM. AF_01/2024</t>
  </si>
  <si>
    <t>18,83</t>
  </si>
  <si>
    <t>2.1.2.8</t>
  </si>
  <si>
    <t>104916</t>
  </si>
  <si>
    <t>ARMAÇÃO DE SAPATA ISOLADA, VIGA BALDRAME E SAPATA CORRIDA UTILIZANDO AÇO CA-60 DE 5 MM - MONTAGEM. AF_01/2024</t>
  </si>
  <si>
    <t>20,13</t>
  </si>
  <si>
    <t>2.1.2.9</t>
  </si>
  <si>
    <t>2.1.2.10</t>
  </si>
  <si>
    <t>2.2</t>
  </si>
  <si>
    <t>SUPERESTRUTURA</t>
  </si>
  <si>
    <t>2.2.1</t>
  </si>
  <si>
    <t>PILARES E VIGAS</t>
  </si>
  <si>
    <t>2.2.1.1</t>
  </si>
  <si>
    <t>92413</t>
  </si>
  <si>
    <t>MONTAGEM E DESMONTAGEM DE FÔRMA DE PILARES RETANGULARES E ESTRUTURAS SIMILARES, PÉ-DIREITO SIMPLES, EM MADEIRA SERRADA, 4 UTILIZAÇÕES. AF_09/2020</t>
  </si>
  <si>
    <t>113,45</t>
  </si>
  <si>
    <t>2.2.1.2</t>
  </si>
  <si>
    <t>92464</t>
  </si>
  <si>
    <t>MONTAGEM E DESMONTAGEM DE FÔRMA DE VIGA, ESCORAMENTO METÁLICO, PÉ-DIREITO SIMPLES, EM CHAPA DE MADEIRA RESINADA, 8 UTILIZAÇÕES. AF_09/2020</t>
  </si>
  <si>
    <t>170,36</t>
  </si>
  <si>
    <t>2.2.1.3</t>
  </si>
  <si>
    <t>92759</t>
  </si>
  <si>
    <t>ARMAÇÃO DE PILAR OU VIGA DE ESTRUTURA CONVENCIONAL DE CONCRETO ARMADO UTILIZANDO AÇO CA-60 DE 5,0 MM - MONTAGEM. AF_06/2022</t>
  </si>
  <si>
    <t>17,15</t>
  </si>
  <si>
    <t>2.2.1.4</t>
  </si>
  <si>
    <t>92760</t>
  </si>
  <si>
    <t>ARMAÇÃO DE PILAR OU VIGA DE ESTRUTURA CONVENCIONAL DE CONCRETO ARMADO UTILIZANDO AÇO CA-50 DE 6,3 MM - MONTAGEM. AF_06/2022</t>
  </si>
  <si>
    <t>16,31</t>
  </si>
  <si>
    <t>2.2.1.5</t>
  </si>
  <si>
    <t>92761</t>
  </si>
  <si>
    <t>ARMAÇÃO DE PILAR OU VIGA DE ESTRUTURA CONVENCIONAL DE CONCRETO ARMADO UTILIZANDO AÇO CA-50 DE 8,0 MM - MONTAGEM. AF_06/2022</t>
  </si>
  <si>
    <t>15,39</t>
  </si>
  <si>
    <t>2.2.1.6</t>
  </si>
  <si>
    <t>92762</t>
  </si>
  <si>
    <t>ARMAÇÃO DE PILAR OU VIGA DE ESTRUTURA CONVENCIONAL DE CONCRETO ARMADO UTILIZANDO AÇO CA-50 DE 10,0 MM - MONTAGEM. AF_06/2022</t>
  </si>
  <si>
    <t>13,77</t>
  </si>
  <si>
    <t>2.2.1.7</t>
  </si>
  <si>
    <t>92763</t>
  </si>
  <si>
    <t>ARMAÇÃO DE PILAR OU VIGA DE ESTRUTURA CONVENCIONAL DE CONCRETO ARMADO UTILIZANDO AÇO CA-50 DE 12,5 MM - MONTAGEM. AF_06/2022</t>
  </si>
  <si>
    <t>11,57</t>
  </si>
  <si>
    <t>2.2.1.8</t>
  </si>
  <si>
    <t>92764</t>
  </si>
  <si>
    <t>ARMAÇÃO DE PILAR OU VIGA DE ESTRUTURA CONVENCIONAL DE CONCRETO ARMADO UTILIZANDO AÇO CA-50 DE 16,0 MM - MONTAGEM. AF_06/2022</t>
  </si>
  <si>
    <t>11,21</t>
  </si>
  <si>
    <t>2.2.1.9</t>
  </si>
  <si>
    <t>04.001.0065</t>
  </si>
  <si>
    <t>CONCRETAGEM DE PILARES, FCK = 30 MPA, COM USO DE BOMBA - LANÇAMENTO, ADENSAMENTO E ACABAMENTO.</t>
  </si>
  <si>
    <t>893,63</t>
  </si>
  <si>
    <t>2.2.1.10</t>
  </si>
  <si>
    <t>04.001.0064</t>
  </si>
  <si>
    <t>CONCRETAGEM DE VIGAS E LAJES, FCK=30 MPA, PARA LAJES MACIÇAS OU NERVURADAS COM USO DE BOMBA - LANÇAMENTO, ADENSAMENTO E ACABAMENTO</t>
  </si>
  <si>
    <t>894,12</t>
  </si>
  <si>
    <t>2.2.2</t>
  </si>
  <si>
    <t>LAJES</t>
  </si>
  <si>
    <t>2.2.2.1</t>
  </si>
  <si>
    <t>04.005.0080</t>
  </si>
  <si>
    <t>LAJE PRE-FABRICADA TRELICADA BETA 17 FORRO/PISO, CAPA=5CM EM CONCRETO USINADO BOMBEADO FCK=30,0 MPA, CONTROLE A, CONS=0,079M3/M2, PREENCHIMENTO EPS/CERAMICA, INTEREIXO 49CM, SOBRECARGA=200KG/M2, VAOS ATE 5,60M, (EXCLUSIVE ESCORAMENTO E FERRAGENS)</t>
  </si>
  <si>
    <t>184,74</t>
  </si>
  <si>
    <t>2.2.2.2</t>
  </si>
  <si>
    <t>04.005.0077</t>
  </si>
  <si>
    <t>LAJE PRE-FABRICADA PROTENDIDA BETA 16 (12 CM DE TRILHO + 4CM DE CAPA), CONCRETO USINADO BOMBEADO FCK=30,0MPA, CONS=0,0499M3/M2, EPS/CERAMICA H12-40,INTEREIXO 40CM, SOBREC.=350KG/M2, VAOS ATE 6,15M, VIGUETAS 7 FIOS DE ACO(EXCL. ESCOR. E FERRAGENS)</t>
  </si>
  <si>
    <t>199,5</t>
  </si>
  <si>
    <t>2.2.2.3</t>
  </si>
  <si>
    <t>04.005.0081</t>
  </si>
  <si>
    <t>LAJE PRÉ-MOLDADA UNIDIRECIONAL, BETA 30, BIAPOIADA, ENCHIMENTO EM EPS/LAJOTA CERÂMICA, VIGOTA PROTENDIDA, ALTURA TOTAL DA LAJE (ENCHIMENTO+CAPA) = (20+5), CONCRETO USINADO BOMBEADO FCK=30MPA, EXCLUSIVE ESCORAMENTO E FERRAGENS</t>
  </si>
  <si>
    <t>252,82</t>
  </si>
  <si>
    <t>2.2.2.4</t>
  </si>
  <si>
    <t>92769</t>
  </si>
  <si>
    <t>ARMAÇÃO DE LAJE DE ESTRUTURA CONVENCIONAL DE CONCRETO ARMADO UTILIZANDO AÇO CA-50 DE 6,3 MM - MONTAGEM. AF_06/2022</t>
  </si>
  <si>
    <t>15,71</t>
  </si>
  <si>
    <t>2.2.2.5</t>
  </si>
  <si>
    <t>92770</t>
  </si>
  <si>
    <t>ARMAÇÃO DE LAJE DE ESTRUTURA CONVENCIONAL DE CONCRETO ARMADO UTILIZANDO AÇO CA-50 DE 8,0 MM - MONTAGEM. AF_06/2022</t>
  </si>
  <si>
    <t>14,83</t>
  </si>
  <si>
    <t>2.2.2.6</t>
  </si>
  <si>
    <t>92772</t>
  </si>
  <si>
    <t>ARMAÇÃO DE LAJE DE ESTRUTURA CONVENCIONAL DE CONCRETO ARMADO UTILIZANDO AÇO CA-50 DE 12,5 MM - MONTAGEM. AF_06/2022</t>
  </si>
  <si>
    <t>11,1</t>
  </si>
  <si>
    <t>2.2.2.7</t>
  </si>
  <si>
    <t>92768</t>
  </si>
  <si>
    <t>ARMAÇÃO DE LAJE DE ESTRUTURA CONVENCIONAL DE CONCRETO ARMADO UTILIZANDO AÇO CA-60 DE 5,0 MM - MONTAGEM. AF_06/2022</t>
  </si>
  <si>
    <t>16,55</t>
  </si>
  <si>
    <t>2.2.2.8</t>
  </si>
  <si>
    <t>04.003.0007</t>
  </si>
  <si>
    <t>ARMACAO EM TELA DE ACO SOLDADA NERVURADA Q-138, ACO CA-60, 4,2MM, MALHA 10X10CM</t>
  </si>
  <si>
    <t>24,27</t>
  </si>
  <si>
    <t>2.2.2.9</t>
  </si>
  <si>
    <t>04.005.0070 A</t>
  </si>
  <si>
    <t>ESCORAMENTO DE FORMAS DE LAJE EM ESCORAS METÁLICAS, PE DIREITO SIMPLES, INCLUSO TRAVAMENTO, 4 UTILIZACOES</t>
  </si>
  <si>
    <t>M2XMÊS</t>
  </si>
  <si>
    <t>47,03</t>
  </si>
  <si>
    <t>2.2.2.10</t>
  </si>
  <si>
    <t>04.005.0070 B</t>
  </si>
  <si>
    <t>ESCORAMENTO DE FORMAS DE LAJE PROTENDIDAS EM ESCORAS METÁLICAS, PE DIREITO SIMPLES, INCLUSO TRAVAMENTO, 4 UTILIZACOES</t>
  </si>
  <si>
    <t>23,49</t>
  </si>
  <si>
    <t>2.2.3</t>
  </si>
  <si>
    <t>TRATAMENTO DE JUNTA DE DILATAÇÃO</t>
  </si>
  <si>
    <t>2.2.3.1</t>
  </si>
  <si>
    <t>98575</t>
  </si>
  <si>
    <t>TRATAMENTO DE JUNTA DE DILATAÇÃO, COM TARUGO DE POLIETILENO E SELANTE PU, INCLUSO PREENCHIMENTO COM ESPUMA EXPANSIVA PU. AF_09/2023</t>
  </si>
  <si>
    <t>81,83</t>
  </si>
  <si>
    <t>2.3</t>
  </si>
  <si>
    <t>RESERVATÓRIO</t>
  </si>
  <si>
    <t>2.3.1</t>
  </si>
  <si>
    <t>2.3.1.1</t>
  </si>
  <si>
    <t>100898</t>
  </si>
  <si>
    <t>ESTACA ESCAVADA MECANICAMENTE, SEM FLUIDO ESTABILIZANTE, COM 60CM DE DIÂMETRO, CONCRETO LANÇADO POR CAMINHÃO BETONEIRA (EXCLUSIVE MOBILIZAÇÃO E DESMOBILIZAÇÃO). AF_01/2020</t>
  </si>
  <si>
    <t>305,19</t>
  </si>
  <si>
    <t>2.3.1.2</t>
  </si>
  <si>
    <t>95578</t>
  </si>
  <si>
    <t>MONTAGEM DE ARMADURA DE ESTACAS, DIÂMETRO = 12,5 MM. AF_09/2021_PS</t>
  </si>
  <si>
    <t>11,15</t>
  </si>
  <si>
    <t>2.3.1.3</t>
  </si>
  <si>
    <t>95584</t>
  </si>
  <si>
    <t>MONTAGEM DE ARMADURA TRANSVERSAL DE ESTACAS DE SEÇÃO CIRCULAR, DIÂMETRO = 6,30 MM. AF_09/2021_PS</t>
  </si>
  <si>
    <t>17,18</t>
  </si>
  <si>
    <t>2.3.1.4</t>
  </si>
  <si>
    <t>95602</t>
  </si>
  <si>
    <t>ARRASAMENTO MECANICO DE ESTACA DE CONCRETO ARMADO, DIAMETROS DE 41 CM A 60 CM. AF_05/2021</t>
  </si>
  <si>
    <t>34,44</t>
  </si>
  <si>
    <t>2.3.2</t>
  </si>
  <si>
    <t>BLOCO</t>
  </si>
  <si>
    <t>2.3.2.1</t>
  </si>
  <si>
    <t>2.3.2.2</t>
  </si>
  <si>
    <t>2.3.2.3</t>
  </si>
  <si>
    <t>2.3.2.4</t>
  </si>
  <si>
    <t>2.3.2.5</t>
  </si>
  <si>
    <t>2.3.2.6</t>
  </si>
  <si>
    <t>2.3.2.7</t>
  </si>
  <si>
    <t>2.3.3</t>
  </si>
  <si>
    <t>2.3.3.1</t>
  </si>
  <si>
    <t>11.004.0043</t>
  </si>
  <si>
    <t>FORNECIMENTO E INSTALAÇÃO DE RESERVATÓRIO METÁLICO TIPO TAÇA DE 30.000 LITROS PINTURA INTERNA E EXTERNA COM ESCADA DE ACESSO, EXCETO BASE DE CONCRETO ARMADO</t>
  </si>
  <si>
    <t>69431,12</t>
  </si>
  <si>
    <t>3.1</t>
  </si>
  <si>
    <t>103328</t>
  </si>
  <si>
    <t>ALVENARIA DE VEDAÇÃO DE BLOCOS CERÂMICOS FURADOS NA HORIZONTAL DE 9X19X19 CM (ESPESSURA 9 CM) E ARGAMASSA DE ASSENTAMENTO COM PREPARO EM BETONEIRA. AF_12/2021</t>
  </si>
  <si>
    <t>114,49</t>
  </si>
  <si>
    <t>4.1</t>
  </si>
  <si>
    <t>98555</t>
  </si>
  <si>
    <t>IMPERMEABILIZAÇÃO DE SUPERFÍCIE COM ARGAMASSA POLIMÉRICA / MEMBRANA ACRÍLICA, 3 DEMÃOS. AF_09/2023</t>
  </si>
  <si>
    <t>36,92</t>
  </si>
  <si>
    <t>5.1</t>
  </si>
  <si>
    <t>07.002.0097</t>
  </si>
  <si>
    <t>ESTRUTURA METÁLICA EM CHAPAS DE AÇO ASTM 36, INCLUINDO CORTE, SOLDA COM ELETRODO E MONTAGEM - FORNECIMENTO E INSTALAÇÃO</t>
  </si>
  <si>
    <t>19,79</t>
  </si>
  <si>
    <t>5.2</t>
  </si>
  <si>
    <t>94216</t>
  </si>
  <si>
    <t>TELHAMENTO COM TELHA METÁLICA TERMOACÚSTICA E = 30 MM, COM ATÉ 2 ÁGUAS, INCLUSO IÇAMENTO. AF_07/2019</t>
  </si>
  <si>
    <t>247,15</t>
  </si>
  <si>
    <t>5.3</t>
  </si>
  <si>
    <t>CB.02.001</t>
  </si>
  <si>
    <t>CUMEEIRA NORMAL PARA TELHA TRAPEZOIDAL DE AÇO, E = 0,5 MM, INCLUSO ACESSÓRIOS DE FIXAÇÃO E IÇAMENTO. (AF.GEOR)</t>
  </si>
  <si>
    <t>75,84</t>
  </si>
  <si>
    <t>5.4</t>
  </si>
  <si>
    <t>100327</t>
  </si>
  <si>
    <t>RUFO EXTERNO/INTERNO EM CHAPA DE AÇO GALVANIZADO NÚMERO 26, CORTE DE 33 CM, INCLUSO IÇAMENTO. AF_07/2019</t>
  </si>
  <si>
    <t>64,62</t>
  </si>
  <si>
    <t>6.1</t>
  </si>
  <si>
    <t>PORTAS</t>
  </si>
  <si>
    <t>6.1.1</t>
  </si>
  <si>
    <t>08.002.0173</t>
  </si>
  <si>
    <t>PORTA CORRER EM VIDRO TEMPERADO INCOLOR 10 MM, GUARNIÇAO E FERRAGENS ALUMINIO ANODIZADO NATURAL</t>
  </si>
  <si>
    <t>1107,7</t>
  </si>
  <si>
    <t>6.1.2</t>
  </si>
  <si>
    <t>EV.01.011</t>
  </si>
  <si>
    <t>PORTA DE MADEIRA 2 FOLHAS 1,60 X 2,10,  INCLUSO DOBRADIÇA, FECHADURA E PROTEÇÃO ANTI-IMPACTO EM AÇO INOX, AMBOS OS LADOS - FORNECIMENTO E INSTALAÇÃO</t>
  </si>
  <si>
    <t>3696,46</t>
  </si>
  <si>
    <t>6.1.3</t>
  </si>
  <si>
    <t>08.001.0065</t>
  </si>
  <si>
    <t>PORTA 90X210CM COM CHAPA DE PROTEÇÃO - ITENS INCLUSOS: DOBRADIÇAS, FECHADURA COM EXECUÇÃO DO FURO E ALIZAR- FORNECIMENTO E INSTALAÇÃO.</t>
  </si>
  <si>
    <t>1757,31</t>
  </si>
  <si>
    <t>6.1.4</t>
  </si>
  <si>
    <t>08.001.0199</t>
  </si>
  <si>
    <t>PORTA  EM  AÇO  DE  ABRIR  TIPO  VENEZIANA  SEM  GUARNIÇÃO, COM VIDRO BASCULANTE,  88X210CM,  FIXAÇÃO  COM  PARAFUSOS  -  FORNECIMENTO  E  INSTALAÇÃO</t>
  </si>
  <si>
    <t>1540,25</t>
  </si>
  <si>
    <t>6.1.5</t>
  </si>
  <si>
    <t>08.001.0176</t>
  </si>
  <si>
    <t>KIT DE PORTA DE MADEIRA PARA PINTURA, SEMI-OCA (LEVE OU MÉDIA), PADRÃO MÉDIO, 90X210CM, ESPESSURA DE 3,5CM,COM CHAPA METÁLICA H=50CM, BARRA DE APOIO PNE -  ITENS INCLUSOS: DOBRADIÇAS, MONTAGEM E INSTALAÇÃO DO BATENTE, FECHADURA COM EXECUÇÃO DO FURO - FORNECIMENTO E INSTALAÇÃO.</t>
  </si>
  <si>
    <t>3146,51</t>
  </si>
  <si>
    <t>6.2</t>
  </si>
  <si>
    <t>JANELAS</t>
  </si>
  <si>
    <t>6.2.1</t>
  </si>
  <si>
    <t>08.002.0045</t>
  </si>
  <si>
    <t>ESQUADRIA DE CORRER EM VIDRO TEMPERADO DE 8MM</t>
  </si>
  <si>
    <t>M²</t>
  </si>
  <si>
    <t>850,88</t>
  </si>
  <si>
    <t>6.2.2</t>
  </si>
  <si>
    <t>102180</t>
  </si>
  <si>
    <t>INSTALAÇÃO DE VIDRO TEMPERADO, E = 8 MM, ENCAIXADO EM PERFIL U. AF_01/2021_PS</t>
  </si>
  <si>
    <t>577,93</t>
  </si>
  <si>
    <t>6.2.3</t>
  </si>
  <si>
    <t>08.004.0296</t>
  </si>
  <si>
    <t>VENEZIANA PARA VENTILAÇÃO EM CHAPA DOBRADA FIXADA EM ALVENARIA, INCLUSO PINTURA DE ACABAMENTO - FORNECIMENTO E INSTALAÇÃO</t>
  </si>
  <si>
    <t>941,62</t>
  </si>
  <si>
    <t>6.2.4</t>
  </si>
  <si>
    <t>08.002.0070</t>
  </si>
  <si>
    <t>ESQUADRIA DE CORRER EM VIDRO TEMPERADO DE 10MM</t>
  </si>
  <si>
    <t>949,15</t>
  </si>
  <si>
    <t>6.2.5</t>
  </si>
  <si>
    <t>102181</t>
  </si>
  <si>
    <t>INSTALAÇÃO DE VIDRO TEMPERADO, E = 10 MM, ENCAIXADO EM PERFIL U. AF_01/2021_PS</t>
  </si>
  <si>
    <t>680,02</t>
  </si>
  <si>
    <t>6.3</t>
  </si>
  <si>
    <t>VERGAS, CONTRA VERGAS E PEITORIL</t>
  </si>
  <si>
    <t>6.3.1</t>
  </si>
  <si>
    <t>105023</t>
  </si>
  <si>
    <t>VERGA MOLDADA IN LOCO EM CONCRETO, ESPESSURA DE *15* CM. AF_03/2024</t>
  </si>
  <si>
    <t>76,43</t>
  </si>
  <si>
    <t>6.3.2</t>
  </si>
  <si>
    <t>105029</t>
  </si>
  <si>
    <t>CONTRAVERGA MOLDADA IN LOCO EM CONCRETO, ESPESSURA DE *15* CM. AF_03/2024</t>
  </si>
  <si>
    <t>58,66</t>
  </si>
  <si>
    <t>6.3.3</t>
  </si>
  <si>
    <t>101965</t>
  </si>
  <si>
    <t>PEITORIL LINEAR EM GRANITO OU MÁRMORE, L = 15CM, ASSENTADO COM ARGAMASSA 1:6 COM ADITIVO. AF_11/2020</t>
  </si>
  <si>
    <t>218,96</t>
  </si>
  <si>
    <t>6.3.4</t>
  </si>
  <si>
    <t>98689</t>
  </si>
  <si>
    <t>SOLEIRA EM GRANITO, LARGURA 15 CM, ESPESSURA 2,0 CM. AF_09/2020</t>
  </si>
  <si>
    <t>144,41</t>
  </si>
  <si>
    <t>7.1</t>
  </si>
  <si>
    <t>AGUA FRIA E ESGOTO</t>
  </si>
  <si>
    <t>7.1.1</t>
  </si>
  <si>
    <t>98110</t>
  </si>
  <si>
    <t>CAIXA DE GORDURA PEQUENA (CAPACIDADE: 19 L), CIRCULAR, EM PVC, DIÂMETRO INTERNO= 0,3 M. AF_12/2020</t>
  </si>
  <si>
    <t>476,27</t>
  </si>
  <si>
    <t>7.1.2</t>
  </si>
  <si>
    <t>11.006.0103</t>
  </si>
  <si>
    <t>CAIXA EM ALVENARIA DE TIJOLO MACIÇO, REBOCADA INTERNAMENTE, BASE EM CONCRETO, TAMPA DE CONCRETO, DIMENSÕES INTERNAS DE 40X40 CM - FORNECIMENTO E INSTALAÇÃO</t>
  </si>
  <si>
    <t>356,77</t>
  </si>
  <si>
    <t>7.1.3</t>
  </si>
  <si>
    <t>11.006.0077</t>
  </si>
  <si>
    <t>CAIXA EM ALVENARIA DE TIJOLO MACIÇO, REBOCADA INTERNAMENTE, BASE EM CONCRETO, TAMPA DE CONCRETO, DIMENSÕES INTERNAS DE 60X60 CM - FORNECIMENTO E INSTALAÇÃO</t>
  </si>
  <si>
    <t>652,27</t>
  </si>
  <si>
    <t>7.1.4</t>
  </si>
  <si>
    <t>11.002.0180</t>
  </si>
  <si>
    <t>FORNECIMENTO E INSTALAÇÃO DE CAIXA PARA HIDRÔMETRO PADRÃO AGUAS GUARIROBA</t>
  </si>
  <si>
    <t>177,57</t>
  </si>
  <si>
    <t>7.1.5</t>
  </si>
  <si>
    <t>104998</t>
  </si>
  <si>
    <t>HIDRÔMETRO DN 1", 10 M³/H - FORNECIMENTO E INSTALAÇÃO. AF_03/2024</t>
  </si>
  <si>
    <t>733,76</t>
  </si>
  <si>
    <t>7.1.6</t>
  </si>
  <si>
    <t>89707</t>
  </si>
  <si>
    <t>CAIXA SIFONADA, PVC, DN 100 X 100 X 50 MM, JUNTA ELÁSTICA, FORNECIDA E INSTALADA EM RAMAL DE DESCARGA OU EM RAMAL DE ESGOTO SANITÁRIO. AF_08/2022</t>
  </si>
  <si>
    <t>59</t>
  </si>
  <si>
    <t>7.1.7</t>
  </si>
  <si>
    <t>104328</t>
  </si>
  <si>
    <t>CAIXA SIFONADA, COM GRELHA QUADRADA, PVC, DN 150 X 150 X 50 MM, JUNTA SOLDÁVEL, FORNECIDA E INSTALADA EM RAMAL DE DESCARGA OU EM RAMAL DE ESGOTO SANITÁRIO. AF_08/2022</t>
  </si>
  <si>
    <t>85,62</t>
  </si>
  <si>
    <t>7.1.8</t>
  </si>
  <si>
    <t>11.005.0135</t>
  </si>
  <si>
    <t>CAIXA SIFONADA, PVC, DN 250 X 172 X 50 MM, JUNTA ELÁSTICA, FORNECIDA E INSTALADA EM RAMAL DE DESCARGA OU EM RAMAL DE ESGOTO SANITÁRIO.</t>
  </si>
  <si>
    <t>124,45</t>
  </si>
  <si>
    <t>7.1.9</t>
  </si>
  <si>
    <t>11.005.0027</t>
  </si>
  <si>
    <t>CAIXA SIFONADA, PVC, DN 250 X 230 X 75 MM, JUNTA ELÁSTICA, FORNECIDA E INSTALADA EM RAMAL DE DESCARGA OU EM RAMAL DE ESGOTO SANITÁRIO.</t>
  </si>
  <si>
    <t>151,6</t>
  </si>
  <si>
    <t>7.1.10</t>
  </si>
  <si>
    <t>94658</t>
  </si>
  <si>
    <t>ADAPTADOR CURTO COM BOLSA E ROSCA PARA REGISTRO, PVC, SOLDÁVEL, DN 32 MM X 1", INSTALADO EM RESERVAÇÃO PREDIAL DE ÁGUA - FORNECIMENTO E INSTALAÇÃO. AF_04/2024</t>
  </si>
  <si>
    <t>6,16</t>
  </si>
  <si>
    <t>7.1.11</t>
  </si>
  <si>
    <t>94490</t>
  </si>
  <si>
    <t>REGISTRO DE ESFERA, PVC, SOLDÁVEL, COM VOLANTE, DN 32 MM - FORNECIMENTO E INSTALAÇÃO. AF_08/2021</t>
  </si>
  <si>
    <t>50,47</t>
  </si>
  <si>
    <t>7.1.12</t>
  </si>
  <si>
    <t>94662</t>
  </si>
  <si>
    <t>ADAPTADOR CURTO COM BOLSA E ROSCA PARA REGISTRO, PVC, SOLDÁVEL, DN 50 MM X 1 1/2", INSTALADO EM RESERVAÇÃO PREDIAL DE ÁGUA - FORNECIMENTO E INSTALAÇÃO. AF_04/2024</t>
  </si>
  <si>
    <t>12,86</t>
  </si>
  <si>
    <t>7.1.13</t>
  </si>
  <si>
    <t>94492</t>
  </si>
  <si>
    <t>REGISTRO DE ESFERA, PVC, SOLDÁVEL, COM VOLANTE, DN 50 MM - FORNECIMENTO E INSTALAÇÃO. AF_08/2021</t>
  </si>
  <si>
    <t>70,94</t>
  </si>
  <si>
    <t>7.1.14</t>
  </si>
  <si>
    <t>94703</t>
  </si>
  <si>
    <t>ADAPTADOR COM FLANGE E ANEL DE VEDAÇÃO, PVC, SOLDÁVEL, DN 25 MM X 3/4", INSTALADO EM RESERVAÇÃO PREDIAL DE ÁGUA - FORNECIMENTO E INSTALAÇÃO. AF_04/2024</t>
  </si>
  <si>
    <t>23,27</t>
  </si>
  <si>
    <t>7.1.15</t>
  </si>
  <si>
    <t>89383</t>
  </si>
  <si>
    <t>ADAPTADOR CURTO COM BOLSA E ROSCA PARA REGISTRO, PVC, SOLDÁVEL, DN 25MM X 3/4, INSTALADO EM RAMAL OU SUB-RAMAL DE ÁGUA - FORNECIMENTO E INSTALAÇÃO. AF_06/2022</t>
  </si>
  <si>
    <t>7,82</t>
  </si>
  <si>
    <t>7.1.16</t>
  </si>
  <si>
    <t>104001</t>
  </si>
  <si>
    <t>ADAPTADOR CURTO COM BOLSA E ROSCA PARA REGISTRO, PVC, SOLDÁVEL, DN 50MM X 1.1/2", INSTALADO EM RAMAL DE DISTRIBUIÇÃO DE ÁGUA - FORNECIMENTO E INSTALAÇÃO. AF_06/2022</t>
  </si>
  <si>
    <t>16,41</t>
  </si>
  <si>
    <t>7.1.17</t>
  </si>
  <si>
    <t>11.003.0230</t>
  </si>
  <si>
    <t>BUCHA DE REDUÇÃO, LONGA, PVC, SOLDÁVEL, DN 40 X 20 MM, INSTALADO EM RAMAL DE DISTRIBUIÇÃO DE ÁGUA - FORNECIMENTO E INSTALAÇÃO</t>
  </si>
  <si>
    <t>13,82</t>
  </si>
  <si>
    <t>7.1.18</t>
  </si>
  <si>
    <t>104014</t>
  </si>
  <si>
    <t>BUCHA DE REDUÇÃO, LONGA, PVC, SOLDÁVEL, DN 40 X 25 MM, INSTALADO EM RAMAL DE DISTRIBUIÇÃO DE ÁGUA - FORNECIMENTO E INSTALAÇÃO. AF_06/2022</t>
  </si>
  <si>
    <t>12,78</t>
  </si>
  <si>
    <t>7.1.19</t>
  </si>
  <si>
    <t>105138</t>
  </si>
  <si>
    <t>BUCHA DE REDUÇÃO PVC, SOLDÁVEL, LONGA, DN 60 X 25 MM, INSTALADO EM RESERVAÇÃO PREDIAL DE ÁGUA - FORNECIMENTO E INSTALAÇÃO. AF_04/2024</t>
  </si>
  <si>
    <t>20,4</t>
  </si>
  <si>
    <t>7.1.20</t>
  </si>
  <si>
    <t>105140</t>
  </si>
  <si>
    <t>BUCHA DE REDUÇÃO PVC, SOLDÁVEL, LONGA, DN 60 X 50 MM, INSTALADO EM RESERVAÇÃO PREDIAL DE ÁGUA - FORNECIMENTO E INSTALAÇÃO. AF_04/2024</t>
  </si>
  <si>
    <t>30,87</t>
  </si>
  <si>
    <t>7.1.21</t>
  </si>
  <si>
    <t>11.003.0232</t>
  </si>
  <si>
    <t>CAP/TAMPAO PVC SOLDAVEL 50mm</t>
  </si>
  <si>
    <t>21,96</t>
  </si>
  <si>
    <t>7.1.22</t>
  </si>
  <si>
    <t>89365</t>
  </si>
  <si>
    <t>CURVA 45 GRAUS, PVC, SOLDÁVEL, DN 25MM, INSTALADO EM RAMAL OU SUB-RAMAL DE ÁGUA - FORNECIMENTO E INSTALAÇÃO. AF_06/2022</t>
  </si>
  <si>
    <t>13,19</t>
  </si>
  <si>
    <t>7.1.23</t>
  </si>
  <si>
    <t>94679</t>
  </si>
  <si>
    <t>CURVA 90 GRAUS, PVC, SOLDÁVEL, DN 50 MM, INSTALADO EM RESERVAÇÃO PREDIAL DE ÁGUA - FORNECIMENTO E INSTALAÇÃO. AF_04/2024</t>
  </si>
  <si>
    <t>27,72</t>
  </si>
  <si>
    <t>7.1.24</t>
  </si>
  <si>
    <t>105170</t>
  </si>
  <si>
    <t>JOELHO PVC, SOLDÁVEL, 45 GRAUS, DN 25 MM, INSTALADO EM RESERVAÇÃO PREDIAL DE ÁGUA - FORNECIMENTO E INSTALAÇÃO. AF_04/2024</t>
  </si>
  <si>
    <t>6,6</t>
  </si>
  <si>
    <t>7.1.25</t>
  </si>
  <si>
    <t>105179</t>
  </si>
  <si>
    <t>JOELHO PVC, SOLDÁVEL, 45 GRAUS, DN 32 MM, INSTALADO EM RESERVAÇÃO PREDIAL DE ÁGUA - FORNECIMENTO E INSTALAÇÃO. AF_04/2024</t>
  </si>
  <si>
    <t>11,35</t>
  </si>
  <si>
    <t>7.1.26</t>
  </si>
  <si>
    <t>89849</t>
  </si>
  <si>
    <t>TUBO PVC, SERIE NORMAL, ESGOTO PREDIAL, DN 150 MM, FORNECIDO E INSTALADO EM SUBCOLETOR AÉREO DE ESGOTO SANITÁRIO. AF_08/2022</t>
  </si>
  <si>
    <t>69,71</t>
  </si>
  <si>
    <t>7.1.27</t>
  </si>
  <si>
    <t>89714</t>
  </si>
  <si>
    <t>TUBO PVC, SERIE NORMAL, ESGOTO PREDIAL, DN 100 MM, FORNECIDO E INSTALADO EM RAMAL DE DESCARGA OU RAMAL DE ESGOTO SANITÁRIO. AF_08/2022</t>
  </si>
  <si>
    <t>45,09</t>
  </si>
  <si>
    <t>7.1.28</t>
  </si>
  <si>
    <t>89713</t>
  </si>
  <si>
    <t>TUBO PVC, SERIE NORMAL, ESGOTO PREDIAL, DN 75 MM, FORNECIDO E INSTALADO EM RAMAL DE DESCARGA OU RAMAL DE ESGOTO SANITÁRIO. AF_08/2022</t>
  </si>
  <si>
    <t>40,44</t>
  </si>
  <si>
    <t>7.1.29</t>
  </si>
  <si>
    <t>89712</t>
  </si>
  <si>
    <t>TUBO PVC, SERIE NORMAL, ESGOTO PREDIAL, DN 50 MM, FORNECIDO E INSTALADO EM RAMAL DE DESCARGA OU RAMAL DE ESGOTO SANITÁRIO. AF_08/2022</t>
  </si>
  <si>
    <t>32,39</t>
  </si>
  <si>
    <t>7.1.30</t>
  </si>
  <si>
    <t>89711</t>
  </si>
  <si>
    <t>TUBO PVC, SERIE NORMAL, ESGOTO PREDIAL, DN 40 MM, FORNECIDO E INSTALADO EM RAMAL DE DESCARGA OU RAMAL DE ESGOTO SANITÁRIO. AF_08/2022</t>
  </si>
  <si>
    <t>25,28</t>
  </si>
  <si>
    <t>7.1.31</t>
  </si>
  <si>
    <t>94652</t>
  </si>
  <si>
    <t>TUBO, PVC, SOLDÁVEL, DE 60MM, INSTALADO EM RESERVAÇÃO PREDIAL DE ÁGUA - FORNECIMENTO E INSTALAÇÃO. AF_04/2024</t>
  </si>
  <si>
    <t>41,02</t>
  </si>
  <si>
    <t>7.1.32</t>
  </si>
  <si>
    <t>103979</t>
  </si>
  <si>
    <t>TUBO, PVC, SOLDÁVEL, DE 50MM, INSTALADO EM RAMAL DE DISTRIBUIÇÃO DE ÁGUA - FORNECIMENTO E INSTALAÇÃO. AF_06/2022</t>
  </si>
  <si>
    <t>34,91</t>
  </si>
  <si>
    <t>7.1.33</t>
  </si>
  <si>
    <t>89357</t>
  </si>
  <si>
    <t>TUBO, PVC, SOLDÁVEL, DE 32MM, INSTALADO EM RAMAL OU SUB-RAMAL DE ÁGUA - FORNECIMENTO E INSTALAÇÃO. AF_06/2022</t>
  </si>
  <si>
    <t>37,4</t>
  </si>
  <si>
    <t>7.1.34</t>
  </si>
  <si>
    <t>89356</t>
  </si>
  <si>
    <t>TUBO, PVC, SOLDÁVEL, DE 25MM, INSTALADO EM RAMAL OU SUB-RAMAL DE ÁGUA - FORNECIMENTO E INSTALAÇÃO. AF_06/2022</t>
  </si>
  <si>
    <t>27,07</t>
  </si>
  <si>
    <t>7.1.35</t>
  </si>
  <si>
    <t>89355</t>
  </si>
  <si>
    <t>TUBO, PVC, SOLDÁVEL, DE 20MM, INSTALADO EM RAMAL OU SUB-RAMAL DE ÁGUA - FORNECIMENTO E INSTALAÇÃO. AF_06/2022</t>
  </si>
  <si>
    <t>23,48</t>
  </si>
  <si>
    <t>7.1.36</t>
  </si>
  <si>
    <t>90373</t>
  </si>
  <si>
    <t>JOELHO 90 GRAUS COM BUCHA DE LATÃO, PVC, SOLDÁVEL, DN 25MM, X 1/2 INSTALADO EM RAMAL OU SUB-RAMAL DE ÁGUA - FORNECIMENTO E INSTALAÇÃO. AF_06/2022</t>
  </si>
  <si>
    <t>15,31</t>
  </si>
  <si>
    <t>7.1.37</t>
  </si>
  <si>
    <t>89366</t>
  </si>
  <si>
    <t>JOELHO 90 GRAUS COM BUCHA DE LATÃO, PVC, SOLDÁVEL, DN 25MM, X 3/4 INSTALADO EM RAMAL OU SUB-RAMAL DE ÁGUA - FORNECIMENTO E INSTALAÇÃO. AF_06/2022</t>
  </si>
  <si>
    <t>19,21</t>
  </si>
  <si>
    <t>7.1.38</t>
  </si>
  <si>
    <t>89358</t>
  </si>
  <si>
    <t>JOELHO 90 GRAUS, PVC, SOLDÁVEL, DN 20MM, INSTALADO EM RAMAL OU SUB-RAMAL DE ÁGUA - FORNECIMENTO E INSTALAÇÃO. AF_06/2022</t>
  </si>
  <si>
    <t>9,29</t>
  </si>
  <si>
    <t>7.1.39</t>
  </si>
  <si>
    <t>89362</t>
  </si>
  <si>
    <t>JOELHO 90 GRAUS, PVC, SOLDÁVEL, DN 25MM, INSTALADO EM RAMAL OU SUB-RAMAL DE ÁGUA - FORNECIMENTO E INSTALAÇÃO. AF_06/2022</t>
  </si>
  <si>
    <t>7.1.40</t>
  </si>
  <si>
    <t>89367</t>
  </si>
  <si>
    <t>JOELHO 90 GRAUS, PVC, SOLDÁVEL, DN 32MM, INSTALADO EM RAMAL OU SUB-RAMAL DE ÁGUA - FORNECIMENTO E INSTALAÇÃO. AF_06/2022</t>
  </si>
  <si>
    <t>15,36</t>
  </si>
  <si>
    <t>7.1.41</t>
  </si>
  <si>
    <t>103984</t>
  </si>
  <si>
    <t>JOELHO 90 GRAUS, PVC, SOLDÁVEL, DN 50MM, INSTALADO EM RAMAL DE DISTRIBUIÇÃO DE ÁGUA - FORNECIMENTO E INSTALAÇÃO. AF_06/2022</t>
  </si>
  <si>
    <t>23,11</t>
  </si>
  <si>
    <t>7.1.42</t>
  </si>
  <si>
    <t>89505</t>
  </si>
  <si>
    <t>JOELHO 90 GRAUS, PVC, SOLDÁVEL, DN 60MM, INSTALADO EM PRUMADA DE ÁGUA - FORNECIMENTO E INSTALAÇÃO. AF_06/2022</t>
  </si>
  <si>
    <t>49</t>
  </si>
  <si>
    <t>7.1.43</t>
  </si>
  <si>
    <t>89373</t>
  </si>
  <si>
    <t>LUVA DE REDUÇÃO, PVC, SOLDÁVEL, DN 25MM X 20MM, INSTALADO EM RAMAL OU SUB-RAMAL DE ÁGUA - FORNECIMENTO E INSTALAÇÃO. AF_06/2022</t>
  </si>
  <si>
    <t>8,43</t>
  </si>
  <si>
    <t>7.1.44</t>
  </si>
  <si>
    <t>89374</t>
  </si>
  <si>
    <t>LUVA COM BUCHA DE LATÃO, PVC, SOLDÁVEL, DN 20MM X 1/2", INSTALADO EM RAMAL OU SUB-RAMAL DE ÁGUA - FORNECIMENTO E INSTALAÇÃO. AF_06/2022</t>
  </si>
  <si>
    <t>11,98</t>
  </si>
  <si>
    <t>7.1.45</t>
  </si>
  <si>
    <t>89381</t>
  </si>
  <si>
    <t>LUVA COM BUCHA DE LATÃO, PVC, SOLDÁVEL, DN 25MM X 3/4, INSTALADO EM RAMAL OU SUB-RAMAL DE ÁGUA - FORNECIMENTO E INSTALAÇÃO. AF_06/2022</t>
  </si>
  <si>
    <t>14,72</t>
  </si>
  <si>
    <t>7.1.46</t>
  </si>
  <si>
    <t>94665</t>
  </si>
  <si>
    <t>LUVA, PVC, SOLDÁVEL, DN 60 MM, INSTALADO EM RESERVAÇÃO PREDIAL DE ÁGUA - FORNECIMENTO E INSTALAÇÃO. AF_04/2024</t>
  </si>
  <si>
    <t>28,61</t>
  </si>
  <si>
    <t>7.1.47</t>
  </si>
  <si>
    <t>94691</t>
  </si>
  <si>
    <t>TÊ DE REDUÇÃO, PVC, SOLDÁVEL, DN 32 MM X 25 MM, INSTALADO EM RESERVAÇÃO PREDIAL DE ÁGUA - FORNECIMENTO E INSTALAÇÃO. AF_04/2024</t>
  </si>
  <si>
    <t>16,07</t>
  </si>
  <si>
    <t>7.1.48</t>
  </si>
  <si>
    <t>105189</t>
  </si>
  <si>
    <t>TE DE REDUÇÃO, PVC, SOLDÁVEL, 90 GRAUS, DN 50 MM X 25 MM, INSTALADO EM RESERVAÇÃO PREDIAL DE ÁGUA - FORNECIMENTO E INSTALAÇÃO. AF_04/2024</t>
  </si>
  <si>
    <t>25,57</t>
  </si>
  <si>
    <t>7.1.49</t>
  </si>
  <si>
    <t>7.1.50</t>
  </si>
  <si>
    <t>89395</t>
  </si>
  <si>
    <t>TE, PVC, SOLDÁVEL, DN 25MM, INSTALADO EM RAMAL OU SUB-RAMAL DE ÁGUA - FORNECIMENTO E INSTALAÇÃO. AF_06/2022</t>
  </si>
  <si>
    <t>15,35</t>
  </si>
  <si>
    <t>7.1.51</t>
  </si>
  <si>
    <t>104004</t>
  </si>
  <si>
    <t>TE, PVC, SOLDÁVEL, DN 50MM, INSTALADO EM RAMAL DE DISTRIBUIÇÃO DE ÁGUA - FORNECIMENTO E INSTALAÇÃO. AF_06/2022</t>
  </si>
  <si>
    <t>35,14</t>
  </si>
  <si>
    <t>7.1.52</t>
  </si>
  <si>
    <t>94696</t>
  </si>
  <si>
    <t>TÊ, PVC, SOLDÁVEL, DN 60 MM INSTALADO EM RESERVAÇÃO PREDIAL DE ÁGUA - FORNECIMENTO E INSTALAÇÃO. AF_04/2024</t>
  </si>
  <si>
    <t>59,76</t>
  </si>
  <si>
    <t>7.1.53</t>
  </si>
  <si>
    <t>11.005.0165</t>
  </si>
  <si>
    <t>ANEL BORRACHA TUBO PVC DN 50mm</t>
  </si>
  <si>
    <t>4,74</t>
  </si>
  <si>
    <t>7.1.54</t>
  </si>
  <si>
    <t>11.005.0051</t>
  </si>
  <si>
    <t>ANEL BORRACHA TUBO PVC DN 75mm</t>
  </si>
  <si>
    <t>13,14</t>
  </si>
  <si>
    <t>7.1.55</t>
  </si>
  <si>
    <t>11.005.0166</t>
  </si>
  <si>
    <t>ANEL BORRACHA TUBO PVC DN 100mm</t>
  </si>
  <si>
    <t>8,17</t>
  </si>
  <si>
    <t>7.1.56</t>
  </si>
  <si>
    <t>11.005.0231</t>
  </si>
  <si>
    <t>ANEL DE BORRACHA, DN 150 MM PARA LINHA PVC RÍGIDO BRANCO SÉRIE NORMAL</t>
  </si>
  <si>
    <t>un</t>
  </si>
  <si>
    <t>15,99</t>
  </si>
  <si>
    <t>7.1.57</t>
  </si>
  <si>
    <t>104341</t>
  </si>
  <si>
    <t>BUCHA DE REDUÇÃO LONGA, PVC, SÉRIE NORMAL, ESGOTO PREDIAL, DN 50 X 40 MM, JUNTA SOLDÁVEL E ELÁSTICA, FORNECIDO E INSTALADO EM RAMAL DE DESCARGA OU RAMAL DE ESGOTO SANITÁRIO. AF_08/2022</t>
  </si>
  <si>
    <t>13,21</t>
  </si>
  <si>
    <t>7.1.58</t>
  </si>
  <si>
    <t>89726</t>
  </si>
  <si>
    <t>JOELHO 45 GRAUS, PVC, SERIE NORMAL, ESGOTO PREDIAL, DN 40 MM, JUNTA SOLDÁVEL, FORNECIDO E INSTALADO EM RAMAL DE DESCARGA OU RAMAL DE ESGOTO SANITÁRIO. AF_08/2022</t>
  </si>
  <si>
    <t>12,68</t>
  </si>
  <si>
    <t>7.1.59</t>
  </si>
  <si>
    <t>89732</t>
  </si>
  <si>
    <t>JOELHO 45 GRAUS, PVC, SERIE NORMAL, ESGOTO PREDIAL, DN 50 MM, JUNTA ELÁSTICA, FORNECIDO E INSTALADO EM RAMAL DE DESCARGA OU RAMAL DE ESGOTO SANITÁRIO. AF_08/2022</t>
  </si>
  <si>
    <t>18,7</t>
  </si>
  <si>
    <t>7.1.60</t>
  </si>
  <si>
    <t>89739</t>
  </si>
  <si>
    <t>JOELHO 45 GRAUS, PVC, SERIE NORMAL, ESGOTO PREDIAL, DN 75 MM, JUNTA ELÁSTICA, FORNECIDO E INSTALADO EM RAMAL DE DESCARGA OU RAMAL DE ESGOTO SANITÁRIO. AF_08/2022</t>
  </si>
  <si>
    <t>28,42</t>
  </si>
  <si>
    <t>7.1.61</t>
  </si>
  <si>
    <t>89851</t>
  </si>
  <si>
    <t>JOELHO 45 GRAUS, PVC, SERIE NORMAL, ESGOTO PREDIAL, DN 100 MM, JUNTA ELÁSTICA, FORNECIDO E INSTALADO EM SUBCOLETOR AÉREO DE ESGOTO SANITÁRIO. AF_08/2022</t>
  </si>
  <si>
    <t>39,13</t>
  </si>
  <si>
    <t>7.1.62</t>
  </si>
  <si>
    <t>89855</t>
  </si>
  <si>
    <t>JOELHO 45 GRAUS, PVC, SERIE NORMAL, ESGOTO PREDIAL, DN 150 MM, JUNTA ELÁSTICA, FORNECIDO E INSTALADO EM SUBCOLETOR AÉREO DE ESGOTO SANITÁRIO. AF_08/2022</t>
  </si>
  <si>
    <t>136,02</t>
  </si>
  <si>
    <t>7.1.63</t>
  </si>
  <si>
    <t>HI.03.003</t>
  </si>
  <si>
    <t>JOELHO PVC 90 GRAUS COM ANEL, DN 40 MM X 1 1/2", SÉRIE NORMAL, PARA ESGOTO - FORNECIMENTO E INSTALAÇÃO.  (AF.GEOR)</t>
  </si>
  <si>
    <t>24,23</t>
  </si>
  <si>
    <t>7.1.64</t>
  </si>
  <si>
    <t>89724</t>
  </si>
  <si>
    <t>JOELHO 90 GRAUS, PVC, SERIE NORMAL, ESGOTO PREDIAL, DN 40 MM, JUNTA SOLDÁVEL, FORNECIDO E INSTALADO EM RAMAL DE DESCARGA OU RAMAL DE ESGOTO SANITÁRIO. AF_08/2022</t>
  </si>
  <si>
    <t>12,4</t>
  </si>
  <si>
    <t>7.1.65</t>
  </si>
  <si>
    <t>89731</t>
  </si>
  <si>
    <t>JOELHO 90 GRAUS, PVC, SERIE NORMAL, ESGOTO PREDIAL, DN 50 MM, JUNTA ELÁSTICA, FORNECIDO E INSTALADO EM RAMAL DE DESCARGA OU RAMAL DE ESGOTO SANITÁRIO. AF_08/2022</t>
  </si>
  <si>
    <t>17,77</t>
  </si>
  <si>
    <t>7.1.66</t>
  </si>
  <si>
    <t>89737</t>
  </si>
  <si>
    <t>JOELHO 90 GRAUS, PVC, SERIE NORMAL, ESGOTO PREDIAL, DN 75 MM, JUNTA ELÁSTICA, FORNECIDO E INSTALADO EM RAMAL DE DESCARGA OU RAMAL DE ESGOTO SANITÁRIO. AF_08/2022</t>
  </si>
  <si>
    <t>27,19</t>
  </si>
  <si>
    <t>7.1.67</t>
  </si>
  <si>
    <t>89850</t>
  </si>
  <si>
    <t>JOELHO 90 GRAUS, PVC, SERIE NORMAL, ESGOTO PREDIAL, DN 100 MM, JUNTA ELÁSTICA, FORNECIDO E INSTALADO EM SUBCOLETOR AÉREO DE ESGOTO SANITÁRIO. AF_08/2022</t>
  </si>
  <si>
    <t>38,07</t>
  </si>
  <si>
    <t>7.1.68</t>
  </si>
  <si>
    <t>7.1.69</t>
  </si>
  <si>
    <t>7.1.70</t>
  </si>
  <si>
    <t>7.1.71</t>
  </si>
  <si>
    <t>89753</t>
  </si>
  <si>
    <t>LUVA SIMPLES, PVC, SERIE NORMAL, ESGOTO PREDIAL, DN 50 MM, JUNTA ELÁSTICA, FORNECIDO E INSTALADO EM RAMAL DE DESCARGA OU RAMAL DE ESGOTO SANITÁRIO. AF_08/2022</t>
  </si>
  <si>
    <t>11,37</t>
  </si>
  <si>
    <t>7.1.72</t>
  </si>
  <si>
    <t>89774</t>
  </si>
  <si>
    <t>LUVA SIMPLES, PVC, SERIE NORMAL, ESGOTO PREDIAL, DN 75 MM, JUNTA ELÁSTICA, FORNECIDO E INSTALADO EM RAMAL DE DESCARGA OU RAMAL DE ESGOTO SANITÁRIO. AF_08/2022</t>
  </si>
  <si>
    <t>19,22</t>
  </si>
  <si>
    <t>7.1.73</t>
  </si>
  <si>
    <t>89778</t>
  </si>
  <si>
    <t>LUVA SIMPLES, PVC, SERIE NORMAL, ESGOTO PREDIAL, DN 100 MM, JUNTA ELÁSTICA, FORNECIDO E INSTALADO EM RAMAL DE DESCARGA OU RAMAL DE ESGOTO SANITÁRIO. AF_08/2022</t>
  </si>
  <si>
    <t>22,15</t>
  </si>
  <si>
    <t>7.1.74</t>
  </si>
  <si>
    <t>95693</t>
  </si>
  <si>
    <t>LUVA SIMPLES, PVC, SÉRIE NORMAL, ESGOTO PREDIAL, DN 150 MM, JUNTA ELÁSTICA, FORNECIDO E INSTALADO EM SUBCOLETOR AÉREO DE ESGOTO SANITÁRIO. AF_08/2022</t>
  </si>
  <si>
    <t>63,4</t>
  </si>
  <si>
    <t>7.1.75</t>
  </si>
  <si>
    <t>89549</t>
  </si>
  <si>
    <t>REDUÇÃO EXCÊNTRICA, PVC, SERIE R, ÁGUA PLUVIAL, DN 75 X 50 MM, JUNTA ELÁSTICA, FORNECIDO E INSTALADO EM RAMAL DE ENCAMINHAMENTO. AF_06/2022</t>
  </si>
  <si>
    <t>23,22</t>
  </si>
  <si>
    <t>7.1.76</t>
  </si>
  <si>
    <t>104348</t>
  </si>
  <si>
    <t>TERMINAL DE VENTILAÇÃO, PVC, SÉRIE NORMAL, ESGOTO PREDIAL, DN 50 MM, JUNTA SOLDÁVEL, FORNECIDO E INSTALADO EM PRUMADA DE ESGOTO SANITÁRIO OU VENTILAÇÃO. AF_08/2022</t>
  </si>
  <si>
    <t>14,07</t>
  </si>
  <si>
    <t>7.1.77</t>
  </si>
  <si>
    <t>104351</t>
  </si>
  <si>
    <t>TERMINAL DE VENTILAÇÃO, PVC, SÉRIE NORMAL, ESGOTO PREDIAL, DN 75 MM, JUNTA SOLDÁVEL, FORNECIDO E INSTALADO EM PRUMADA DE ESGOTO SANITÁRIO OU VENTILAÇÃO. AF_08/2022</t>
  </si>
  <si>
    <t>29,04</t>
  </si>
  <si>
    <t>7.1.78</t>
  </si>
  <si>
    <t>94698</t>
  </si>
  <si>
    <t>TÊ DE REDUÇÃO, PVC, SOLDÁVEL, DN 75 MM X 50 MM, INSTALADO EM RESERVAÇÃO PREDIAL DE ÁGUA - FORNECIMENTO E INSTALAÇÃO. AF_04/2024</t>
  </si>
  <si>
    <t>79,15</t>
  </si>
  <si>
    <t>7.1.79</t>
  </si>
  <si>
    <t>104344</t>
  </si>
  <si>
    <t>TE, PVC, SÉRIE NORMAL, ESGOTO PREDIAL, DN 100 X 50 MM, JUNTA ELÁSTICA, FORNECIDO E INSTALADO EM RAMAL DE DESCARGA OU RAMAL DE ESGOTO SANITÁRIO. AF_08/2022</t>
  </si>
  <si>
    <t>49,63</t>
  </si>
  <si>
    <t>7.1.80</t>
  </si>
  <si>
    <t>104354</t>
  </si>
  <si>
    <t>TE, PVC, SÉRIE NORMAL, ESGOTO PREDIAL, DN 100 X 75 MM, JUNTA ELÁSTICA, FORNECIDO E INSTALADO EM PRUMADA DE ESGOTO SANITÁRIO OU VENTILAÇÃO. AF_08/2022</t>
  </si>
  <si>
    <t>55,22</t>
  </si>
  <si>
    <t>7.1.81</t>
  </si>
  <si>
    <t>89784</t>
  </si>
  <si>
    <t>TE, PVC, SERIE NORMAL, ESGOTO PREDIAL, DN 50 X 50 MM, JUNTA ELÁSTICA, FORNECIDO E INSTALADO EM RAMAL DE DESCARGA OU RAMAL DE ESGOTO SANITÁRIO. AF_08/2022</t>
  </si>
  <si>
    <t>29,08</t>
  </si>
  <si>
    <t>7.1.82</t>
  </si>
  <si>
    <t>89786</t>
  </si>
  <si>
    <t>TE, PVC, SERIE NORMAL, ESGOTO PREDIAL, DN 75 X 75 MM, JUNTA ELÁSTICA, FORNECIDO E INSTALADO EM RAMAL DE DESCARGA OU RAMAL DE ESGOTO SANITÁRIO. AF_08/2022</t>
  </si>
  <si>
    <t>47,09</t>
  </si>
  <si>
    <t>7.1.83</t>
  </si>
  <si>
    <t>89860</t>
  </si>
  <si>
    <t>TE, PVC, SERIE NORMAL, ESGOTO PREDIAL, DN 100 X 100 MM, JUNTA ELÁSTICA, FORNECIDO E INSTALADO EM SUBCOLETOR AÉREO DE ESGOTO SANITÁRIO. AF_08/2022</t>
  </si>
  <si>
    <t>58,97</t>
  </si>
  <si>
    <t>7.1.84</t>
  </si>
  <si>
    <t>11.007.0062</t>
  </si>
  <si>
    <t>SUMIDOURO CIRCULAR, EM CONCRETO PRÉ-MOLDADO, DIÂMETRO 3 M, ALTURA 4 M, TAMPA EM CONCRETO COM DIÂMETRO 0,6 M.</t>
  </si>
  <si>
    <t>12348,34</t>
  </si>
  <si>
    <t>7.1.85</t>
  </si>
  <si>
    <t>11.007.0061</t>
  </si>
  <si>
    <t>FILTRO ANAERÓBIO CIRCULAR, EM CONCRETO PRÉ-MOLDADO, DIÂMETRO = 3 M, ALTURA 4 M , , TAMPA EM CONCRETO COM DIÂMETRO 0,6 M.</t>
  </si>
  <si>
    <t>19516,86</t>
  </si>
  <si>
    <t>7.1.86</t>
  </si>
  <si>
    <t>11.003.0190</t>
  </si>
  <si>
    <t>ADAPTADOR DE SAIDA PARA VASO SANITARIO 100MM</t>
  </si>
  <si>
    <t>115,94</t>
  </si>
  <si>
    <t>7.1.87</t>
  </si>
  <si>
    <t>102608</t>
  </si>
  <si>
    <t>CAIXA D´ÁGUA EM POLIETILENO, 1500 LITROS - FORNECIMENTO E INSTALAÇÃO. AF_06/2021</t>
  </si>
  <si>
    <t>1363,23</t>
  </si>
  <si>
    <t>7.1.88</t>
  </si>
  <si>
    <t>11.005.0196</t>
  </si>
  <si>
    <t>TUBO PROLONGADOR DN300, PARA CAIXA SIFONADA</t>
  </si>
  <si>
    <t>167,11</t>
  </si>
  <si>
    <t>7.1.89</t>
  </si>
  <si>
    <t>89987</t>
  </si>
  <si>
    <t>REGISTRO DE GAVETA BRUTO, LATÃO, ROSCÁVEL, 3/4", COM ACABAMENTO E CANOPLA CROMADOS - FORNECIMENTO E INSTALAÇÃO. AF_08/2021</t>
  </si>
  <si>
    <t>89,3</t>
  </si>
  <si>
    <t>7.1.90</t>
  </si>
  <si>
    <t>89985</t>
  </si>
  <si>
    <t>REGISTRO DE PRESSÃO BRUTO, LATÃO, ROSCÁVEL, 3/4", COM ACABAMENTO E CANOPLA CROMADOS - FORNECIMENTO E INSTALAÇÃO. AF_08/2021</t>
  </si>
  <si>
    <t>84,94</t>
  </si>
  <si>
    <t>7.1.91</t>
  </si>
  <si>
    <t>94493</t>
  </si>
  <si>
    <t>REGISTRO DE ESFERA, PVC, SOLDÁVEL, COM VOLANTE, DN 60 MM - FORNECIMENTO E INSTALAÇÃO. AF_08/2021</t>
  </si>
  <si>
    <t>130,19</t>
  </si>
  <si>
    <t>7.1.92</t>
  </si>
  <si>
    <t>94489</t>
  </si>
  <si>
    <t>REGISTRO DE ESFERA, PVC, SOLDÁVEL, COM VOLANTE, DN 25 MM - FORNECIMENTO E INSTALAÇÃO. AF_08/2021</t>
  </si>
  <si>
    <t>34,28</t>
  </si>
  <si>
    <t>7.1.93</t>
  </si>
  <si>
    <t>7.1.94</t>
  </si>
  <si>
    <t>94795</t>
  </si>
  <si>
    <t>TORNEIRA DE BOIA PARA CAIXA D'ÁGUA, ROSCÁVEL, 1/2" - FORNECIMENTO E INSTALAÇÃO. AF_08/2021</t>
  </si>
  <si>
    <t>46,5</t>
  </si>
  <si>
    <t>7.1.95</t>
  </si>
  <si>
    <t>11.002.0132</t>
  </si>
  <si>
    <t>TUBO DE LIGAÇÃO PARA VASO SANITÁRIO COM ANEL EXPANSOR, ACABAMENTO CROMADO</t>
  </si>
  <si>
    <t>115,83</t>
  </si>
  <si>
    <t>7.1.96</t>
  </si>
  <si>
    <t>11.003.0136</t>
  </si>
  <si>
    <t>TUBO DE DESCARGA DE PVC, PARA VALVULA DE DESCARGA (TUBO PONTA AZUL) 1 1/2"</t>
  </si>
  <si>
    <t>27,31</t>
  </si>
  <si>
    <t>7.1.97</t>
  </si>
  <si>
    <t>99635</t>
  </si>
  <si>
    <t>VÁLVULA DE DESCARGA METÁLICA, BASE 1 1/2", ACABAMENTO METALICO CROMADO - FORNECIMENTO E INSTALAÇÃO. AF_08/2021</t>
  </si>
  <si>
    <t>286,62</t>
  </si>
  <si>
    <t>7.2</t>
  </si>
  <si>
    <t>SERVIÇOS DE ABERTURA DE RASGO EM ALVENARIA E ESCAVAÇÃO DE VALAS</t>
  </si>
  <si>
    <t>7.2.1</t>
  </si>
  <si>
    <t>90443</t>
  </si>
  <si>
    <t>RASGO LINEAR MANUAL EM ALVENARIA, PARA RAMAIS/ DISTRIBUIÇÃO DE INSTALAÇÕES HIDRÁULICAS, DIÂMETROS MENORES OU IGUAIS A 40 MM. AF_09/2023</t>
  </si>
  <si>
    <t>8,93</t>
  </si>
  <si>
    <t>7.2.2</t>
  </si>
  <si>
    <t>91222</t>
  </si>
  <si>
    <t>RASGO LINEAR MANUAL EM ALVENARIA, PARA RAMAIS/ DISTRIBUIÇÃO DE INSTALAÇÕES HIDRÁULICAS, DIÂMETROS MAIORES QUE 40 MM E MENORES OU IGUAIS A 75 MM. AF_09/2023</t>
  </si>
  <si>
    <t>9,93</t>
  </si>
  <si>
    <t>7.2.3</t>
  </si>
  <si>
    <t>93358</t>
  </si>
  <si>
    <t>ESCAVAÇÃO MANUAL DE VALA. AF_09/2024</t>
  </si>
  <si>
    <t>101,35</t>
  </si>
  <si>
    <t>7.2.4</t>
  </si>
  <si>
    <t>8.1</t>
  </si>
  <si>
    <t>95472</t>
  </si>
  <si>
    <t>VASO SANITARIO SIFONADO CONVENCIONAL PARA PCD SEM FURO FRONTAL COM LOUÇA BRANCA SEM ASSENTO, INCLUSO CONJUNTO DE LIGAÇÃO PARA BACIA SANITÁRIA AJUSTÁVEL - FORNECIMENTO E INSTALAÇÃO. AF_01/2020</t>
  </si>
  <si>
    <t>1014,21</t>
  </si>
  <si>
    <t>8.2</t>
  </si>
  <si>
    <t>11.002.0275</t>
  </si>
  <si>
    <t>LAVATORIO DE LOUCA BRANCA COM COLUNA SUSPENSA, PARA P.N.E., INCLUSIVE VALVULA E SIFAO CROMADOS - FORNECIMENTO E INSTALAÇÃO</t>
  </si>
  <si>
    <t>2208,78</t>
  </si>
  <si>
    <t>8.3</t>
  </si>
  <si>
    <t>11.002.0002</t>
  </si>
  <si>
    <t>TORNEIRA PARA LAVATÓRIO DE MESA, TIPO PRESSMATIC, INCLUINDO ENGATE FLEXIVEL PVC 40 CM - FORNECIMENTO E INSTALAÇÃO</t>
  </si>
  <si>
    <t>230,89</t>
  </si>
  <si>
    <t>8.4</t>
  </si>
  <si>
    <t>100860</t>
  </si>
  <si>
    <t>CHUVEIRO ELÉTRICO COMUM CORPO PLÁSTICO, TIPO DUCHA - FORNECIMENTO E INSTALAÇÃO. AF_01/2020</t>
  </si>
  <si>
    <t>134,83</t>
  </si>
  <si>
    <t>8.5</t>
  </si>
  <si>
    <t>11.002.0034</t>
  </si>
  <si>
    <t>TORNEIRA TIPO JARDIM CROMADA</t>
  </si>
  <si>
    <t>98,05</t>
  </si>
  <si>
    <t>8.6</t>
  </si>
  <si>
    <t>11.002.0306</t>
  </si>
  <si>
    <t>CUBA DE EMBUTIR EM AÇO INOX INDUSTRIAL DE 50 X 40 X 30 CM, INCLUSO VÁLVULA AMERICANA DE INOX - FORNECIMENTO E INSTALAÇÃO</t>
  </si>
  <si>
    <t>997,01</t>
  </si>
  <si>
    <t>8.7</t>
  </si>
  <si>
    <t>11.002.0042 - CEF</t>
  </si>
  <si>
    <t>TORNEIRA CLINICA PROFISSIONAL, PAREDE TIPO ALAVANCA, FABRICADA EM METAL CROMADO COM BICO AREJADOR, INCLUINDO ENGATE FLEIVEL PVC 40 CM - FORNECIMENTO E INSTALAÇÃO, INCLUSO FRETE E ICMS</t>
  </si>
  <si>
    <t>173,48</t>
  </si>
  <si>
    <t>8.8</t>
  </si>
  <si>
    <t>86910</t>
  </si>
  <si>
    <t>TORNEIRA CROMADA TUBO MÓVEL, DE PAREDE, 1/2" OU 3/4", PARA PIA DE COZINHA, PADRÃO MÉDIO - FORNECIMENTO E INSTALAÇÃO. AF_01/2020</t>
  </si>
  <si>
    <t>168,01</t>
  </si>
  <si>
    <t>8.9</t>
  </si>
  <si>
    <t>HI.08.014</t>
  </si>
  <si>
    <t>TORNEIRA METALICA CROMADA PARA JARDIM / TANQUE, COM BICO PLASTICO, CANO LONGO, DE PAREDE, PADRAO POPULAR / USO GERAL, 1/2" OU 3/4" - FORNECIMENTO E INSTALAÇÃO (AF.GEOR)</t>
  </si>
  <si>
    <t>83,53</t>
  </si>
  <si>
    <t>8.10</t>
  </si>
  <si>
    <t>86883</t>
  </si>
  <si>
    <t>SIFÃO DO TIPO FLEXÍVEL EM PVC 1 X 1.1/2 - FORNECIMENTO E INSTALAÇÃO. AF_01/2020</t>
  </si>
  <si>
    <t>15,12</t>
  </si>
  <si>
    <t>8.11</t>
  </si>
  <si>
    <t>86904</t>
  </si>
  <si>
    <t>LAVATÓRIO LOUÇA BRANCA SUSPENSO, 29,5 X 39CM OU EQUIVALENTE, PADRÃO POPULAR - FORNECIMENTO E INSTALAÇÃO. AF_01/2020</t>
  </si>
  <si>
    <t>192,64</t>
  </si>
  <si>
    <t>8.12</t>
  </si>
  <si>
    <t>11.002.0167</t>
  </si>
  <si>
    <t>TANQUE DE LOUÇA BRANCA SEM COLUNA, 30L OU EQUIVALENTE - FORNECIMENTO E INSTALAÇÃO.</t>
  </si>
  <si>
    <t>1035,61</t>
  </si>
  <si>
    <t>8.13</t>
  </si>
  <si>
    <t>11.002.0141</t>
  </si>
  <si>
    <t>DUCHA HIGIENICA COM REGISTRO E GATILHO</t>
  </si>
  <si>
    <t>382,92</t>
  </si>
  <si>
    <t>8.14</t>
  </si>
  <si>
    <t>11.002.0308</t>
  </si>
  <si>
    <t>CUBA EM AÇO INOXIDÁVEL DE EMBUTIR, AISI 304, APLICAÇÃO PARA TANQUE (600X600X400MM), INCLUSIVE VÁLVULA DE ESCOAMENTO DE METAL COM ACABAMENTO CROMADO, SIFÃO DE METAL TIPO COPO COM ACABAMENTO CROMADO.</t>
  </si>
  <si>
    <t>1907,02</t>
  </si>
  <si>
    <t>8.15</t>
  </si>
  <si>
    <t>11.001.0032</t>
  </si>
  <si>
    <t>BANCADA DE GRANITO CINZA ANDORINHA/ QUARTZ/ CASTELO/ CORUMBA OU OUTROS EQUIVALENTES DA REGIAO, ESPESSURA DE 2,5CM</t>
  </si>
  <si>
    <t>936,9</t>
  </si>
  <si>
    <t>8.16</t>
  </si>
  <si>
    <t>11.001.0085</t>
  </si>
  <si>
    <t>RODABANCA/ FRONTÃO EM GRANITO, ALTURA 10 CM.</t>
  </si>
  <si>
    <t>102</t>
  </si>
  <si>
    <t>8.17</t>
  </si>
  <si>
    <t>11.008.0015</t>
  </si>
  <si>
    <t>BEBEDOURO INDUSTRIAL 100 LITROS INOX  3 TORNEIRAS - FORNECIMENTO E INSTALAÇÃO</t>
  </si>
  <si>
    <t>3342,46</t>
  </si>
  <si>
    <t>9.1</t>
  </si>
  <si>
    <t>12.001.0064</t>
  </si>
  <si>
    <t>CAIXA DE PASSAGEM 40X40X60, TAMPA DE FERRO FUNDIDO 40X40</t>
  </si>
  <si>
    <t>673,16</t>
  </si>
  <si>
    <t>9.2</t>
  </si>
  <si>
    <t>09.06.027</t>
  </si>
  <si>
    <t>CAIXA DE PASSAGEM EM ALVENARIA DE 0,80X0,80X0,80 M, COM TAMPA DE FERRO</t>
  </si>
  <si>
    <t>1245,44</t>
  </si>
  <si>
    <t>9.3</t>
  </si>
  <si>
    <t>100621</t>
  </si>
  <si>
    <t>POSTE DE AÇO CÔNICO CONTÍNUO CURVO DUPLO, FLANGEADO, H=9M - FORNECIMENTO E INSTALAÇÃO. AF_04/2025</t>
  </si>
  <si>
    <t>3412,03</t>
  </si>
  <si>
    <t>9.4</t>
  </si>
  <si>
    <t>12.001.0345</t>
  </si>
  <si>
    <t>QUADRO GERAL EM POLICARBONATO, COM BARRAMENTO PARA 350A, SEM DISJUNTORES - FORNECIMENTO E INSTALAÇÃO</t>
  </si>
  <si>
    <t>9590,85</t>
  </si>
  <si>
    <t>9.5</t>
  </si>
  <si>
    <t>91940</t>
  </si>
  <si>
    <t>CAIXA RETANGULAR 4" X 2" MÉDIA (1,30 M DO PISO), PVC, INSTALADA EM PAREDE - FORNECIMENTO E INSTALAÇÃO. AF_03/2023</t>
  </si>
  <si>
    <t>21,18</t>
  </si>
  <si>
    <t>9.6</t>
  </si>
  <si>
    <t>91943</t>
  </si>
  <si>
    <t>CAIXA RETANGULAR 4" X 4" MÉDIA (1,30 M DO PISO), PVC, INSTALADA EM PAREDE - FORNECIMENTO E INSTALAÇÃO. AF_03/2023</t>
  </si>
  <si>
    <t>24,26</t>
  </si>
  <si>
    <t>9.7</t>
  </si>
  <si>
    <t>91937</t>
  </si>
  <si>
    <t>CAIXA OCTOGONAL 3" X 3", PVC, INSTALADA EM LAJE - FORNECIMENTO E INSTALAÇÃO. AF_03/2023</t>
  </si>
  <si>
    <t>17,91</t>
  </si>
  <si>
    <t>9.8</t>
  </si>
  <si>
    <t>92868</t>
  </si>
  <si>
    <t>CAIXA RETANGULAR 4" X 2" MÉDIA (1,30 M DO PISO), METÁLICA, INSTALADA EM PAREDE - FORNECIMENTO E INSTALAÇÃO. AF_03/2023</t>
  </si>
  <si>
    <t>20,56</t>
  </si>
  <si>
    <t>9.9</t>
  </si>
  <si>
    <t>92867</t>
  </si>
  <si>
    <t>CAIXA RETANGULAR 4" X 2" ALTA (2,00 M DO PISO), METÁLICA, INSTALADA EM PAREDE - FORNECIMENTO E INSTALAÇÃO. AF_03/2023</t>
  </si>
  <si>
    <t>36,79</t>
  </si>
  <si>
    <t>9.10</t>
  </si>
  <si>
    <t>96986</t>
  </si>
  <si>
    <t>HASTE DE ATERRAMENTO, DIÂMETRO 3/4", COM 3 METROS - FORNECIMENTO E INSTALAÇÃO. AF_08/2023</t>
  </si>
  <si>
    <t>132,42</t>
  </si>
  <si>
    <t>9.11</t>
  </si>
  <si>
    <t>92996</t>
  </si>
  <si>
    <t>CABO DE COBRE FLEXÍVEL ISOLADO, 150 MM², ANTI-CHAMA 0,6/1,0 KV, PARA REDE ENTERRADA DE DISTRIBUIÇÃO DE ENERGIA ELÉTRICA - FORNECIMENTO E INSTALAÇÃO. AF_12/2021</t>
  </si>
  <si>
    <t>201,95</t>
  </si>
  <si>
    <t>9.12</t>
  </si>
  <si>
    <t>91935</t>
  </si>
  <si>
    <t>CABO DE COBRE FLEXÍVEL ISOLADO, 16 MM², ANTI-CHAMA 0,6/1,0 KV, PARA CIRCUITOS TERMINAIS - FORNECIMENTO E INSTALAÇÃO. AF_03/2023</t>
  </si>
  <si>
    <t>32,28</t>
  </si>
  <si>
    <t>9.13</t>
  </si>
  <si>
    <t>92998</t>
  </si>
  <si>
    <t>CABO DE COBRE FLEXÍVEL ISOLADO, 185 MM², ANTI-CHAMA 0,6/1,0 KV, PARA REDE ENTERRADA DE DISTRIBUIÇÃO DE ENERGIA ELÉTRICA - FORNECIMENTO E INSTALAÇÃO. AF_12/2021</t>
  </si>
  <si>
    <t>247,53</t>
  </si>
  <si>
    <t>9.14</t>
  </si>
  <si>
    <t>93000</t>
  </si>
  <si>
    <t>CABO DE COBRE FLEXÍVEL ISOLADO, 240 MM², ANTI-CHAMA 0,6/1,0 KV, PARA REDE ENTERRADA DE DISTRIBUIÇÃO DE ENERGIA ELÉTRICA - FORNECIMENTO E INSTALAÇÃO. AF_12/2021</t>
  </si>
  <si>
    <t>327,81</t>
  </si>
  <si>
    <t>9.15</t>
  </si>
  <si>
    <t>92984</t>
  </si>
  <si>
    <t>CABO DE COBRE FLEXÍVEL ISOLADO, 25 MM², ANTI-CHAMA 0,6/1,0 KV, PARA REDE ENTERRADA DE DISTRIBUIÇÃO DE ENERGIA ELÉTRICA - FORNECIMENTO E INSTALAÇÃO. AF_12/2021</t>
  </si>
  <si>
    <t>35,62</t>
  </si>
  <si>
    <t>9.16</t>
  </si>
  <si>
    <t>93002</t>
  </si>
  <si>
    <t>CABO DE COBRE FLEXÍVEL ISOLADO, 300 MM², ANTI-CHAMA 0,6/1,0 KV, PARA REDE ENTERRADA DE DISTRIBUIÇÃO DE ENERGIA ELÉTRICA - FORNECIMENTO E INSTALAÇÃO. AF_12/2021</t>
  </si>
  <si>
    <t>423,98</t>
  </si>
  <si>
    <t>9.17</t>
  </si>
  <si>
    <t>92988</t>
  </si>
  <si>
    <t>CABO DE COBRE FLEXÍVEL ISOLADO, 50 MM², ANTI-CHAMA 0,6/1,0 KV, PARA REDE ENTERRADA DE DISTRIBUIÇÃO DE ENERGIA ELÉTRICA - FORNECIMENTO E INSTALAÇÃO. AF_12/2021</t>
  </si>
  <si>
    <t>71,66</t>
  </si>
  <si>
    <t>9.18</t>
  </si>
  <si>
    <t>92992</t>
  </si>
  <si>
    <t>CABO DE COBRE FLEXÍVEL ISOLADO, 95 MM², ANTI-CHAMA 0,6/1,0 KV, PARA REDE ENTERRADA DE DISTRIBUIÇÃO DE ENERGIA ELÉTRICA - FORNECIMENTO E INSTALAÇÃO. AF_12/2021</t>
  </si>
  <si>
    <t>128,38</t>
  </si>
  <si>
    <t>9.19</t>
  </si>
  <si>
    <t>91926</t>
  </si>
  <si>
    <t>CABO DE COBRE FLEXÍVEL ISOLADO, 2,5 MM², ANTI-CHAMA 450/750 V, PARA CIRCUITOS TERMINAIS - FORNECIMENTO E INSTALAÇÃO. AF_03/2023</t>
  </si>
  <si>
    <t>5,47</t>
  </si>
  <si>
    <t>9.20</t>
  </si>
  <si>
    <t>91928</t>
  </si>
  <si>
    <t>CABO DE COBRE FLEXÍVEL ISOLADO, 4 MM², ANTI-CHAMA 450/750 V, PARA CIRCUITOS TERMINAIS - FORNECIMENTO E INSTALAÇÃO. AF_03/2023</t>
  </si>
  <si>
    <t>8,49</t>
  </si>
  <si>
    <t>9.21</t>
  </si>
  <si>
    <t>11.006.0061</t>
  </si>
  <si>
    <t>CAIXA DE PASSAGEM 30X30X40 COM TAMPA FOFO E DRENO BRITA</t>
  </si>
  <si>
    <t>444,18</t>
  </si>
  <si>
    <t>9.22</t>
  </si>
  <si>
    <t>96974</t>
  </si>
  <si>
    <t>CORDOALHA DE COBRE NU 50 MM², NÃO ENTERRADA, COM ISOLADOR - FORNECIMENTO E INSTALAÇÃO. AF_08/2023</t>
  </si>
  <si>
    <t>113,89</t>
  </si>
  <si>
    <t>9.23</t>
  </si>
  <si>
    <t>12.005.0001</t>
  </si>
  <si>
    <t>INTERRUPTOR PARA VENTILADOR (1 MÓDULO), 127V/150W, COM SUPORTE E COM PLACA - FORNECIMENTO E INSTALAÇÃO</t>
  </si>
  <si>
    <t>69,56</t>
  </si>
  <si>
    <t>9.24</t>
  </si>
  <si>
    <t>91955</t>
  </si>
  <si>
    <t>INTERRUPTOR PARALELO (1 MÓDULO), 10A/250V, INCLUINDO SUPORTE E PLACA - FORNECIMENTO E INSTALAÇÃO. AF_03/2023</t>
  </si>
  <si>
    <t>42,22</t>
  </si>
  <si>
    <t>9.25</t>
  </si>
  <si>
    <t>91953</t>
  </si>
  <si>
    <t>INTERRUPTOR SIMPLES (1 MÓDULO), 10A/250V, INCLUINDO SUPORTE E PLACA - FORNECIMENTO E INSTALAÇÃO. AF_03/2023</t>
  </si>
  <si>
    <t>34,66</t>
  </si>
  <si>
    <t>9.26</t>
  </si>
  <si>
    <t>91959</t>
  </si>
  <si>
    <t>INTERRUPTOR SIMPLES (2 MÓDULOS), 10A/250V, INCLUINDO SUPORTE E PLACA - FORNECIMENTO E INSTALAÇÃO. AF_03/2023</t>
  </si>
  <si>
    <t>52,7</t>
  </si>
  <si>
    <t>9.27</t>
  </si>
  <si>
    <t>91967</t>
  </si>
  <si>
    <t>INTERRUPTOR SIMPLES (3 MÓDULOS), 10A/250V, INCLUINDO SUPORTE E PLACA - FORNECIMENTO E INSTALAÇÃO. AF_03/2023</t>
  </si>
  <si>
    <t>70,73</t>
  </si>
  <si>
    <t>9.28</t>
  </si>
  <si>
    <t>12.007.0040</t>
  </si>
  <si>
    <t>PLACA 2X4" COM FURO CENTRAL</t>
  </si>
  <si>
    <t>7,59</t>
  </si>
  <si>
    <t>9.29</t>
  </si>
  <si>
    <t>12.005.0034</t>
  </si>
  <si>
    <t>ESPELHO / PLACA CEGA PARA CAIXA , 4" X 2"</t>
  </si>
  <si>
    <t>5,73</t>
  </si>
  <si>
    <t>9.30</t>
  </si>
  <si>
    <t>12.005.0159</t>
  </si>
  <si>
    <t>PLACA REDONDA 1 FUNÇÃO - FORNECIMENTO E INSTALAÇÃO</t>
  </si>
  <si>
    <t>23,39</t>
  </si>
  <si>
    <t>9.31</t>
  </si>
  <si>
    <t>91996</t>
  </si>
  <si>
    <t>TOMADA MÉDIA DE EMBUTIR (1 MÓDULO), 2P+T 10 A, INCLUINDO SUPORTE E PLACA - FORNECIMENTO E INSTALAÇÃO. AF_03/2023</t>
  </si>
  <si>
    <t>41,01</t>
  </si>
  <si>
    <t>9.32</t>
  </si>
  <si>
    <t>91997</t>
  </si>
  <si>
    <t>TOMADA MÉDIA DE EMBUTIR (1 MÓDULO), 2P+T 20 A, INCLUINDO SUPORTE E PLACA - FORNECIMENTO E INSTALAÇÃO. AF_03/2023</t>
  </si>
  <si>
    <t>43,36</t>
  </si>
  <si>
    <t>9.33</t>
  </si>
  <si>
    <t>12.005.0010</t>
  </si>
  <si>
    <t>RELE FOTOELÉTRICO COM BASE - FORNECIMENTO E INSTALAÇÃO</t>
  </si>
  <si>
    <t>131,5</t>
  </si>
  <si>
    <t>9.34</t>
  </si>
  <si>
    <t>12.008.0007</t>
  </si>
  <si>
    <t>DISJUNTOR TRIPOLAR TIPO DIN, CORRENTE NOMINAL DE 63A - FORNECIMENTO E INSTALAÇÃO</t>
  </si>
  <si>
    <t>125,43</t>
  </si>
  <si>
    <t>9.35</t>
  </si>
  <si>
    <t>12.008.0174</t>
  </si>
  <si>
    <t>DISJUNTOR TRIPOLAR TIPO DIN, CORRENTE NOMINAL DE 90A - FORNECIMENTO E INSTALAÇÃO.</t>
  </si>
  <si>
    <t>438,01</t>
  </si>
  <si>
    <t>9.36</t>
  </si>
  <si>
    <t>93653</t>
  </si>
  <si>
    <t>DISJUNTOR MONOPOLAR TIPO DIN, CORRENTE NOMINAL DE 10A - FORNECIMENTO E INSTALAÇÃO. AF_10/2020</t>
  </si>
  <si>
    <t>14,75</t>
  </si>
  <si>
    <t>9.37</t>
  </si>
  <si>
    <t>93655</t>
  </si>
  <si>
    <t>DISJUNTOR MONOPOLAR TIPO DIN, CORRENTE NOMINAL DE 20A - FORNECIMENTO E INSTALAÇÃO. AF_10/2020</t>
  </si>
  <si>
    <t>17,13</t>
  </si>
  <si>
    <t>9.38</t>
  </si>
  <si>
    <t>93660</t>
  </si>
  <si>
    <t>DISJUNTOR BIPOLAR TIPO DIN, CORRENTE NOMINAL DE 10A - FORNECIMENTO E INSTALAÇÃO. AF_10/2020</t>
  </si>
  <si>
    <t>70,83</t>
  </si>
  <si>
    <t>9.39</t>
  </si>
  <si>
    <t>93661</t>
  </si>
  <si>
    <t>DISJUNTOR BIPOLAR TIPO DIN, CORRENTE NOMINAL DE 16A - FORNECIMENTO E INSTALAÇÃO. AF_10/2020</t>
  </si>
  <si>
    <t>72,39</t>
  </si>
  <si>
    <t>9.40</t>
  </si>
  <si>
    <t>93663</t>
  </si>
  <si>
    <t>DISJUNTOR BIPOLAR TIPO DIN, CORRENTE NOMINAL DE 25A - FORNECIMENTO E INSTALAÇÃO. AF_10/2020</t>
  </si>
  <si>
    <t>75,61</t>
  </si>
  <si>
    <t>9.41</t>
  </si>
  <si>
    <t>101897</t>
  </si>
  <si>
    <t>DISJUNTOR TERMOMAGNÉTICO TRIPOLAR, CORRENTE NOMINAL DE 250A - FORNECIMENTO E INSTALAÇÃO. AF_10/2020</t>
  </si>
  <si>
    <t>1265,81</t>
  </si>
  <si>
    <t>9.42</t>
  </si>
  <si>
    <t>12.008.0076</t>
  </si>
  <si>
    <t>DISJUNTOR TERMOMAGNETICO TRIPOLAR EM CAIXA MOLDADA 300 A 400A, FORNECIMENTO E INSTALACAO</t>
  </si>
  <si>
    <t>1578,75</t>
  </si>
  <si>
    <t>9.43</t>
  </si>
  <si>
    <t>93667</t>
  </si>
  <si>
    <t>DISJUNTOR TRIPOLAR TIPO DIN, CORRENTE NOMINAL DE 10A - FORNECIMENTO E INSTALAÇÃO. AF_10/2020</t>
  </si>
  <si>
    <t>88,81</t>
  </si>
  <si>
    <t>9.45</t>
  </si>
  <si>
    <t>93668</t>
  </si>
  <si>
    <t>DISJUNTOR TRIPOLAR TIPO DIN, CORRENTE NOMINAL DE 16A - FORNECIMENTO E INSTALAÇÃO. AF_10/2020</t>
  </si>
  <si>
    <t>91,14</t>
  </si>
  <si>
    <t>9.46</t>
  </si>
  <si>
    <t>12.008.0213</t>
  </si>
  <si>
    <t>DISPOSITIVO DE PROTEÇÃO CONTRA SURTO (DPS) TENSÃO MAXIMA DE 175V - 8 KA</t>
  </si>
  <si>
    <t>145,51</t>
  </si>
  <si>
    <t>9.47</t>
  </si>
  <si>
    <t>12.008.0158</t>
  </si>
  <si>
    <t>DISPOSITIVO DE PROTEÇÃO CONTRA SURTO (DPS) TENSÃO MÁXIMA DE 275V - CORRENTE MÁXIMA DE20 kA</t>
  </si>
  <si>
    <t>148,98</t>
  </si>
  <si>
    <t>9.48</t>
  </si>
  <si>
    <t>12.008.0122</t>
  </si>
  <si>
    <t>INTERRUPTOR DIFERENCIAL RESIDUAL (D.R.) BIPOLAR DE 25A-30mA</t>
  </si>
  <si>
    <t>Un</t>
  </si>
  <si>
    <t>161,38</t>
  </si>
  <si>
    <t>9.49</t>
  </si>
  <si>
    <t>12.002.0162</t>
  </si>
  <si>
    <t>SAÍDA DUPLA PARA ELETRODUTO, FORNECIMENTO E INSTALAÇÃO</t>
  </si>
  <si>
    <t>21,6</t>
  </si>
  <si>
    <t>9.50</t>
  </si>
  <si>
    <t>12.002.0158 - CEF</t>
  </si>
  <si>
    <t>SAÍDA HORIZONTAL PARA ELETRODUTO, FORNECIMENTO E INSTALAÇÃO.</t>
  </si>
  <si>
    <t>13,07</t>
  </si>
  <si>
    <t>9.51</t>
  </si>
  <si>
    <t>SINAPI.97238</t>
  </si>
  <si>
    <t>ELETROCALHA LISA OU PERFURADA EM AÇO GALVANIZADO, LARGURA 100MM E ALTURA 50MM, INCLUSIVE EMENDA E FIXAÇÃO - FORNECIMENTO E INSTALAÇÃO. (AF.GEOR)</t>
  </si>
  <si>
    <t>87,26</t>
  </si>
  <si>
    <t>9.52</t>
  </si>
  <si>
    <t>SINAPI.97236CEF</t>
  </si>
  <si>
    <t>ELETROCALHA LISA OU PERFURADA EM AÇO GALVANIZADO, LARGURA 50MM E ALTURA 50MM, INCLUSIVE EMENDA E FIXAÇÃO - FORNECIMENTO E INSTALAÇÃO. (AF.GEOR)</t>
  </si>
  <si>
    <t>72,69</t>
  </si>
  <si>
    <t>9.53</t>
  </si>
  <si>
    <t>12.002.0222</t>
  </si>
  <si>
    <t>SUPORTE VERTICAL 50 X 50 MM PARA FIXAÇÃO DE ELETROCALHA METÁLICA - FORNECIMENTO E INSTALAÇÃO</t>
  </si>
  <si>
    <t>9.54</t>
  </si>
  <si>
    <t>12.002.0403</t>
  </si>
  <si>
    <t>SUPORTE VERTICAL 75 X 50 MM PARA FIXAÇÃO DE ELETROCALHA METÁLICA</t>
  </si>
  <si>
    <t>16,8</t>
  </si>
  <si>
    <t>9.55</t>
  </si>
  <si>
    <t>12.002.0017</t>
  </si>
  <si>
    <t>TALA PLANA PERFURADA 50MM PARA ELETROCALHA/PERFILADO. FORNECIMENTO E COLOCAÇÃO</t>
  </si>
  <si>
    <t>14,62</t>
  </si>
  <si>
    <t>9.56</t>
  </si>
  <si>
    <t>12.002.0185</t>
  </si>
  <si>
    <t>TAMPA DE 100MM P/ELETROCALHA - FORNECIMENTO E INSTALAÇÃO</t>
  </si>
  <si>
    <t>m</t>
  </si>
  <si>
    <t>49,35</t>
  </si>
  <si>
    <t>9.57</t>
  </si>
  <si>
    <t>12.002.0163</t>
  </si>
  <si>
    <t>TAMPA DE 50MM PARA ELETROCALHA - FORNECIMENTO E INSTALAÇÃO</t>
  </si>
  <si>
    <t>32,21</t>
  </si>
  <si>
    <t>9.58</t>
  </si>
  <si>
    <t>91856</t>
  </si>
  <si>
    <t>ELETRODUTO FLEXÍVEL CORRUGADO, PVC, DN 32 MM (1"), PARA CIRCUITOS TERMINAIS, INSTALADO EM PAREDE - FORNECIMENTO E INSTALAÇÃO. AF_03/2023</t>
  </si>
  <si>
    <t>15,29</t>
  </si>
  <si>
    <t>9.59</t>
  </si>
  <si>
    <t>91834</t>
  </si>
  <si>
    <t>ELETRODUTO FLEXÍVEL CORRUGADO, PVC, DN 25 MM (3/4"), PARA CIRCUITOS TERMINAIS, INSTALADO EM FORRO - FORNECIMENTO E INSTALAÇÃO. AF_03/2023</t>
  </si>
  <si>
    <t>23,46</t>
  </si>
  <si>
    <t>9.60</t>
  </si>
  <si>
    <t>91840</t>
  </si>
  <si>
    <t>ELETRODUTO FLEXÍVEL CORRUGADO, PEAD, DN 40 MM (1 1/4"), PARA CIRCUITOS TERMINAIS, INSTALADO EM FORRO - FORNECIMENTO E INSTALAÇÃO. AF_03/2023</t>
  </si>
  <si>
    <t>28,21</t>
  </si>
  <si>
    <t>9.61</t>
  </si>
  <si>
    <t>97669</t>
  </si>
  <si>
    <t>ELETRODUTO FLEXÍVEL CORRUGADO, PEAD, DN 90 (3"), PARA REDE ENTERRADA DE DISTRIBUIÇÃO DE ENERGIA ELÉTRICA - FORNECIMENTO E INSTALAÇÃO. AF_12/2021</t>
  </si>
  <si>
    <t>24,49</t>
  </si>
  <si>
    <t>9.62</t>
  </si>
  <si>
    <t>97670</t>
  </si>
  <si>
    <t>ELETRODUTO FLEXÍVEL CORRUGADO, PEAD, DN 100 (4"), PARA REDE ENTERRADA DE DISTRIBUIÇÃO DE ENERGIA ELÉTRICA - FORNECIMENTO E INSTALAÇÃO. AF_12/2021</t>
  </si>
  <si>
    <t>31,72</t>
  </si>
  <si>
    <t>9.63</t>
  </si>
  <si>
    <t>SINAPI.100910</t>
  </si>
  <si>
    <t>LUMINÁRIA TIPO CALHA, DE SOBREPOR, COM 2 LÂMPADAS TUBULARES LED DE 18 W - FORNECIMENTO E INSTALAÇÃO. AF_02/2020</t>
  </si>
  <si>
    <t>337,49</t>
  </si>
  <si>
    <t>9.64</t>
  </si>
  <si>
    <t>12.003.0312</t>
  </si>
  <si>
    <t>SOQUETE G13 - SEM MÃO DE OBRA, SOMENTE MATERIAL</t>
  </si>
  <si>
    <t>3,01</t>
  </si>
  <si>
    <t>9.65</t>
  </si>
  <si>
    <t>97610</t>
  </si>
  <si>
    <t>LÂMPADA COMPACTA DE LED 10 W, BASE E27 - FORNECIMENTO E INSTALAÇÃO. AF_09/2024</t>
  </si>
  <si>
    <t>16,6</t>
  </si>
  <si>
    <t>9.66</t>
  </si>
  <si>
    <t>12.001.0166</t>
  </si>
  <si>
    <t>CAIXA DE MEDICAO POLIFASICA EM POLICARBONATO OU NORYL (377X476X213)MM, PADRAO ENERGISA</t>
  </si>
  <si>
    <t>204,64</t>
  </si>
  <si>
    <t>9.67</t>
  </si>
  <si>
    <t>12.001.0037</t>
  </si>
  <si>
    <t>QUADRO DE DISTRIBUIÇÃO DE EMBUTIR, EM CHAPA DE AÇO, PARA ATÉ 70 DISJUNTORES, COM BARRAMENTO, PADRÃO DIN, EXCLUSIVE DISJUNTORES</t>
  </si>
  <si>
    <t>3348,82</t>
  </si>
  <si>
    <t>9.68</t>
  </si>
  <si>
    <t>12.001.0344</t>
  </si>
  <si>
    <t>QUADRO GERAL DE SOBREPOR, MEDINDO 900 X 800 X 200 mm, EM CHAPA GALVANIZADA, COM BARRAMENTO GERAL DE 300A (EXCLUSIVE DISJUNTORES) - FORNECIMENTO E INSTALAÇÃO</t>
  </si>
  <si>
    <t>4650,42</t>
  </si>
  <si>
    <t>9.69</t>
  </si>
  <si>
    <t>12.001.0259</t>
  </si>
  <si>
    <t>SUBESTACAO AEREA DE 112,5 KVA - 220/127V COM POSTE DE CONCRETO E MURETA DE ALVENARIA</t>
  </si>
  <si>
    <t>47223,78</t>
  </si>
  <si>
    <t>9.70</t>
  </si>
  <si>
    <t>01.001.0209</t>
  </si>
  <si>
    <t>ELABORAÇÃO DE PROJETO DE ADEQUAÇÃO DE ENTRADA DE ENERGIA ELÉTRICA JUNTO A CONCESSIONÁRIA, COM MEDIÇÃO EM MÉDIA TENSÃO E DEMANDA DE 75 kVA A 300 kVA</t>
  </si>
  <si>
    <t>26057,35</t>
  </si>
  <si>
    <t>10.1</t>
  </si>
  <si>
    <t>12.013.0043</t>
  </si>
  <si>
    <t>CAIXA DE EQUALIZAÇÃO (EQUIPOTENCIALIZAÇÃO) PARA ATERRAMENTO 20x20x10cm DE SOBREPOR PARA 11 TERMINAIS DE PRESSAO COM BARRAMENTO</t>
  </si>
  <si>
    <t>453,47</t>
  </si>
  <si>
    <t>10.2</t>
  </si>
  <si>
    <t>98111</t>
  </si>
  <si>
    <t>CAIXA DE INSPEÇÃO PARA ATERRAMENTO, CIRCULAR, EM POLIETILENO, DIÂMETRO INTERNO = 0,3 M. AF_12/2020</t>
  </si>
  <si>
    <t>63,58</t>
  </si>
  <si>
    <t>10.3</t>
  </si>
  <si>
    <t>104749</t>
  </si>
  <si>
    <t>CONECTOR GRAMPO METÁLICO TIPO OLHAL, PARA SPDA, PARA HASTE DE ATERRAMENTO DE 3/4'' E CABOS DE 10 A 50 MM2 - FORNECIMENTO E INSTALAÇÃO. AF_08/2023</t>
  </si>
  <si>
    <t>22,84</t>
  </si>
  <si>
    <t>10.4</t>
  </si>
  <si>
    <t>10.5</t>
  </si>
  <si>
    <t>96989</t>
  </si>
  <si>
    <t>CAPTOR TIPO FRANKLIN PARA SPDA - FORNECIMENTO E INSTALAÇÃO. AF_08/2023</t>
  </si>
  <si>
    <t>193,37</t>
  </si>
  <si>
    <t>10.6</t>
  </si>
  <si>
    <t>12.014.0085</t>
  </si>
  <si>
    <t>BARRA CHATA DE ALUMINIO 7/8" X 1/8"</t>
  </si>
  <si>
    <t>20,73</t>
  </si>
  <si>
    <t>10.7</t>
  </si>
  <si>
    <t>10.8</t>
  </si>
  <si>
    <t>12.004.0137</t>
  </si>
  <si>
    <t>PARAFUSO AUTO-ATARRAXANTE E BUCHA DE NYLON S6</t>
  </si>
  <si>
    <t>1,4</t>
  </si>
  <si>
    <t>10.9</t>
  </si>
  <si>
    <t>12.004.0062</t>
  </si>
  <si>
    <t>TERMINAL A COMPRESSAO EM COBRE ESTANHADO PARA CABO 50 MM2, 1 FURO E 1 COMPRESSAO, PARA PARAFUSO DE FIXACAO M8</t>
  </si>
  <si>
    <t>17,38</t>
  </si>
  <si>
    <t>10.10</t>
  </si>
  <si>
    <t>24.001.0037</t>
  </si>
  <si>
    <t>PARAFUSO AUTO ATARRAXANTE EM AÇO - 4,2 X 32MM - FORNECIMENTO E COLOCAÇÃO</t>
  </si>
  <si>
    <t>1,12</t>
  </si>
  <si>
    <t>10.11</t>
  </si>
  <si>
    <t>12.004.0048</t>
  </si>
  <si>
    <t>PORCA SEXTAVADA GALVANIZADA 1/4". FORNECIMENTO E COLOCAÇÃO</t>
  </si>
  <si>
    <t>0,84</t>
  </si>
  <si>
    <t>11.1</t>
  </si>
  <si>
    <t>12.004.0129</t>
  </si>
  <si>
    <t>ABRAÇADEIRA DE NYLON P/AMARRAÇÃO DE CABOS 300MM</t>
  </si>
  <si>
    <t>4,13</t>
  </si>
  <si>
    <t>11.2</t>
  </si>
  <si>
    <t>12.004.0092</t>
  </si>
  <si>
    <t>ABRAÇADEIRA TIPO BAP-3 DE AÇO INCLUSO PARAFUSO TIPO J - FORNECIMENTO E INSTALAÇÃO</t>
  </si>
  <si>
    <t>27,17</t>
  </si>
  <si>
    <t>11.3</t>
  </si>
  <si>
    <t>12.004.0110</t>
  </si>
  <si>
    <t>ARAME GALVANIZADO No.14 BWG</t>
  </si>
  <si>
    <t>23,1</t>
  </si>
  <si>
    <t>11.4</t>
  </si>
  <si>
    <t>20.006.0135</t>
  </si>
  <si>
    <t>BANDEJA FIXA FRONTAL 1U X 300 MM - FORNECIMENTO E INSTALAÇÃO</t>
  </si>
  <si>
    <t>121,24</t>
  </si>
  <si>
    <t>11.5</t>
  </si>
  <si>
    <t>12.006.0102</t>
  </si>
  <si>
    <t>BOX (CONECTOR) ALUMÍNIO RETO PARA ELETRODUTO 1"</t>
  </si>
  <si>
    <t>12,18</t>
  </si>
  <si>
    <t>11.6</t>
  </si>
  <si>
    <t>12.004.0136</t>
  </si>
  <si>
    <t>PARAFUSO AUTO-ATARRAXANTE COM CABEÇA PANELA E BUCHA DE NYLON</t>
  </si>
  <si>
    <t>1,98</t>
  </si>
  <si>
    <t>11.7</t>
  </si>
  <si>
    <t>11.8</t>
  </si>
  <si>
    <t>98295</t>
  </si>
  <si>
    <t>CABO ELETRÔNICO CATEGORIA 5E, INSTALADO EM EDIFICAÇÃO INSTITUCIONAL - FORNECIMENTO E INSTALAÇÃO. AF_11/2019</t>
  </si>
  <si>
    <t>9,68</t>
  </si>
  <si>
    <t>11.9</t>
  </si>
  <si>
    <t>12.001.0321</t>
  </si>
  <si>
    <t>CAIXA DE PASSAGEM PARA PASSAGEM ELÉTRICA 20X20X10CM (SOBREPOR), FORNECIMENTO E INSTALACAO</t>
  </si>
  <si>
    <t>55,95</t>
  </si>
  <si>
    <t>11.10</t>
  </si>
  <si>
    <t>11.11</t>
  </si>
  <si>
    <t>20.006.0146</t>
  </si>
  <si>
    <t>CAIXA DE PASSAGEM 20X20X12CM, EM CHAPA DE AÇO GALVANIZADO, EMBUTIDA - FORNECIMENTO E INSTALAÇÃO</t>
  </si>
  <si>
    <t>96,17</t>
  </si>
  <si>
    <t>11.12</t>
  </si>
  <si>
    <t>12.001.0002</t>
  </si>
  <si>
    <t>CAIXA DE PASSAGEM METÁLICA DE EMBUTIR 30X30X12 CM - FORNECIMENTO E INSTALAÇÃO</t>
  </si>
  <si>
    <t>159</t>
  </si>
  <si>
    <t>11.13</t>
  </si>
  <si>
    <t>12.012.0008</t>
  </si>
  <si>
    <t>CAIXA DISTRIBUIÇÃO TELEFÔNICA DE EMBUTIR 60X60X12 CM</t>
  </si>
  <si>
    <t>435,41</t>
  </si>
  <si>
    <t>11.14</t>
  </si>
  <si>
    <t>20.006.0162</t>
  </si>
  <si>
    <t>CAIXA DISTRIBUIÇÃO TELEFÔNICA DE EMBUTIR  80X80X12 CM</t>
  </si>
  <si>
    <t>692,34</t>
  </si>
  <si>
    <t>11.15</t>
  </si>
  <si>
    <t>12.001.0174</t>
  </si>
  <si>
    <t>CAIXA ENTERRADA ELÉTRICA RETANGULAR, EM CONCRETO PRÉ-MOLDADO, FUNDO COM BRITA, DIMENSÕES INTERNAS: 0,4 X 0,4M.</t>
  </si>
  <si>
    <t>277,19</t>
  </si>
  <si>
    <t>11.16</t>
  </si>
  <si>
    <t>20.006.0044</t>
  </si>
  <si>
    <t>CONECTOR FEMEA RJ - 45, CATEGORIA 5 E. FORNECIMENTO E COLOCAÇÃO</t>
  </si>
  <si>
    <t>32,16</t>
  </si>
  <si>
    <t>11.17</t>
  </si>
  <si>
    <t>12.001.0312</t>
  </si>
  <si>
    <t>CURVA 90 GRAUS, PARA ELETRODUTO, EM ACO GALVANIZADO ELETROLITICO, DIAMETRO DE 50 MM (2") - FORNECIMENTO E INSTALAÇÃO</t>
  </si>
  <si>
    <t>52,61</t>
  </si>
  <si>
    <t>11.18</t>
  </si>
  <si>
    <t>20.006.0149</t>
  </si>
  <si>
    <t>CURVA 180 GRAUS PARA ELETRODUTO, GALVANIZADA, ROSCÁVEL, 2", - FORNECIMENTO E INSTALAÇÃO.</t>
  </si>
  <si>
    <t>99,83</t>
  </si>
  <si>
    <t>11.19</t>
  </si>
  <si>
    <t>91914</t>
  </si>
  <si>
    <t>CURVA 90 GRAUS PARA ELETRODUTO, PVC, ROSCÁVEL, DN 25 MM (3/4"), PARA CIRCUITOS TERMINAIS, INSTALADA EM PAREDE - FORNECIMENTO E INSTALAÇÃO. AF_03/2023</t>
  </si>
  <si>
    <t>21,07</t>
  </si>
  <si>
    <t>11.20</t>
  </si>
  <si>
    <t>91920</t>
  </si>
  <si>
    <t>CURVA 90 GRAUS PARA ELETRODUTO, PVC, ROSCÁVEL, DN 40 MM (1 1/4"), PARA CIRCUITOS TERMINAIS, INSTALADA EM PAREDE - FORNECIMENTO E INSTALAÇÃO. AF_03/2023</t>
  </si>
  <si>
    <t>27,3</t>
  </si>
  <si>
    <t>11.21</t>
  </si>
  <si>
    <t>93009</t>
  </si>
  <si>
    <t>ELETRODUTO RÍGIDO ROSCÁVEL, PVC, DN 60 MM (2"), PARA REDE ENTERRADA DE DISTRIBUIÇÃO DE ENERGIA ELÉTRICA - FORNECIMENTO E INSTALAÇÃO. AF_12/2021</t>
  </si>
  <si>
    <t>34,93</t>
  </si>
  <si>
    <t>11.22</t>
  </si>
  <si>
    <t>91872</t>
  </si>
  <si>
    <t>ELETRODUTO RÍGIDO ROSCÁVEL, PVC, DN 32 MM (1"), PARA CIRCUITOS TERMINAIS, INSTALADO EM PAREDE - FORNECIMENTO E INSTALAÇÃO. AF_03/2023</t>
  </si>
  <si>
    <t>22,71</t>
  </si>
  <si>
    <t>11.23</t>
  </si>
  <si>
    <t>93008</t>
  </si>
  <si>
    <t>ELETRODUTO RÍGIDO ROSCÁVEL, PVC, DN 50 MM (1 1/2"), PARA REDE ENTERRADA DE DISTRIBUIÇÃO DE ENERGIA ELÉTRICA - FORNECIMENTO E INSTALAÇÃO. AF_12/2021</t>
  </si>
  <si>
    <t>11.24</t>
  </si>
  <si>
    <t>12.004.0088</t>
  </si>
  <si>
    <t>FITA ADESIVA COMUM CREPE 19mmx50m</t>
  </si>
  <si>
    <t>4,81</t>
  </si>
  <si>
    <t>11.25</t>
  </si>
  <si>
    <t>12.004.0003</t>
  </si>
  <si>
    <t>FITA ISOLANTE ADESIVA ANTICHAMA, USO ATE 750 V, EM ROLO DE 19 MM X 20 M</t>
  </si>
  <si>
    <t>39,75</t>
  </si>
  <si>
    <t>11.26</t>
  </si>
  <si>
    <t>12.004.0132</t>
  </si>
  <si>
    <t>FITA TÉRMICA PARA ROTULADORA 12 MM (8M) - PT65, PT85, PT100, PT110, PT70BM</t>
  </si>
  <si>
    <t>124,31</t>
  </si>
  <si>
    <t>11.27</t>
  </si>
  <si>
    <t>12.004.0133</t>
  </si>
  <si>
    <t>FITA TÉRMICA PARA ROTULADORA 12 MM - (8M) - PT-D210, PT-P300BT, PT-H105, PT-H110</t>
  </si>
  <si>
    <t>138,92</t>
  </si>
  <si>
    <t>11.28</t>
  </si>
  <si>
    <t>20.006.0026</t>
  </si>
  <si>
    <t>GUIA ORGANIZADORA DE CABOS PARA RACK 19" 1U - FORNECIMENTO E INSTALAÇÃO</t>
  </si>
  <si>
    <t>40,55</t>
  </si>
  <si>
    <t>11.29</t>
  </si>
  <si>
    <t>20.006.0035</t>
  </si>
  <si>
    <t>PARAFUSO COM PORCA GAIOLA PARA RACK E ROSCA</t>
  </si>
  <si>
    <t>11.31</t>
  </si>
  <si>
    <t>12.004.0090</t>
  </si>
  <si>
    <t>LUVA DE EMENDA PARA ELETRODUTO, AÇO GALVANIZADO, DN 50 MM (2''), APARENTE, INSTALADA EM PAREDE - FORNECIMENTO E INSTALAÇÃO.</t>
  </si>
  <si>
    <t>24,07</t>
  </si>
  <si>
    <t>11.32</t>
  </si>
  <si>
    <t>91885</t>
  </si>
  <si>
    <t>LUVA PARA ELETRODUTO, PVC, ROSCÁVEL, DN 32 MM (1"), PARA CIRCUITOS TERMINAIS, INSTALADA EM PAREDE - FORNECIMENTO E INSTALAÇÃO. AF_03/2023</t>
  </si>
  <si>
    <t>15,28</t>
  </si>
  <si>
    <t>11.33</t>
  </si>
  <si>
    <t>93013</t>
  </si>
  <si>
    <t>LUVA PARA ELETRODUTO, PVC, ROSCÁVEL, DN 50 MM (1 1/2"), PARA REDE ENTERRADA DE DISTRIBUIÇÃO DE ENERGIA ELÉTRICA - FORNECIMENTO E INSTALAÇÃO. AF_12/2021</t>
  </si>
  <si>
    <t>17,39</t>
  </si>
  <si>
    <t>11.34</t>
  </si>
  <si>
    <t>20.006.0025</t>
  </si>
  <si>
    <t>FRENTE FALSA/TAMPA CEGA DE 1U PARA RACK 19" - FORNECIMENTO E INSTALAÇÃO</t>
  </si>
  <si>
    <t>19,54</t>
  </si>
  <si>
    <t>11.35</t>
  </si>
  <si>
    <t>20.006.0087</t>
  </si>
  <si>
    <t>PATCH CABLE CAT.5E, CONECTOR RJ-45 MACHO, C/ 1,50M. FORNECIMENTO E INSTALAÇÃO.</t>
  </si>
  <si>
    <t>37,34</t>
  </si>
  <si>
    <t>11.36</t>
  </si>
  <si>
    <t>20.006.0011</t>
  </si>
  <si>
    <t>PATCH CABLE EXTRA-FLEXÍVEL RJ-45/RJ-45 DE 2 PONTAS DE 2,50m</t>
  </si>
  <si>
    <t>51,78</t>
  </si>
  <si>
    <t>11.37</t>
  </si>
  <si>
    <t>98301</t>
  </si>
  <si>
    <t>PATCH PANEL 24 PORTAS, CATEGORIA 5E - FORNECIMENTO E INSTALAÇÃO. AF_11/2019</t>
  </si>
  <si>
    <t>807,09</t>
  </si>
  <si>
    <t>11.39</t>
  </si>
  <si>
    <t>20.006.0074</t>
  </si>
  <si>
    <t>RACK DE PAREDE 19" X 16U X 570MM - FORNECIMENTO E INSTALAÇÃO</t>
  </si>
  <si>
    <t>917,82</t>
  </si>
  <si>
    <t>11.40</t>
  </si>
  <si>
    <t>20.006.0034</t>
  </si>
  <si>
    <t>RÉGUA COM 8 TOMADAS PARA RACK 19" - FORNECIMENTO E INSTALAÇÃO</t>
  </si>
  <si>
    <t>139,26</t>
  </si>
  <si>
    <t>11.41</t>
  </si>
  <si>
    <t>12.007.0039</t>
  </si>
  <si>
    <t>TAMPA CEGA 4"x2" PLÁSTICA</t>
  </si>
  <si>
    <t>14,89</t>
  </si>
  <si>
    <t>11.42</t>
  </si>
  <si>
    <t>20.006.0159</t>
  </si>
  <si>
    <t>TAMPA / ESPELHO EM PVC PARA TOMADA RJ45 X 2 - TAMANHO 4X2 - FORNECIMENTO E INSTALAÇÃO</t>
  </si>
  <si>
    <t>56,68</t>
  </si>
  <si>
    <t>11.43</t>
  </si>
  <si>
    <t>11.006.0036</t>
  </si>
  <si>
    <t>TAMPA FERRO FUNDIDO PARA CAIXA 40x40CM - FORNECIMENTO E INSTALAÇÃO</t>
  </si>
  <si>
    <t>473,51</t>
  </si>
  <si>
    <t>11.44</t>
  </si>
  <si>
    <t>21.001.0007</t>
  </si>
  <si>
    <t>TORRE. TIPO: TELESCÓPICA. COM 1 LANCE DE 3 (TRÊS) METROS DE ALTURA, E KIT PARA FIXAÇÃO EM BASE DE CONCRETO.</t>
  </si>
  <si>
    <t>695,76</t>
  </si>
  <si>
    <t>11.45</t>
  </si>
  <si>
    <t>20.006.0099</t>
  </si>
  <si>
    <t>VELCRO DUPLA FACE LARG. 20 MM</t>
  </si>
  <si>
    <t>5,38</t>
  </si>
  <si>
    <t>11.46</t>
  </si>
  <si>
    <t>01.001.0103</t>
  </si>
  <si>
    <t>SERVIÇO DE AS BUILT DIGITAL DO PROJETO EXECUTIVO</t>
  </si>
  <si>
    <t>3605,81</t>
  </si>
  <si>
    <t>11.47</t>
  </si>
  <si>
    <t>20.006.0032</t>
  </si>
  <si>
    <t>IDENTIFICAÇÃO E CERTIFICAÇÃO DA REDE DE LÓGICA INC. EMISSÃO DE RELATÓRIO</t>
  </si>
  <si>
    <t>123,54</t>
  </si>
  <si>
    <t>11.48</t>
  </si>
  <si>
    <t>01.001.0104</t>
  </si>
  <si>
    <t>SERVIÇOS DE INSTALAÇÃO E IDENTIFICAÇÃO DE CABOS LÓGICOS</t>
  </si>
  <si>
    <t>8,96</t>
  </si>
  <si>
    <t>11.49</t>
  </si>
  <si>
    <t>20.006.0147</t>
  </si>
  <si>
    <t>CABO ELETRÔNICO CATEGORIA 5E, F/UTP, INSTALADO EM EDIFICAÇÃO INSTITUCIONAL - FORNECIMENTO E INSTALAÇÃO.</t>
  </si>
  <si>
    <t>3,38</t>
  </si>
  <si>
    <t>12.1</t>
  </si>
  <si>
    <t>101908</t>
  </si>
  <si>
    <t>EXTINTOR DE INCÊNDIO PORTÁTIL COM CARGA DE PQS DE 4 KG, CLASSE BC - FORNECIMENTO E INSTALAÇÃO. AF_10/2020_PE</t>
  </si>
  <si>
    <t>263,58</t>
  </si>
  <si>
    <t>12.2</t>
  </si>
  <si>
    <t>101905</t>
  </si>
  <si>
    <t>EXTINTOR DE INCÊNDIO PORTÁTIL COM CARGA DE ÁGUA PRESSURIZADA DE 10 L, CLASSE A - FORNECIMENTO E INSTALAÇÃO. AF_10/2020_PE</t>
  </si>
  <si>
    <t>271,62</t>
  </si>
  <si>
    <t>12.3</t>
  </si>
  <si>
    <t>101906</t>
  </si>
  <si>
    <t>EXTINTOR DE INCÊNDIO PORTÁTIL COM CARGA DE CO2 DE 4 KG, CLASSE BC - FORNECIMENTO E INSTALAÇÃO. AF_10/2020_PE</t>
  </si>
  <si>
    <t>799,85</t>
  </si>
  <si>
    <t>12.4</t>
  </si>
  <si>
    <t>20.002.0037</t>
  </si>
  <si>
    <t>PINTURA FAIXA DEMARCAÇÃO AVISO EM PISO-(1,0m2)-EXTINTORES</t>
  </si>
  <si>
    <t>21,66</t>
  </si>
  <si>
    <t>12.5</t>
  </si>
  <si>
    <t>20.002.0030</t>
  </si>
  <si>
    <t>BLOCO AUTONOMO DE ILUMINACAO DE EMERGENCIA COM INSCRICAO DE SAIDA OU BALIZAMENTO, SISTEMA NAO PERMANENTE, LAMPADA LED 500 LUMENS 5000K E BATERIA DE 6V-4AH, REF. BLOKITO BLK 500 DA AUREON OU SIMILAR</t>
  </si>
  <si>
    <t>CJ</t>
  </si>
  <si>
    <t>260,81</t>
  </si>
  <si>
    <t>12.6</t>
  </si>
  <si>
    <t>20.002.0031</t>
  </si>
  <si>
    <t>BLOCO AUTONOMO DE ILUMINACAO DE EMERGENCIA DE ACLARAMENTO, SISTEMA NAO PERMANENTE, LAMPADA LED 500 LUMENS 5000K E BATERIA DE 6V-4AH, REF. BLOKITO BLK 500 DA AUREON OU SIMILAR</t>
  </si>
  <si>
    <t>12.7</t>
  </si>
  <si>
    <t>20.002.0052</t>
  </si>
  <si>
    <t>PLACA DE EXTINTOR DE INCÊNDIO E-5/200 SIMBOLO QUADRADO FUNDO VERMELHO PICTOGRAMA FOTOLUMINESCENTE</t>
  </si>
  <si>
    <t>38,65</t>
  </si>
  <si>
    <t>12.8</t>
  </si>
  <si>
    <t>20.002.0203</t>
  </si>
  <si>
    <t>PLACA DE SINALIZAÇÃO DE SEGURANÇA CONTRA INCÊNDIO: PLACA DE INDICAÇÃO DOS SISTEMAS DE PROTEÇÃO CONTRA INCÊNDIO (400mm X 800mm). FORNECIMENTO E COLOCAÇÃO</t>
  </si>
  <si>
    <t>229,67</t>
  </si>
  <si>
    <t>12.9</t>
  </si>
  <si>
    <t>20.002.0154</t>
  </si>
  <si>
    <t>PLACA DE SINALIZACAO DE SEGURANCA CONTRA INCENDIO, FOTOLUMINESCENTE, RETANGULAR, *13 X 26* CM, EM PVC *2* MM ANTI-CHAMAS (SIMBOLOS, CORES E PICTOGRAMAS CONFORME NBR 13434)</t>
  </si>
  <si>
    <t>31,5</t>
  </si>
  <si>
    <t>13.1</t>
  </si>
  <si>
    <t>103247</t>
  </si>
  <si>
    <t>AR CONDICIONADO SPLIT INVERTER, HI-WALL (PAREDE), 12000 BTU/H, CICLO FRIO - FORNECIMENTO E INSTALAÇÃO. AF_11/2021_PE</t>
  </si>
  <si>
    <t>3395,16</t>
  </si>
  <si>
    <t>13.2</t>
  </si>
  <si>
    <t>103250</t>
  </si>
  <si>
    <t>AR CONDICIONADO SPLIT INVERTER, HI-WALL (PAREDE), 18000 BTU/H, CICLO FRIO - FORNECIMENTO E INSTALAÇÃO. AF_11/2021_PE</t>
  </si>
  <si>
    <t>4938,9</t>
  </si>
  <si>
    <t>13.3</t>
  </si>
  <si>
    <t>103253</t>
  </si>
  <si>
    <t>AR CONDICIONADO SPLIT INVERTER, HI-WALL (PAREDE), 24000 BTU/H, CICLO FRIO - FORNECIMENTO E INSTALAÇÃO. AF_11/2021_PE</t>
  </si>
  <si>
    <t>6739,1</t>
  </si>
  <si>
    <t>13.4</t>
  </si>
  <si>
    <t>103244</t>
  </si>
  <si>
    <t>AR CONDICIONADO SPLIT INVERTER, HI-WALL (PAREDE), 9000 BTU/H, CICLO FRIO - FORNECIMENTO E INSTALAÇÃO. AF_11/2021_PE</t>
  </si>
  <si>
    <t>3057,17</t>
  </si>
  <si>
    <t>13.5</t>
  </si>
  <si>
    <t>20.003.0129</t>
  </si>
  <si>
    <t>CAIXA DE PASSAGEM PARA AR CONDICIONADO - FORNECIMENTO E INSTALAÇÃO.</t>
  </si>
  <si>
    <t>85,61</t>
  </si>
  <si>
    <t>13.6</t>
  </si>
  <si>
    <t>13.7</t>
  </si>
  <si>
    <t>90466</t>
  </si>
  <si>
    <t>CHUMBAMENTO LINEAR EM ALVENARIA PARA RAMAIS/DISTRIBUIÇÃO DE INSTALAÇÕES HIDRÁULICAS COM DIÂMETROS MENORES OU IGUAIS A 40 MM. AF_09/2023</t>
  </si>
  <si>
    <t>17,5</t>
  </si>
  <si>
    <t>13.8</t>
  </si>
  <si>
    <t>12.006.0114</t>
  </si>
  <si>
    <t>VENTILADOR DE PAREDE, DIÂMETRO 60 CM - FORNECIMENTO E INSTALAÇÃO</t>
  </si>
  <si>
    <t>355</t>
  </si>
  <si>
    <t>13.9</t>
  </si>
  <si>
    <t>12.006.0115</t>
  </si>
  <si>
    <t>CORTINA DE AR, VÃO DE 1,00 M - FORNECIMENTO E INSTALAÇÃO</t>
  </si>
  <si>
    <t>1354,07</t>
  </si>
  <si>
    <t>13.10</t>
  </si>
  <si>
    <t>24.008.0002</t>
  </si>
  <si>
    <t>EXAUSTOR DE PAREDE DIAMETRO 30CM</t>
  </si>
  <si>
    <t>445,62</t>
  </si>
  <si>
    <t>14.1</t>
  </si>
  <si>
    <t>20.001.0013</t>
  </si>
  <si>
    <t>TOMADA POSTO PARA AR COMPRIMIDO MEDICINAL - FORNECIMENTO E INSTALAÇÃO</t>
  </si>
  <si>
    <t>90,03</t>
  </si>
  <si>
    <t>14.2</t>
  </si>
  <si>
    <t>92687</t>
  </si>
  <si>
    <t>TUBO DE AÇO GALVANIZADO COM COSTURA, CLASSE MÉDIA, CONEXÃO ROSQUEADA, DN 15 (1/2"), INSTALADO EM RAMAIS E SUB-RAMAIS DE GÁS - FORNECIMENTO E INSTALAÇÃO. AF_10/2020</t>
  </si>
  <si>
    <t>33,82</t>
  </si>
  <si>
    <t>14.3</t>
  </si>
  <si>
    <t>97547</t>
  </si>
  <si>
    <t>CURVA 90 GRAUS, EM AÇO, CONEXÃO SOLDADA, DN 15 (1/2"), INSTALADO EM RAMAIS E SUB-RAMAIS DE GÁS - FORNECIMENTO E INSTALAÇÃO. AF_10/2020</t>
  </si>
  <si>
    <t>41,91</t>
  </si>
  <si>
    <t>14.4</t>
  </si>
  <si>
    <t>97552</t>
  </si>
  <si>
    <t>TÊ, EM AÇO, CONEXÃO SOLDADA, DN 15 (1/2"), INSTALADO EM RAMAIS E SUB-RAMAIS DE GÁS - FORNECIMENTO E INSTALAÇÃO. AF_10/2020</t>
  </si>
  <si>
    <t>61,33</t>
  </si>
  <si>
    <t>15.1</t>
  </si>
  <si>
    <t>REVESTIMENTO TETO</t>
  </si>
  <si>
    <t>15.1.1</t>
  </si>
  <si>
    <t>87882</t>
  </si>
  <si>
    <t>CHAPISCO APLICADO NO TETO OU EM ALVENARIA E ESTRUTURA, COM ROLO PARA TEXTURA ACRÍLICA. ARGAMASSA TRAÇO 1:4 E EMULSÃO POLIMÉRICA (ADESIVO) COM PREPARO EM BETONEIRA 400L. AF_10/2022</t>
  </si>
  <si>
    <t>8,16</t>
  </si>
  <si>
    <t>15.1.2</t>
  </si>
  <si>
    <t>90408</t>
  </si>
  <si>
    <t>MASSA ÚNICA, EM ARGAMASSA TRAÇO 1:2:8, PREPARO MECÂNICO, APLICADA MANUALMENTE EM TETO, E = 10MM, COM TALISCAS. AF_03/2024</t>
  </si>
  <si>
    <t>37,82</t>
  </si>
  <si>
    <t>15.2</t>
  </si>
  <si>
    <t>REVESTIMENTO PAREDE</t>
  </si>
  <si>
    <t>15.2.1</t>
  </si>
  <si>
    <t>87879</t>
  </si>
  <si>
    <t>CHAPISCO APLICADO EM ALVENARIAS E ESTRUTURAS DE CONCRETO INTERNAS, COM COLHER DE PEDREIRO. ARGAMASSA TRAÇO 1:3 COM PREPARO EM BETONEIRA 400L. AF_10/2022</t>
  </si>
  <si>
    <t>5,25</t>
  </si>
  <si>
    <t>15.2.2</t>
  </si>
  <si>
    <t>104217</t>
  </si>
  <si>
    <t>EMBOÇO OU MASSA ÚNICA EM ARGAMASSA TRAÇO 1:2:8, PREPARO MECÂNICA COM BETONEIRA 400 L, APLICADA MANUALMENTE EM PANOS DE FACHADA COM PRESENÇA DE VÃOS, ESPESSURA DE 25 MM, ACESSO POR ANDAIME. AF_08/2022</t>
  </si>
  <si>
    <t>60,17</t>
  </si>
  <si>
    <t>15.2.3</t>
  </si>
  <si>
    <t>06.001.0118</t>
  </si>
  <si>
    <t>REVESTIMENTO CERÂMICO PARA PAREDES INTERNAS COM PLACAS TIPO ESMALTADA EXTRA DE DIMENSÕES 30X60 CM APLICADAS NA ALTURA INTEIRA DAS PAREDES.</t>
  </si>
  <si>
    <t>112,47</t>
  </si>
  <si>
    <t>15.3</t>
  </si>
  <si>
    <t>REVESTIMENTO PISO</t>
  </si>
  <si>
    <t>15.3.1</t>
  </si>
  <si>
    <t>22.002.0004</t>
  </si>
  <si>
    <t>ATERRO INTERNO (EDIFICACOES) COMPACTADO MANUALMENTE, COM AQUISIÇÃO DE TERRA</t>
  </si>
  <si>
    <t>156,71</t>
  </si>
  <si>
    <t>15.3.2</t>
  </si>
  <si>
    <t>97083</t>
  </si>
  <si>
    <t>COMPACTAÇÃO MECÂNICA DE SOLO PARA EXECUÇÃO DE RADIER, PISO DE CONCRETO OU LAJE SOBRE SOLO, COM COMPACTADOR DE SOLOS A PERCUSSÃO. AF_09/2021</t>
  </si>
  <si>
    <t>3,91</t>
  </si>
  <si>
    <t>15.3.3</t>
  </si>
  <si>
    <t>95241</t>
  </si>
  <si>
    <t>LASTRO DE CONCRETO MAGRO, APLICADO EM PISOS, LAJES SOBRE SOLO OU RADIERS, ESPESSURA DE 5 CM. AF_01/2024</t>
  </si>
  <si>
    <t>42,89</t>
  </si>
  <si>
    <t>15.3.4</t>
  </si>
  <si>
    <t>10.001.0022</t>
  </si>
  <si>
    <t>REGULARIZACAO DE PISO/BASE EM ARGAMASSA TRACO 1:3 (CIMENTO E AREIA). ESPESSURA 2.0 CM. PREPARO COM BETONEIRA</t>
  </si>
  <si>
    <t>25,48</t>
  </si>
  <si>
    <t>15.3.5</t>
  </si>
  <si>
    <t>104162</t>
  </si>
  <si>
    <t>PISO EM GRANILITE, MARMORITE OU GRANITINA EM AMBIENTES INTERNOS, COM ESPESSURA DE 8 MM, INCLUSO MISTURA EM BETONEIRA, COLOCAÇÃO DAS JUNTAS, APLICAÇÃO DO PISO, 4 POLIMENTOS COM POLITRIZ, ESTUCAMENTO, SELADOR E CERA. AF_06/2022</t>
  </si>
  <si>
    <t>125,5</t>
  </si>
  <si>
    <t>15.3.6</t>
  </si>
  <si>
    <t>10.001.0054</t>
  </si>
  <si>
    <t>RODAPE EM GRANILITE, MARMORITE OU GRANITINA , ALTURA 10CM</t>
  </si>
  <si>
    <t>41,08</t>
  </si>
  <si>
    <t>15.3.7</t>
  </si>
  <si>
    <t>94991</t>
  </si>
  <si>
    <t>EXECUÇÃO DE PASSEIO (CALÇADA) OU PISO DE CONCRETO COM CONCRETO MOLDADO IN LOCO, USINADO C20, ACABAMENTO CONVENCIONAL, NÃO ARMADO. AF_08/2022</t>
  </si>
  <si>
    <t>951,82</t>
  </si>
  <si>
    <t>15.3.8</t>
  </si>
  <si>
    <t>92396</t>
  </si>
  <si>
    <t>EXECUÇÃO DE PASSEIO EM PISO INTERTRAVADO, COM BLOCO RETANGULAR COR NATURAL DE 20 X 10 CM, ESPESSURA 6 CM. AF_10/2022</t>
  </si>
  <si>
    <t>112,84</t>
  </si>
  <si>
    <t>15.3.9</t>
  </si>
  <si>
    <t>94275</t>
  </si>
  <si>
    <t>ASSENTAMENTO DE GUIA (MEIO-FIO) EM TRECHO RETO, CONFECCIONADA EM CONCRETO PRÉ-FABRICADO, DIMENSÕES 100X15X13X20 CM (COMPRIMENTO X BASE INFERIOR X BASE SUPERIOR X ALTURA). AF_01/2024</t>
  </si>
  <si>
    <t>49,87</t>
  </si>
  <si>
    <t>16.1</t>
  </si>
  <si>
    <t>88485</t>
  </si>
  <si>
    <t>FUNDO SELADOR ACRÍLICO, APLICAÇÃO MANUAL EM PAREDE, UMA DEMÃO. AF_04/2023</t>
  </si>
  <si>
    <t>16.2</t>
  </si>
  <si>
    <t>88484</t>
  </si>
  <si>
    <t>FUNDO SELADOR ACRÍLICO, APLICAÇÃO MANUAL EM TETO, UMA DEMÃO. AF_04/2023</t>
  </si>
  <si>
    <t>5,85</t>
  </si>
  <si>
    <t>16.3</t>
  </si>
  <si>
    <t>88495</t>
  </si>
  <si>
    <t>EMASSAMENTO COM MASSA LÁTEX, APLICAÇÃO EM PAREDE, UMA DEMÃO, LIXAMENTO MANUAL. AF_04/2023</t>
  </si>
  <si>
    <t>13,71</t>
  </si>
  <si>
    <t>16.4</t>
  </si>
  <si>
    <t>88494</t>
  </si>
  <si>
    <t>EMASSAMENTO COM MASSA LÁTEX, APLICAÇÃO EM TETO, UMA DEMÃO, LIXAMENTO MANUAL. AF_04/2023</t>
  </si>
  <si>
    <t>24,72</t>
  </si>
  <si>
    <t>16.5</t>
  </si>
  <si>
    <t>88489</t>
  </si>
  <si>
    <t>PINTURA LÁTEX ACRÍLICA PREMIUM, APLICAÇÃO MANUAL EM PAREDES, DUAS DEMÃOS. AF_04/2023</t>
  </si>
  <si>
    <t>14,8</t>
  </si>
  <si>
    <t>16.6</t>
  </si>
  <si>
    <t>88488</t>
  </si>
  <si>
    <t>PINTURA LÁTEX ACRÍLICA PREMIUM, APLICAÇÃO MANUAL EM TETO, DUAS DEMÃOS. AF_04/2023</t>
  </si>
  <si>
    <t>17,51</t>
  </si>
  <si>
    <t>16.7</t>
  </si>
  <si>
    <t>95305</t>
  </si>
  <si>
    <t>TEXTURA ACRÍLICA, APLICAÇÃO MANUAL EM PAREDE, UMA DEMÃO. AF_04/2023</t>
  </si>
  <si>
    <t>15,65</t>
  </si>
  <si>
    <t>16.8</t>
  </si>
  <si>
    <t>102489</t>
  </si>
  <si>
    <t>PINTURA HIDROFUGANTE COM SILICONE, APLICAÇÃO MANUAL, 2 DEMÃOS. AF_05/2021</t>
  </si>
  <si>
    <t>33,73</t>
  </si>
  <si>
    <t>16.9</t>
  </si>
  <si>
    <t>102230</t>
  </si>
  <si>
    <t>PINTURA TINTA DE ACABAMENTO (PIGMENTADA) ESMALTE SINTÉTICO BRILHANTE EM MADEIRA, 3 DEMÃOS. AF_01/2021</t>
  </si>
  <si>
    <t>28,66</t>
  </si>
  <si>
    <t>16.10</t>
  </si>
  <si>
    <t>100759</t>
  </si>
  <si>
    <t>PINTURA COM TINTA ALQUÍDICA DE ACABAMENTO (ESMALTE SINTÉTICO BRILHANTE) PULVERIZADA SOBRE SUPERFÍCIES METÁLICAS (EXCETO PERFIL) EXECUTADO EM OBRA (02 DEMÃOS). AF_01/2020_PE</t>
  </si>
  <si>
    <t>58,08</t>
  </si>
  <si>
    <t>17.1</t>
  </si>
  <si>
    <t>100868</t>
  </si>
  <si>
    <t>BARRA DE APOIO RETA, EM ACO INOX POLIDO, COMPRIMENTO 80 CM, FIXADA NA PAREDE - FORNECIMENTO E INSTALAÇÃO. AF_01/2020</t>
  </si>
  <si>
    <t>431,09</t>
  </si>
  <si>
    <t>17.2</t>
  </si>
  <si>
    <t>100867</t>
  </si>
  <si>
    <t>BARRA DE APOIO RETA, EM ACO INOX POLIDO, COMPRIMENTO 70 CM, FIXADA NA PAREDE - FORNECIMENTO E INSTALAÇÃO. AF_01/2020</t>
  </si>
  <si>
    <t>415,47</t>
  </si>
  <si>
    <t>17.3</t>
  </si>
  <si>
    <t>100866</t>
  </si>
  <si>
    <t>BARRA DE APOIO RETA, EM ACO INOX POLIDO, COMPRIMENTO 60CM, FIXADA NA PAREDE - FORNECIMENTO E INSTALAÇÃO. AF_01/2020</t>
  </si>
  <si>
    <t>392</t>
  </si>
  <si>
    <t>17.4</t>
  </si>
  <si>
    <t>25.001.0092</t>
  </si>
  <si>
    <t>BARRA DE APOIO RETA, EM AÇO INOX POLIDO, COMPRIMENTO DE 40 CM, DIÂMETRO MÍNIMO DE 3 CM</t>
  </si>
  <si>
    <t>347,25</t>
  </si>
  <si>
    <t>17.5</t>
  </si>
  <si>
    <t>25.001.0098</t>
  </si>
  <si>
    <t>BARRAS DE APOIO LATERAL PARA LAVATÓRIO, EM ACO INOX POLIDO, FIXADA NA PAREDE - FORNECIMENTO E INSTALAÇÃO.</t>
  </si>
  <si>
    <t>329,03</t>
  </si>
  <si>
    <t>17.6</t>
  </si>
  <si>
    <t>100875</t>
  </si>
  <si>
    <t>BANCO ARTICULADO, EM ACO INOX, PARA PCD, FIXADO NA PAREDE - FORNECIMENTO E INSTALAÇÃO. AF_01/2020</t>
  </si>
  <si>
    <t>1328,09</t>
  </si>
  <si>
    <t>17.7</t>
  </si>
  <si>
    <t>23.002.0008</t>
  </si>
  <si>
    <t>PINTURA ACRILICA PARA SINALIZAÇÃO HORIZONTAL</t>
  </si>
  <si>
    <t>37,88</t>
  </si>
  <si>
    <t>17.8</t>
  </si>
  <si>
    <t>12.011.0004</t>
  </si>
  <si>
    <t>ALARME AUDIO VISUAL DE EMERGENCIA MODELO 01 REF. TB-66 DA TOTAL ACESSIBILIDADE OU SIMILAR</t>
  </si>
  <si>
    <t>422,66</t>
  </si>
  <si>
    <t>17.9</t>
  </si>
  <si>
    <t>25.001.0084</t>
  </si>
  <si>
    <t>PLACA TATIL EM ACRILICO COM LETRA EM ALTO RELEVO E BRAILLE (30X9)CM PARA SINALIZACAO DE PORTAS, FIXADAS POR ADESIVOS DUPLA FACE, TB-26 DA TOTAL ACESSIBILIDADE OU SIMILAR</t>
  </si>
  <si>
    <t>94,02</t>
  </si>
  <si>
    <t>17.10</t>
  </si>
  <si>
    <t>25.001.0009</t>
  </si>
  <si>
    <t>PLACA DE IDENTIFICAÇÃO DE WC EM BRAILLE FEMININO OU MASCULINO (23X15CM, EM ALUMÍNIO) - FORNECIMENTO E INSTALAÇÃO</t>
  </si>
  <si>
    <t>253,67</t>
  </si>
  <si>
    <t>17.11</t>
  </si>
  <si>
    <t>25.001.0019</t>
  </si>
  <si>
    <t>PLACA ACRÍLICO PARA SINALIZAÇÃO COM SÍMBOLO INTERNACIONAL DE ACESSIBILIDADE</t>
  </si>
  <si>
    <t>85,35</t>
  </si>
  <si>
    <t>17.12</t>
  </si>
  <si>
    <t>INF5008</t>
  </si>
  <si>
    <t>PISO PODOTÁTIL DE ALERTA OU DIRECIONAL 25X25CM, DE CONCRETO, ASSENTADO SOBRE ARGAMASSA</t>
  </si>
  <si>
    <t>62,36</t>
  </si>
  <si>
    <t>17.13</t>
  </si>
  <si>
    <t>10.001.0011</t>
  </si>
  <si>
    <t>PISO TATIL ALERTA E/OU DIRECIONAL EM PLACAS DE BORRACHAS SINTETICA FLEXIVEL DE 25 X 25 X 5MM, ASSENTADO SOBRE AREAS INTERNAS COLADO SOBRE PISO EXISTENTE.</t>
  </si>
  <si>
    <t>23,79</t>
  </si>
  <si>
    <t>18.1</t>
  </si>
  <si>
    <t>105521</t>
  </si>
  <si>
    <t>ESPALHAMENTO DE TERRA VEGETAL PARA O PLANTIO. AF_07/2024</t>
  </si>
  <si>
    <t>5,99</t>
  </si>
  <si>
    <t>18.2</t>
  </si>
  <si>
    <t>98520</t>
  </si>
  <si>
    <t>APLICAÇÃO DE ADUBO EM SOLO. AF_07/2024</t>
  </si>
  <si>
    <t>9,22</t>
  </si>
  <si>
    <t>18.3</t>
  </si>
  <si>
    <t>103946</t>
  </si>
  <si>
    <t>PLANTIO DE GRAMA ESMERALDA OU SÃO CARLOS OU CURITIBANA, EM PLACAS. AF_07/2024</t>
  </si>
  <si>
    <t>17,66</t>
  </si>
  <si>
    <t>18.4</t>
  </si>
  <si>
    <t>28.003.0044</t>
  </si>
  <si>
    <t>IRRIGAÇÃO DIÁRIA</t>
  </si>
  <si>
    <t>m²xd</t>
  </si>
  <si>
    <t>0,38</t>
  </si>
  <si>
    <t>19.1</t>
  </si>
  <si>
    <t>MURO</t>
  </si>
  <si>
    <t>19.1.1</t>
  </si>
  <si>
    <t>101173</t>
  </si>
  <si>
    <t>ESTACA BROCA DE CONCRETO, DIÂMETRO DE 20CM, ESCAVAÇÃO MANUAL COM TRADO CONCHA, COM ARMADURA DE ARRANQUE. AF_05/2020</t>
  </si>
  <si>
    <t>72,86</t>
  </si>
  <si>
    <t>19.1.2</t>
  </si>
  <si>
    <t>19.1.3</t>
  </si>
  <si>
    <t>19.1.4</t>
  </si>
  <si>
    <t>19.1.5</t>
  </si>
  <si>
    <t>19.1.6</t>
  </si>
  <si>
    <t>04.001.0017</t>
  </si>
  <si>
    <t>CONCRETAGEM DE BLOCOS DE COROAMENTO E VIGAS BALDRAME, FCK 25 MPA, PREPARO EM BETONEIRA DE 600 L, APLICADO COM USO DE JERICA - LANÇAMENTO, ADENSAMENTO E ACABAMENTO</t>
  </si>
  <si>
    <t>835,76</t>
  </si>
  <si>
    <t>19.1.7</t>
  </si>
  <si>
    <t>19.1.8</t>
  </si>
  <si>
    <t>19.1.9</t>
  </si>
  <si>
    <t>19.1.10</t>
  </si>
  <si>
    <t>19.1.11</t>
  </si>
  <si>
    <t>04.004.0017</t>
  </si>
  <si>
    <t>MONTAGEM E DESMONTAGEM DE FÔRMA DE VIGA, EXCETO ESCORAMENTO, PÉ-DIREITO SIMPLES, EM MADEIRA SERRADA, 4 UTILIZAÇÕES</t>
  </si>
  <si>
    <t>159,07</t>
  </si>
  <si>
    <t>19.1.12</t>
  </si>
  <si>
    <t>104109</t>
  </si>
  <si>
    <t>ARMAÇÃO DE PILAR OU VIGA DE ESTRUTURA DE CONCRETO ARMADO EMBUTIDA EM ALVENARIA DE VEDAÇÃO UTILIZANDO AÇO CA-50 DE 8,0 MM - MONTAGEM. AF_06/2022</t>
  </si>
  <si>
    <t>19.1.13</t>
  </si>
  <si>
    <t>104111</t>
  </si>
  <si>
    <t>ARMAÇÃO DE PILAR OU VIGA DE ESTRUTURA DE CONCRETO ARMADO EMBUTIDA EM ALVENARIA DE VEDAÇÃO UTILIZANDO AÇO CA-60 DE 5,0 MM - MONTAGEM. AF_06/2022</t>
  </si>
  <si>
    <t>24,42</t>
  </si>
  <si>
    <t>19.1.14</t>
  </si>
  <si>
    <t>103669</t>
  </si>
  <si>
    <t>CONCRETAGEM DE PILARES, FCK = 25 MPA, COM USO DE BALDES - LANÇAMENTO, ADENSAMENTO E ACABAMENTO. AF_02/2022</t>
  </si>
  <si>
    <t>1216,68</t>
  </si>
  <si>
    <t>19.1.15</t>
  </si>
  <si>
    <t>103682</t>
  </si>
  <si>
    <t>CONCRETAGEM DE VIGAS E LAJES, FCK=25 MPA, PARA QUALQUER TIPO DE LAJE COM BALDES EM EDIFICAÇÃO TÉRREA - LANÇAMENTO, ADENSAMENTO E ACABAMENTO. AF_02/2022</t>
  </si>
  <si>
    <t>1237,75</t>
  </si>
  <si>
    <t>19.1.16</t>
  </si>
  <si>
    <t>19.1.17</t>
  </si>
  <si>
    <t>104233</t>
  </si>
  <si>
    <t>EMBOÇO OU MASSA ÚNICA EM ARGAMASSA TRAÇO 1:2:8, PREPARO MECÂNICA COM BETONEIRA 400 L, APLICADA MANUALMENTE EM PANOS DE FACHADA SEM PRESENÇA DE VÃOS, ESPESSURA DE 25 MM, ACESSO POR ANDAIME. AF_08/2022</t>
  </si>
  <si>
    <t>45,37</t>
  </si>
  <si>
    <t>19.1.18</t>
  </si>
  <si>
    <t>19.1.19</t>
  </si>
  <si>
    <t>104642</t>
  </si>
  <si>
    <t>PINTURA LÁTEX ACRÍLICA STANDARD, APLICAÇÃO MANUAL EM PAREDES, DUAS DEMÃOS. AF_04/2023</t>
  </si>
  <si>
    <t>12,25</t>
  </si>
  <si>
    <t>19.2</t>
  </si>
  <si>
    <t>GRADIL</t>
  </si>
  <si>
    <t>19.2.1</t>
  </si>
  <si>
    <t>19.2.2</t>
  </si>
  <si>
    <t>19.2.3</t>
  </si>
  <si>
    <t>19.2.4</t>
  </si>
  <si>
    <t>19.2.5</t>
  </si>
  <si>
    <t>19.2.6</t>
  </si>
  <si>
    <t>04.001.0017 B</t>
  </si>
  <si>
    <t>CONCRETAGEM DE BLOCOS DE COROAMENTO E VIGAS BALDRAME, FCK 25 MPA, PREPARO EM BETONEIRA DE 400 L, APLICADO COM USO DE JERICA - LANÇAMENTO, ADENSAMENTO E ACABAMENTO</t>
  </si>
  <si>
    <t>845,8</t>
  </si>
  <si>
    <t>19.2.7</t>
  </si>
  <si>
    <t>19.2.8</t>
  </si>
  <si>
    <t>19.2.9</t>
  </si>
  <si>
    <t>EV.05.001</t>
  </si>
  <si>
    <t>GRADIL FIXO EM TELA DE ARAME GALVANIZADO MALHA 5 X 5 CM, 2 BWG E QUADRO EM TUBO GALVANIZADO 1.1/2'', FIXADO EM PILARETES METÁLICOS 10X10 CM CONCRETADOS NO SOLO APROX. 50 CM, INCLUSO APLICAÇÃO DE PINTURA DE FUNDO (AF. GEOR)</t>
  </si>
  <si>
    <t>897,15</t>
  </si>
  <si>
    <t>19.2.10</t>
  </si>
  <si>
    <t>100721</t>
  </si>
  <si>
    <t>PINTURA COM TINTA ALQUÍDICA DE FUNDO (TIPO ZARCÃO) PULVERIZADA SOBRE SUPERFÍCIES METÁLICAS (EXCETO PERFIL) EXECUTADO EM OBRA (POR DEMÃO). AF_01/2020_PE</t>
  </si>
  <si>
    <t>29,81</t>
  </si>
  <si>
    <t>19.2.11</t>
  </si>
  <si>
    <t>19.3</t>
  </si>
  <si>
    <t>PORTÃO</t>
  </si>
  <si>
    <t>19.3.1</t>
  </si>
  <si>
    <t>08.004.0299</t>
  </si>
  <si>
    <t>VIGA DE CONCRETO ARMADO, DIMENSÕES 20X20 CM COM TRILHO METÁLICO TIPO CANTONEIRA PARA PORTÃO DE CORRER</t>
  </si>
  <si>
    <t>86,92</t>
  </si>
  <si>
    <t>19.3.2</t>
  </si>
  <si>
    <t>08.004.0298</t>
  </si>
  <si>
    <t>PORTÃO DE CORRER  EM GRADIL METÁLICO COMPOSTO POR QUADRO EM TUBO GALVANIZADO 1.1/2", CANTONEIRA 3/8, TELA DE FECHAMENTO MALHA 5X5 CM FIO 12</t>
  </si>
  <si>
    <t>993,74</t>
  </si>
  <si>
    <t>19.3.3</t>
  </si>
  <si>
    <t>19.3.4</t>
  </si>
  <si>
    <t>19.4</t>
  </si>
  <si>
    <t>COBERTURA EMBARQUE/DESEMBARQUE AMBULÂNCIA</t>
  </si>
  <si>
    <t>19.4.1</t>
  </si>
  <si>
    <t>19.4.2</t>
  </si>
  <si>
    <t>96522</t>
  </si>
  <si>
    <t>ESCAVAÇÃO MANUAL PARA BLOCO DE COROAMENTO OU SAPATA (SEM ESCAVAÇÃO PARA COLOCAÇÃO DE FÔRMAS). AF_01/2024</t>
  </si>
  <si>
    <t>167,31</t>
  </si>
  <si>
    <t>19.4.3</t>
  </si>
  <si>
    <t>96544</t>
  </si>
  <si>
    <t>ARMAÇÃO DE BLOCO UTILIZANDO AÇO CA-50 DE 6,3 MM - MONTAGEM. AF_01/2024</t>
  </si>
  <si>
    <t>19.4.4</t>
  </si>
  <si>
    <t>19.4.5</t>
  </si>
  <si>
    <t>19.4.6</t>
  </si>
  <si>
    <t>19.4.7</t>
  </si>
  <si>
    <t>19.4.8</t>
  </si>
  <si>
    <t>19.5</t>
  </si>
  <si>
    <t>PERGOLADO METÁLICO ENTRADA PRINCIPAL</t>
  </si>
  <si>
    <t>19.5.1</t>
  </si>
  <si>
    <t>ESTRUTURA METALICA</t>
  </si>
  <si>
    <t>19.5.1.1</t>
  </si>
  <si>
    <t>19.5.1.2</t>
  </si>
  <si>
    <t>04.008.0061</t>
  </si>
  <si>
    <t>FIXAÇÃO DE ESTRUTURA METÁLICA EM ESTRUTURA DE CONCRETO UTILIZANDO CHUMBADOR PARABOLT</t>
  </si>
  <si>
    <t>13,96</t>
  </si>
  <si>
    <t>19.5.1.3</t>
  </si>
  <si>
    <t>100719</t>
  </si>
  <si>
    <t>PINTURA COM TINTA ALQUÍDICA DE FUNDO (TIPO ZARCÃO) PULVERIZADA SOBRE PERFIL METÁLICO EXECUTADO EM FÁBRICA (POR DEMÃO). AF_01/2020_PE</t>
  </si>
  <si>
    <t>19.5.1.4</t>
  </si>
  <si>
    <t>95306</t>
  </si>
  <si>
    <t>TEXTURA ACRÍLICA, APLICAÇÃO MANUAL EM TETO, UMA DEMÃO. AF_04/2023</t>
  </si>
  <si>
    <t>18,22</t>
  </si>
  <si>
    <t>19.5.2</t>
  </si>
  <si>
    <t>19.5.2.1</t>
  </si>
  <si>
    <t>19.5.2.2</t>
  </si>
  <si>
    <t>19.5.2.3</t>
  </si>
  <si>
    <t>19.5.2.4</t>
  </si>
  <si>
    <t>19.5.2.5</t>
  </si>
  <si>
    <t>19.5.2.6</t>
  </si>
  <si>
    <t>19.5.3</t>
  </si>
  <si>
    <t>PILARES</t>
  </si>
  <si>
    <t>19.5.3.1</t>
  </si>
  <si>
    <t>19.5.3.2</t>
  </si>
  <si>
    <t>19.5.3.3</t>
  </si>
  <si>
    <t>19.5.3.4</t>
  </si>
  <si>
    <t>19.6</t>
  </si>
  <si>
    <t>ABRIGO DE RESÍDUOS</t>
  </si>
  <si>
    <t>19.6.1</t>
  </si>
  <si>
    <t>24.011.0072</t>
  </si>
  <si>
    <t>ABRIGO PARA RESÍDUOS SÓLIDOS (2 MÓDULOS) (3,85 M DE COMPRIMENTO X 1,35 M DE LARGURA X 2,20M DE ALTURA) EM ALVENARIA DE TIJOLO CERÂMICO, COM PORTAS METÁLICAS E VÃOS COM TELA GALVANIZADA MOSQUITEIRO, COM REVESTIMENTO CERÂMICO NAS PAREDES INTERNAS E PISO EM GRANILITE; PINTURA EM TINTA LÁTEX ACRÍLICA NAS PAREDES EXTERNAS; LAJE IMPERMEABILIZADA + COBERTURA METÁLICA APARENTE.</t>
  </si>
  <si>
    <t>26513,24</t>
  </si>
  <si>
    <t>19.7</t>
  </si>
  <si>
    <t>ABRIGO DE COMPRESSOR E BOMBA À VÁCUO</t>
  </si>
  <si>
    <t>19.7.1</t>
  </si>
  <si>
    <t>24.011.0073</t>
  </si>
  <si>
    <t>ABRIGO DE COMPRESSOR E BOMBA VÁCUO (2 MÓDULOS) EM ALVENARIA DE TIJOLO CERÂMICO E ELEMENTO VAZADO, COM PORTÃO EM TELA ARAME GALVANIZADO; PISO EM CONCRETO; PINTURA EM TINTA LÁTEX ACRÍLICA NAS PAREDES E TETO; ESTRUTURA EM CONCRETO ARMADO E LAJE IMPERMEABILIZADA.</t>
  </si>
  <si>
    <t>22369,56</t>
  </si>
  <si>
    <t>19.8</t>
  </si>
  <si>
    <t>ABRIGO DE GÁS GLP</t>
  </si>
  <si>
    <t>19.8.1</t>
  </si>
  <si>
    <t>20.001.0048</t>
  </si>
  <si>
    <t>ABRIGO DE GÁS PARA 1 BOTIJÃO P-13. H=0,98M E A=(0,65 X 0,90)M, COM PORTA VENEZIANA 0,60X0,80m.</t>
  </si>
  <si>
    <t>1824,42</t>
  </si>
  <si>
    <t>19.9</t>
  </si>
  <si>
    <t>BICICLETÁRIO</t>
  </si>
  <si>
    <t>19.9.1</t>
  </si>
  <si>
    <t>25.003.0004</t>
  </si>
  <si>
    <t>BICICLETARIO TUBULAR AÇO GALVANIZADO 1.1/2", COM PINTURA COR GRAFITE, ENGASTADO EM ESTACA BROCA DE CONCRETO DE 60 CM DE PROF. X 20 CM DE DIÂM.</t>
  </si>
  <si>
    <t>579,32</t>
  </si>
  <si>
    <t>20.1</t>
  </si>
  <si>
    <t>24.007.0018</t>
  </si>
  <si>
    <t>LIMPEZA FINAL DA OBRA</t>
  </si>
  <si>
    <t>4,44</t>
  </si>
  <si>
    <t>21.1</t>
  </si>
  <si>
    <t>90778</t>
  </si>
  <si>
    <t>ENGENHEIRO CIVIL DE OBRA PLENO COM ENCARGOS COMPLEMENTARES</t>
  </si>
  <si>
    <t>H</t>
  </si>
  <si>
    <t>163,9</t>
  </si>
  <si>
    <t>21.2</t>
  </si>
  <si>
    <t>90780</t>
  </si>
  <si>
    <t>MESTRE DE OBRAS COM ENCARGOS COMPLEMENTARES</t>
  </si>
  <si>
    <t>46,15</t>
  </si>
  <si>
    <t>21.3</t>
  </si>
  <si>
    <t>90766</t>
  </si>
  <si>
    <t>ALMOXARIFE COM ENCARGOS COMPLEMENTARES</t>
  </si>
  <si>
    <t>28,84</t>
  </si>
  <si>
    <t>21.4</t>
  </si>
  <si>
    <t>100309</t>
  </si>
  <si>
    <t>TÉCNICO EM SEGURANÇA DO TRABALHO COM ENCARGOS COMPLEMENTARES</t>
  </si>
  <si>
    <t>40,95</t>
  </si>
  <si>
    <t>Total sem BDI</t>
  </si>
  <si>
    <t>Total do BDI</t>
  </si>
  <si>
    <t>MEMÓRIA DE CÁLCULO</t>
  </si>
  <si>
    <t>Memória</t>
  </si>
  <si>
    <t>COMPOSIÇÕES ANALÍTICAS COM PREÇO UNITÁRIO</t>
  </si>
  <si>
    <t>Composição Auxiliar</t>
  </si>
  <si>
    <t>5928</t>
  </si>
  <si>
    <t>GUINDAUTO HIDRÁULICO, CAPACIDADE MÁXIMA DE CARGA 6200 KG, MOMENTO MÁXIMO DE CARGA 11,7 TM, ALCANCE MÁXIMO HORIZONTAL 9,70 M, INCLUSIVE CAMINHÃO TOCO PBT 16.000 KG, POTÊNCIA DE 189 CV - CHP DIURNO. AF_06/2014</t>
  </si>
  <si>
    <t>CHP</t>
  </si>
  <si>
    <t>SND.001(01 E 02/2025)</t>
  </si>
  <si>
    <t>LOCAÇÃO DE CAÇAMBA (4M³) - SINDUSCONMS</t>
  </si>
  <si>
    <t>88309</t>
  </si>
  <si>
    <t>PEDREIRO COM ENCARGOS COMPLEMENTARES</t>
  </si>
  <si>
    <t>0,2</t>
  </si>
  <si>
    <t>88315</t>
  </si>
  <si>
    <t>SERRALHEIRO COM ENCARGOS COMPLEMENTARES</t>
  </si>
  <si>
    <t>88251</t>
  </si>
  <si>
    <t>AUXILIAR DE SERRALHEIRO COM ENCARGOS COMPLEMENTARES</t>
  </si>
  <si>
    <t>88316</t>
  </si>
  <si>
    <t>SERVENTE COM ENCARGOS COMPLEMENTARES</t>
  </si>
  <si>
    <t>1,2</t>
  </si>
  <si>
    <t>30746</t>
  </si>
  <si>
    <t>SIURB</t>
  </si>
  <si>
    <t>PORTÃO METÁLICO DE OBRA 5m, PIVOTANTE,2 FOLHAS, PARA TAPUME METÁLICO</t>
  </si>
  <si>
    <t>0,43</t>
  </si>
  <si>
    <t>0,4837</t>
  </si>
  <si>
    <t>91170</t>
  </si>
  <si>
    <t>FIXAÇÃO DE TUBOS HORIZONTAIS DE PVC ÁGUA, PVC ESGOTO, PVC ÁGUA PLUVIAL, CPVC, PPR, COBRE OU AÇO, DIÂMETROS MENORES OU IGUAIS A 40 MM, COM ABRAÇADEIRA METÁLICA RÍGIDA TIPO U PERFIL 1 1/4", FIXADA EM PERFILADO EM LAJE. AF_09/2023_PS</t>
  </si>
  <si>
    <t>0,2219</t>
  </si>
  <si>
    <t>91862</t>
  </si>
  <si>
    <t>ELETRODUTO RÍGIDO ROSCÁVEL, PVC, DN 20 MM (1/2"), PARA CIRCUITOS TERMINAIS, INSTALADO EM FORRO - FORNECIMENTO E INSTALAÇÃO. AF_03/2023</t>
  </si>
  <si>
    <t>0,3397</t>
  </si>
  <si>
    <t>91870</t>
  </si>
  <si>
    <t>ELETRODUTO RÍGIDO ROSCÁVEL, PVC, DN 20 MM (1/2"), PARA CIRCUITOS TERMINAIS, INSTALADO EM PAREDE - FORNECIMENTO E INSTALAÇÃO. AF_03/2023</t>
  </si>
  <si>
    <t>91924</t>
  </si>
  <si>
    <t>CABO DE COBRE FLEXÍVEL ISOLADO, 1,5 MM², ANTI-CHAMA 450/750 V, PARA CIRCUITOS TERMINAIS - FORNECIMENTO E INSTALAÇÃO. AF_03/2023</t>
  </si>
  <si>
    <t>0,9334</t>
  </si>
  <si>
    <t>0,9472</t>
  </si>
  <si>
    <t>0,0166</t>
  </si>
  <si>
    <t>92000</t>
  </si>
  <si>
    <t>TOMADA BAIXA DE EMBUTIR (1 MÓDULO), 2P+T 10 A, INCLUINDO SUPORTE E PLACA - FORNECIMENTO E INSTALAÇÃO. AF_03/2023</t>
  </si>
  <si>
    <t>0,0331</t>
  </si>
  <si>
    <t>92001</t>
  </si>
  <si>
    <t>TOMADA BAIXA DE EMBUTIR (1 MÓDULO), 2P+T 20 A, INCLUINDO SUPORTE E PLACA - FORNECIMENTO E INSTALAÇÃO. AF_03/2023</t>
  </si>
  <si>
    <t>92543</t>
  </si>
  <si>
    <t>TRAMA DE MADEIRA COMPOSTA POR TERÇAS PARA TELHADOS DE ATÉ 2 ÁGUAS PARA TELHA ONDULADA DE FIBROCIMENTO, METÁLICA, PLÁSTICA OU TERMOACÚSTICA, INCLUSO TRANSPORTE VERTICAL. AF_07/2019</t>
  </si>
  <si>
    <t>1,2467</t>
  </si>
  <si>
    <t>92981</t>
  </si>
  <si>
    <t>CABO DE COBRE FLEXÍVEL ISOLADO, 16 MM², ANTI-CHAMA 450/750 V, PARA DISTRIBUIÇÃO - FORNECIMENTO E INSTALAÇÃO. AF_10/2020</t>
  </si>
  <si>
    <t>0,1656</t>
  </si>
  <si>
    <t>0,0013</t>
  </si>
  <si>
    <t>94210</t>
  </si>
  <si>
    <t>TELHAMENTO COM TELHA ONDULADA DE FIBROCIMENTO E = 6 MM, COM RECOBRIMENTO LATERAL DE 1 1/4 DE ONDA PARA TELHADO COM INCLINAÇÃO MÁXIMA DE 10°, COM ATÉ 2 ÁGUAS, INCLUSO IÇAMENTO. AF_07/2019</t>
  </si>
  <si>
    <t>95805</t>
  </si>
  <si>
    <t>CONDULETE DE PVC, TIPO B, PARA ELETRODUTO DE PVC SOLDÁVEL DN 25 MM (3/4''), APARENTE - FORNECIMENTO E INSTALAÇÃO. AF_10/2022</t>
  </si>
  <si>
    <t>0,0662</t>
  </si>
  <si>
    <t>96985</t>
  </si>
  <si>
    <t>HASTE DE ATERRAMENTO, DIÂMETRO 5/8", COM 3 METROS - FORNECIMENTO E INSTALAÇÃO. AF_08/2023</t>
  </si>
  <si>
    <t>97886</t>
  </si>
  <si>
    <t>CAIXA ENTERRADA ELÉTRICA RETANGULAR, EM ALVENARIA COM TIJOLOS CERÂMICOS MACIÇOS, FUNDO COM BRITA, DIMENSÕES INTERNAS: 0,3X0,3X0,3 M. AF_12/2020</t>
  </si>
  <si>
    <t>98441</t>
  </si>
  <si>
    <t>PAREDE DE MADEIRA COMPENSADA PARA CONSTRUÇÃO TEMPORÁRIA EM CHAPA SIMPLES, EXTERNA, SEM VÃO. AF_03/2024</t>
  </si>
  <si>
    <t>0,211</t>
  </si>
  <si>
    <t>98445</t>
  </si>
  <si>
    <t>PAREDE DE MADEIRA COMPENSADA PARA CONSTRUÇÃO TEMPORÁRIA EM CHAPA SIMPLES, EXTERNA, COM ÁREA LÍQUIDA MAIOR OU IGUAL A 6 M², COM VÃO. AF_03/2024</t>
  </si>
  <si>
    <t>0,1532</t>
  </si>
  <si>
    <t>98446</t>
  </si>
  <si>
    <t>PAREDE DE MADEIRA COMPENSADA PARA CONSTRUÇÃO TEMPORÁRIA EM CHAPA SIMPLES, EXTERNA, COM ÁREA LÍQUIDA MENOR QUE 6 M², COM VÃO. AF_03/2024</t>
  </si>
  <si>
    <t>0,1195</t>
  </si>
  <si>
    <t>101876</t>
  </si>
  <si>
    <t>QUADRO DE DISTRIBUIÇÃO DE ENERGIA EM PVC, DE EMBUTIR, SEM BARRAMENTO, PARA 6 DISJUNTORES - FORNECIMENTO E INSTALAÇÃO. AF_10/2020</t>
  </si>
  <si>
    <t>101891</t>
  </si>
  <si>
    <t>DISJUNTOR MONOPOLAR TIPO NEMA, CORRENTE NOMINAL DE 35 ATÉ 50A - FORNECIMENTO E INSTALAÇÃO. AF_10/2020</t>
  </si>
  <si>
    <t>0,0828</t>
  </si>
  <si>
    <t>100903</t>
  </si>
  <si>
    <t>LÂMPADA TUBULAR LED DE 18/20 W, COM SOQUETE, BASE G13 - FORNECIMENTO E INSTALAÇÃO. AF_09/2024_PS</t>
  </si>
  <si>
    <t>0,265</t>
  </si>
  <si>
    <t>00010886</t>
  </si>
  <si>
    <t>EXTINTOR DE INCENDIO PORTATIL COM CARGA DE AGUA PRESSURIZADA DE 10 L, CLASSE A</t>
  </si>
  <si>
    <t>00010891</t>
  </si>
  <si>
    <t>EXTINTOR DE INCENDIO PORTATIL COM CARGA DE PO QUIMICO SECO (PQS) DE 4 KG, CLASSE BC</t>
  </si>
  <si>
    <t>0,4761</t>
  </si>
  <si>
    <t>0,4251</t>
  </si>
  <si>
    <t>91173</t>
  </si>
  <si>
    <t>FIXAÇÃO DE TUBOS VERTICAIS DE PVC ÁGUA, PVC ESGOTO, PVC ÁGUA PLUVIAL, CPVC, PPR, COBRE OU AÇO, DIÂMETROS MENORES OU IGUAIS A 40 MM, COM ABRAÇADEIRA METÁLICA RÍGIDA TIPO U PERFIL 1 1/4", FIXADA EM PERFILADO EM PAREDE. AF_09/2023_PS</t>
  </si>
  <si>
    <t>0,4638</t>
  </si>
  <si>
    <t>1,0821</t>
  </si>
  <si>
    <t>2,087</t>
  </si>
  <si>
    <t>92008</t>
  </si>
  <si>
    <t>TOMADA BAIXA DE EMBUTIR (2 MÓDULOS), 2P+T 10 A, INCLUINDO SUPORTE E PLACA - FORNECIMENTO E INSTALAÇÃO. AF_03/2023</t>
  </si>
  <si>
    <t>0,2899</t>
  </si>
  <si>
    <t>92023</t>
  </si>
  <si>
    <t>INTERRUPTOR SIMPLES (1 MÓDULO) COM 1 TOMADA DE EMBUTIR 2P+T 10 A, INCLUINDO SUPORTE E PLACA - FORNECIMENTO E INSTALAÇÃO. AF_03/2023</t>
  </si>
  <si>
    <t>0,0966</t>
  </si>
  <si>
    <t>1,9256</t>
  </si>
  <si>
    <t>0,4831</t>
  </si>
  <si>
    <t>0,0078</t>
  </si>
  <si>
    <t>0,3865</t>
  </si>
  <si>
    <t>0,2077</t>
  </si>
  <si>
    <t>0,1508</t>
  </si>
  <si>
    <t>0,1176</t>
  </si>
  <si>
    <t>0,3864</t>
  </si>
  <si>
    <t>88264</t>
  </si>
  <si>
    <t>ELETRICISTA COM ENCARGOS COMPLEMENTARES</t>
  </si>
  <si>
    <t>24</t>
  </si>
  <si>
    <t>00000392</t>
  </si>
  <si>
    <t>ABRACADEIRA EM ACO PARA AMARRACAO DE ELETRODUTOS, TIPO D, COM 1/2" E PARAFUSO DE FIXACAO</t>
  </si>
  <si>
    <t>00000979</t>
  </si>
  <si>
    <t>CABO DE COBRE, FLEXIVEL, CLASSE 4 OU 5, ISOLACAO EM PVC/A, ANTICHAMA BWF-B, 1 CONDUTOR, 450/750 V, SECAO NOMINAL 16 MM2</t>
  </si>
  <si>
    <t>00001875</t>
  </si>
  <si>
    <t>CURVA 90 GRAUS, LONGA, DE PVC RIGIDO ROSCAVEL, DE 1 1/2", PARA ELETRODUTO</t>
  </si>
  <si>
    <t>00002673</t>
  </si>
  <si>
    <t>ELETRODUTO DE PVC RIGIDO ROSCAVEL DE 1/2", SEM LUVA</t>
  </si>
  <si>
    <t>00003406</t>
  </si>
  <si>
    <t>ISOLADOR DE PORCELANA, TIPO PINO MONOCORPO, PARA TENSAO DE *15* KV</t>
  </si>
  <si>
    <t>00004481</t>
  </si>
  <si>
    <t>VIGA NAO APARELHADA *8 X 16* CM EM MACARANDUBA/MASSARANDUBA, ANGELIM OU EQUIVALENTE DA REGIAO - BRUTA</t>
  </si>
  <si>
    <t>00007701</t>
  </si>
  <si>
    <t>TUBO ACO GALVANIZADO COM COSTURA, CLASSE MEDIA, DN 2.1/2", E = *3,65* MM, PESO *6,51* KG/M (NBR 5580)</t>
  </si>
  <si>
    <t>00012056</t>
  </si>
  <si>
    <t>ELETRODUTO FLEXIVEL, EM FITA DE ACO GALVANIZADO, SEM REVESTIMENTO, DIAMETRO NOMINAL 1 1/2"</t>
  </si>
  <si>
    <t>00003302</t>
  </si>
  <si>
    <t>FUSIVEL NH 100 A TAMANHO 00, CAPACIDADE DE INTERRUPCAO DE 120 KA, TENSAO NOMINAL DE 500 V</t>
  </si>
  <si>
    <t>006040</t>
  </si>
  <si>
    <t>SBC</t>
  </si>
  <si>
    <t>CHAVE BLINDADA TRIPOLAR 60A 250V F322 MARGIRIUS</t>
  </si>
  <si>
    <t>95676</t>
  </si>
  <si>
    <t>CAIXA EM CONCRETO PRÉ-MOLDADO PARA ABRIGO DE HIDRÔMETRO COM DN 20 MM - FORNECIMENTO E INSTALAÇÃO. AF_03/2024</t>
  </si>
  <si>
    <t>95674</t>
  </si>
  <si>
    <t>HIDRÔMETRO DN 1/2", 3,0 M3/H - FORNECIMENTO E INSTALAÇÃO. AF_03/2024</t>
  </si>
  <si>
    <t>11.003.0118</t>
  </si>
  <si>
    <t>RAMAL PREDIAL EM TUBO PEAD 20MM - FORNECIMENTO, INSTALAÇÃO, ESCAVAÇÃO E REATERRO</t>
  </si>
  <si>
    <t>23.002.0039</t>
  </si>
  <si>
    <t>KIT CAVALETE PVC COM REGISTRO 3/4" - FORNECIMENTO E INSTALACAO</t>
  </si>
  <si>
    <t>23.002.0040</t>
  </si>
  <si>
    <t>LIGACAO DA REDE 75MM AO RAMAL PREDIAL 1/2"</t>
  </si>
  <si>
    <t>88262</t>
  </si>
  <si>
    <t>CARPINTEIRO DE FORMAS COM ENCARGOS COMPLEMENTARES</t>
  </si>
  <si>
    <t>0,224</t>
  </si>
  <si>
    <t>1,345</t>
  </si>
  <si>
    <t>90586</t>
  </si>
  <si>
    <t>VIBRADOR DE IMERSÃO, DIÂMETRO DE PONTEIRA 45MM, MOTOR ELÉTRICO TRIFÁSICO POTÊNCIA DE 2 CV - CHP DIURNO. AF_06/2015</t>
  </si>
  <si>
    <t>0,094</t>
  </si>
  <si>
    <t>90587</t>
  </si>
  <si>
    <t>VIBRADOR DE IMERSÃO, DIÂMETRO DE PONTEIRA 45MM, MOTOR ELÉTRICO TRIFÁSICO POTÊNCIA DE 2 CV - CHI DIURNO. AF_06/2015</t>
  </si>
  <si>
    <t>CHI</t>
  </si>
  <si>
    <t>0,13</t>
  </si>
  <si>
    <t>00001525</t>
  </si>
  <si>
    <t>CONCRETO USINADO BOMBEAVEL, CLASSE DE RESISTENCIA C30, BRITA 0 E 1, SLUMP = 100 +/- 20 MM, COM BOMBEAMENTO (DISPONIBILIZACAO DE BOMBA), SEM O LANCAMENTO (NBR 8953)</t>
  </si>
  <si>
    <t>1,103</t>
  </si>
  <si>
    <t>0,125</t>
  </si>
  <si>
    <t>0,753</t>
  </si>
  <si>
    <t>0,826</t>
  </si>
  <si>
    <t>0,12</t>
  </si>
  <si>
    <t>0,131</t>
  </si>
  <si>
    <t>103673</t>
  </si>
  <si>
    <t>LANÇAMENTO COM USO DE BOMBA, ADENSAMENTO E ACABAMENTO DE CONCRETO EM ESTRUTURAS. AF_02/2022</t>
  </si>
  <si>
    <t>0,079</t>
  </si>
  <si>
    <t>0,501</t>
  </si>
  <si>
    <t>0,354</t>
  </si>
  <si>
    <t>2724</t>
  </si>
  <si>
    <t>AGESUL</t>
  </si>
  <si>
    <t>LAJE PRE-FABRICADA TIPO TRELICADA BETA 16/17 PARA FORRO/PISO, PREENCHIMENTO COM EPS/CERAMICA, INTEREIXO DE 49CM, SOBRECARGA DE 200KG/M2, VAOS ATE 5,60M</t>
  </si>
  <si>
    <t>0,0499</t>
  </si>
  <si>
    <t>00038406</t>
  </si>
  <si>
    <t>CONCRETO USINADO BOMBEAVEL, CLASSE DE RESISTENCIA C30, COM BRITA 0 E 1, SLUMP = 130 +/- 20 MM, EXCLUI SERVICO DE BOMBEAMENTO (NBR 8953)</t>
  </si>
  <si>
    <t>6495</t>
  </si>
  <si>
    <t>LAJE PRE-FABRICADA TIPO PROTENDIDA BETA 16,PREENCHIMENTO EPS/CERAMICA H12-40, INTEREIXO 40CM, SOBRECARGA=350KG/M2, VAOS ATE 6,15M, VIGUETAS 7 FIOS DE ACO</t>
  </si>
  <si>
    <t>0,164</t>
  </si>
  <si>
    <t>0,073</t>
  </si>
  <si>
    <t>0,116</t>
  </si>
  <si>
    <t>C.06.000.022039</t>
  </si>
  <si>
    <t>CPOS/CDHU</t>
  </si>
  <si>
    <t>Laje pré-fabricada mista vigota protendida/lajota cerâmica - LP 25 (20+5); sobrecarga 200kgf/m²</t>
  </si>
  <si>
    <t>00040304</t>
  </si>
  <si>
    <t>PREGO DE ACO POLIDO COM CABECA DUPLA 17 X 27 (2 1/2 X 11)</t>
  </si>
  <si>
    <t>0,018</t>
  </si>
  <si>
    <t>00006193</t>
  </si>
  <si>
    <t>TABUA NAO APARELHADA *2,5 X 20* CM, EM MACARANDUBA/MASSARANDUBA, ANGELIM OU EQUIVALENTE DA REGIAO - BRUTA</t>
  </si>
  <si>
    <t>88245</t>
  </si>
  <si>
    <t>ARMADOR COM ENCARGOS COMPLEMENTARES</t>
  </si>
  <si>
    <t>0,027</t>
  </si>
  <si>
    <t>0,004</t>
  </si>
  <si>
    <t>00043132</t>
  </si>
  <si>
    <t>ARAME RECOZIDO 16 BWG, D = 1,65 MM (0,016 KG/M) OU 18 BWG, D = 1,25 MM (0,01 KG/M)</t>
  </si>
  <si>
    <t>0,0105</t>
  </si>
  <si>
    <t>00007155</t>
  </si>
  <si>
    <t>TELA DE ACO SOLDADA NERVURADA, CA-60, Q-138, (2,20 KG/M2), DIAMETRO DO FIO = 4,2 MM, LARGURA = 2,45 M, ESPACAMENTO DA MALHA = 10 X 10 CM</t>
  </si>
  <si>
    <t>1,03</t>
  </si>
  <si>
    <t>88239</t>
  </si>
  <si>
    <t>AJUDANTE DE CARPINTEIRO COM ENCARGOS COMPLEMENTARES</t>
  </si>
  <si>
    <t>0,234</t>
  </si>
  <si>
    <t>0,332</t>
  </si>
  <si>
    <t>00010749</t>
  </si>
  <si>
    <t>LOCACAO DE ESCORA METALICA TELESCOPICA, COM ALTURA REGULAVEL DE *1,80* A *3,20* M, COM CAPACIDADE DE CARGA DE NO MINIMO 1000 KGF (10 KN), INCLUSO TRIPE E FORCADO</t>
  </si>
  <si>
    <t>UNXMES</t>
  </si>
  <si>
    <t>0,47233</t>
  </si>
  <si>
    <t>00040339</t>
  </si>
  <si>
    <t>LOCACAO DE CRUZETA, SIMPLES, PARA ESCORA METALICA, COMPRIMENTO ENTRE 50 A 60 CM, PARA ESCORA DE 1,80 A 3,20 METROS E TUBO EXTERNO ATE 48 MM DE DIAMETRO</t>
  </si>
  <si>
    <t>00004430</t>
  </si>
  <si>
    <t>CAIBRO NAO APARELHADO *5 X 6* CM, EM MACARANDUBA/MASSARANDUBA, ANGELIM OU EQUIVALENTE DA REGIAO - BRUTA</t>
  </si>
  <si>
    <t>0,3718</t>
  </si>
  <si>
    <t>0,117</t>
  </si>
  <si>
    <t>0,166</t>
  </si>
  <si>
    <t>0,2361</t>
  </si>
  <si>
    <t>0,1859</t>
  </si>
  <si>
    <t>88243</t>
  </si>
  <si>
    <t>AJUDANTE ESPECIALIZADO COM ENCARGOS COMPLEMENTARES</t>
  </si>
  <si>
    <t>M3904</t>
  </si>
  <si>
    <t>SICRO3</t>
  </si>
  <si>
    <t>Reservatório metálico tipo taça - capacidade de 30.000 l</t>
  </si>
  <si>
    <t>0,00502</t>
  </si>
  <si>
    <t>88278</t>
  </si>
  <si>
    <t>MONTADOR DE ESTRUTURA METÁLICA COM ENCARGOS COMPLEMENTARES</t>
  </si>
  <si>
    <t>0,06666</t>
  </si>
  <si>
    <t>07.002.0095</t>
  </si>
  <si>
    <t>SOLDA ELÉTRICA DE PERFIS METÁLICOS E CHAPAS DE AÇO COM ELETRODO</t>
  </si>
  <si>
    <t>0,015</t>
  </si>
  <si>
    <t>07.002.0100</t>
  </si>
  <si>
    <t>CORTE DE CHAPA DE AÇO COM GUILHOTINA HIDRÁULICA</t>
  </si>
  <si>
    <t>0,1</t>
  </si>
  <si>
    <t>101010</t>
  </si>
  <si>
    <t>CARGA, MANOBRA E DESCARGA DE PERFIL METÁLICO EM CAMINHÃO CARROCERIA COM GUINDAUTO (MUNCK) 11,7 TM. AF_07/2020</t>
  </si>
  <si>
    <t>T</t>
  </si>
  <si>
    <t>0,00103</t>
  </si>
  <si>
    <t>5824</t>
  </si>
  <si>
    <t>CAMINHÃO TOCO, PBT 16.000 KG, CARGA ÚTIL MÁX. 10.685 KG, DIST. ENTRE EIXOS 4,8 M, POTÊNCIA 189 CV, INCLUSIVE CARROCERIA FIXA ABERTA DE MADEIRA P/ TRANSPORTE GERAL DE CARGA SECA, DIMEN. APROX. 2,5 X 7,00 X 0,50 M - CHP DIURNO. AF_06/2014</t>
  </si>
  <si>
    <t>M0682</t>
  </si>
  <si>
    <t>Aço em perfis ASTM A36</t>
  </si>
  <si>
    <t>kg</t>
  </si>
  <si>
    <t>93281</t>
  </si>
  <si>
    <t>GUINCHO ELÉTRICO DE COLUNA, CAPACIDADE 400 KG, COM MOTO FREIO, MOTOR TRIFÁSICO DE 1,25 CV - CHP DIURNO. AF_03/2016</t>
  </si>
  <si>
    <t>0,002</t>
  </si>
  <si>
    <t>93282</t>
  </si>
  <si>
    <t>GUINCHO ELÉTRICO DE COLUNA, CAPACIDADE 400 KG, COM MOTO FREIO, MOTOR TRIFÁSICO DE 1,25 CV - CHI DIURNO. AF_03/2016</t>
  </si>
  <si>
    <t>0,0027</t>
  </si>
  <si>
    <t>88323</t>
  </si>
  <si>
    <t>TELHADISTA COM ENCARGOS COMPLEMENTARES</t>
  </si>
  <si>
    <t>0,093</t>
  </si>
  <si>
    <t>00011029</t>
  </si>
  <si>
    <t>HASTE RETA PARA GANCHO DE FERRO GALVANIZADO, COM ROSCA 1/4" X 30 CM PARA FIXACAO DE TELHA METALICA, INCLUI PORCA E ARRUELAS DE VEDACAO</t>
  </si>
  <si>
    <t>6,36</t>
  </si>
  <si>
    <t>2.56.43</t>
  </si>
  <si>
    <t>FDE</t>
  </si>
  <si>
    <t>CUMEEIRA ACO GALV NAT PERFIL TRAP 0,5MM H=100MM</t>
  </si>
  <si>
    <t>1,08</t>
  </si>
  <si>
    <t>88325</t>
  </si>
  <si>
    <t>VIDRACEIRO COM ENCARGOS COMPLEMENTARES</t>
  </si>
  <si>
    <t>3,5</t>
  </si>
  <si>
    <t>00034713</t>
  </si>
  <si>
    <t>PORTA VIDRO TEMPERADO INCOLOR, 2 FOLHAS DE CORRER, E = 10 MM (SEM FERRAGENS E SEM COLOCACAO)</t>
  </si>
  <si>
    <t>1,15</t>
  </si>
  <si>
    <t>00003104</t>
  </si>
  <si>
    <t>CONJ. DE FERRAGENS PARA PORTA DE VIDRO TEMPERADO, EM ZAMAC CROMADO, CONTEMPLANDO DOBRADICA INF., DOBRADICA SUP., PIVO PARA DOBRADICA INF., PIVO PARA DOBRADICA SUP., FECHADURA CENTRAL EM ZAMC. CROMADO, CONTRA FECHADURA DE PRESSAO</t>
  </si>
  <si>
    <t>0,2381</t>
  </si>
  <si>
    <t>00034360</t>
  </si>
  <si>
    <t>PERFIL DE ALUMINIO ANODIZADO</t>
  </si>
  <si>
    <t>3,75</t>
  </si>
  <si>
    <t>90806</t>
  </si>
  <si>
    <t>BATENTE PARA PORTA DE MADEIRA, FIXAÇÃO COM ARGAMASSA, PADRÃO MÉDIO - FORNECIMENTO E INSTALAÇÃO. AF_12/2019</t>
  </si>
  <si>
    <t>100660</t>
  </si>
  <si>
    <t>ALIZAR DE 5X1,5CM PARA PORTA FIXADO COM PREGOS, PADRÃO POPULAR - FORNECIMENTO E INSTALAÇÃO. AF_12/2019</t>
  </si>
  <si>
    <t>00002432</t>
  </si>
  <si>
    <t>DOBRADICA EM ACO/FERRO, 3 1/2" X 3", E= 1,9 A 2 MM, COM ANEL, CROMADO OU ZINCADO, TAMPA BOLA, COM PARAFUSOS</t>
  </si>
  <si>
    <t>00003081</t>
  </si>
  <si>
    <t>FECHADURA ESPELHO PARA PORTA EXTERNA, EM ACO INOX (MAQUINA, TESTA E CONTRA-TESTA) E EM ZAMAC (MACANETA, LINGUETA E TRINCOS) COM ACABAMENTO CROMADO, MAQUINA DE 55 MM, INCLUINDO CHAVE TIPO CILINDRO</t>
  </si>
  <si>
    <t>00005075</t>
  </si>
  <si>
    <t>PREGO DE ACO POLIDO COM CABECA 18 X 30 (2 3/4 X 10)</t>
  </si>
  <si>
    <t>0,008</t>
  </si>
  <si>
    <t>00012759</t>
  </si>
  <si>
    <t>CHAPA ACO INOX AISI 304 NUMERO 9 (E = 4 MM), ACABAMENTO NUMERO 1 (LAMINADO A QUENTE, FOSCO)</t>
  </si>
  <si>
    <t>1,44</t>
  </si>
  <si>
    <t>00011455</t>
  </si>
  <si>
    <t>FERROLHO COM FECHO / TRINCO REDONDO, EM ACO GALVANIZADO / ZINCADO, DE SOBREPOR, COM COMPRIMENTO DE 8" E ESPESSURA MINIMA DA CHAPA DE 1,50 MM</t>
  </si>
  <si>
    <t>00010555</t>
  </si>
  <si>
    <t>PORTA DE MADEIRA, FOLHA MEDIA (NBR 15930) DE 800 X 2100 MM, DE 35 MM A 40 MM DE ESPESSURA, NUCLEO SEMI-SOLIDO (SARRAFEADO), CAPA LISA EM HDF, ACABAMENTO EM PRIMER PARA PINTURA</t>
  </si>
  <si>
    <t>91304</t>
  </si>
  <si>
    <t>FECHADURA DE EMBUTIR COM CILINDRO, EXTERNA, COMPLETA, ACABAMENTO PADRÃO POPULAR, INCLUSO EXECUÇÃO DE FURO - FORNECIMENTO E INSTALAÇÃO. AF_12/2019</t>
  </si>
  <si>
    <t>90823</t>
  </si>
  <si>
    <t>PORTA DE MADEIRA PARA PINTURA, SEMI-OCA (LEVE OU MÉDIA), 90X210CM, ESPESSURA DE 3,5CM, INCLUSO DOBRADIÇAS - FORNECIMENTO E INSTALAÇÃO. AF_12/2019</t>
  </si>
  <si>
    <t>10,2</t>
  </si>
  <si>
    <t>0,72</t>
  </si>
  <si>
    <t>94807</t>
  </si>
  <si>
    <t>PORTA EM AÇO DE ABRIR TIPO VENEZIANA SEM GUARNIÇÃO, 87X210CM, FIXAÇÃO COM PARAFUSOS - FORNECIMENTO E INSTALAÇÃO. AF_12/2019</t>
  </si>
  <si>
    <t>94559</t>
  </si>
  <si>
    <t>JANELA DE AÇO TIPO BASCULANTE, PARA VIDROS (VIDROS NÃO INCLUSOS), BATENTE/ REQUADRO INCLUSO (6,5 A 14 CM), DIMENSÕES 60X60 CM, COM COM PINTURA ANTICORROSIVA, SEM ACABAMENTO, COM FERRAGENS, FIXAÇÃO COM ARGAMASSA, EXCLUSIVE CONTRAMARCO - FORNECIMENTO E INSTALAÇÃO. AF_11/2024</t>
  </si>
  <si>
    <t>0,63</t>
  </si>
  <si>
    <t>08.002.0162</t>
  </si>
  <si>
    <t>VIDRO BOREAL, COM 4 MM DE ESPESSURA, COLOCADO</t>
  </si>
  <si>
    <t>90830</t>
  </si>
  <si>
    <t>FECHADURA DE EMBUTIR COM CILINDRO, EXTERNA, COMPLETA, ACABAMENTO PADRÃO MÉDIO, INCLUSO EXECUÇÃO DE FURO - FORNECIMENTO E INSTALAÇÃO. AF_12/2019</t>
  </si>
  <si>
    <t>100659</t>
  </si>
  <si>
    <t>ALIZAR DE 5X1,5CM PARA PORTA FIXADO COM PREGOS, PADRÃO MÉDIO - FORNECIMENTO E INSTALAÇÃO. AF_12/2019</t>
  </si>
  <si>
    <t>0,9</t>
  </si>
  <si>
    <t>00036080</t>
  </si>
  <si>
    <t>BARRA DE APOIO RETA, EM ALUMINIO, COMPRIMENTO 80 CM, DIAMETRO MINIMO 3 CM</t>
  </si>
  <si>
    <t>2,8</t>
  </si>
  <si>
    <t>D00473</t>
  </si>
  <si>
    <t>SEDOP</t>
  </si>
  <si>
    <t>Ferragens para esquadria de correr</t>
  </si>
  <si>
    <t>00010506</t>
  </si>
  <si>
    <t>VIDRO TEMPERADO INCOLOR E = 8 MM, SEM COLOCACAO</t>
  </si>
  <si>
    <t>1,05</t>
  </si>
  <si>
    <t>98746</t>
  </si>
  <si>
    <t>SOLDA DE TOPO EM CHAPA/PERFIL/TUBO DE AÇO CHANFRADO, ESPESSURA=1/4''. AF_06/2018</t>
  </si>
  <si>
    <t>1,8</t>
  </si>
  <si>
    <t>4,98</t>
  </si>
  <si>
    <t>87292</t>
  </si>
  <si>
    <t>ARGAMASSA TRAÇO 1:2:8 (EM VOLUME DE CIMENTO, CAL E AREIA MÉDIA ÚMIDA) PARA EMBOÇO/MASSA ÚNICA/ASSENTAMENTO DE ALVENARIA DE VEDAÇÃO, PREPARO MECÂNICO COM BETONEIRA 400 L. AF_08/2019</t>
  </si>
  <si>
    <t>0,033333</t>
  </si>
  <si>
    <t>0,266667</t>
  </si>
  <si>
    <t>00043692</t>
  </si>
  <si>
    <t>PERFIL "U" SIMPLES, EM CHAPA DOBRADA DE ACO LAMINADO, E = 3 MM, H = 200 MM, L = 50 MM (6,83 KG/M)</t>
  </si>
  <si>
    <t>19,3998</t>
  </si>
  <si>
    <t>00043053</t>
  </si>
  <si>
    <t>ACO CA-25, 6,3 MM OU 8,0 MM, VERGALHAO</t>
  </si>
  <si>
    <t>0,24885</t>
  </si>
  <si>
    <t>00001322</t>
  </si>
  <si>
    <t>CHAPA DE ACO FINA A QUENTE BITOLA MSG 16, E = 1,50 MM (12,00 KG/M2)</t>
  </si>
  <si>
    <t>15,75</t>
  </si>
  <si>
    <t>00010507</t>
  </si>
  <si>
    <t>VIDRO TEMPERADO INCOLOR E = 10 MM, SEM COLOCACAO</t>
  </si>
  <si>
    <t>0,73805</t>
  </si>
  <si>
    <t>96619</t>
  </si>
  <si>
    <t>LASTRO DE CONCRETO MAGRO, APLICADO EM BLOCOS DE COROAMENTO OU SAPATAS, ESPESSURA DE 5 CM. AF_01/2024</t>
  </si>
  <si>
    <t>0,01626</t>
  </si>
  <si>
    <t>101159</t>
  </si>
  <si>
    <t>ALVENARIA DE VEDAÇÃO DE BLOCOS CERÂMICOS MACIÇOS DE 5X10X20CM (ESPESSURA 10CM) E ARGAMASSA DE ASSENTAMENTO COM PREPARO EM BETONEIRA. AF_05/2020</t>
  </si>
  <si>
    <t>1,0664</t>
  </si>
  <si>
    <t>87894</t>
  </si>
  <si>
    <t>CHAPISCO APLICADO EM ALVENARIA (SEM PRESENÇA DE VÃOS) E ESTRUTURAS DE CONCRETO DE FACHADA, COM COLHER DE PEDREIRO. ARGAMASSA TRAÇO 1:3 COM PREPARO EM BETONEIRA 400L. AF_10/2022</t>
  </si>
  <si>
    <t>0,688</t>
  </si>
  <si>
    <t>87792</t>
  </si>
  <si>
    <t>EMBOÇO OU MASSA ÚNICA EM ARGAMASSA TRAÇO 1:2:8, PREPARO MECÂNICO COM BETONEIRA 400 L, APLICADA MANUALMENTE EM PANOS CEGOS DE FACHADA (SEM PRESENÇA DE VÃOS), ESPESSURA DE 25 MM. AF_08/2022</t>
  </si>
  <si>
    <t>94964</t>
  </si>
  <si>
    <t>CONCRETO FCK = 20MPA, TRAÇO 1:2,7:3 (EM MASSA SECA DE CIMENTO/ AREIA MÉDIA/ BRITA 1) - PREPARO MECÂNICO COM BETONEIRA 400 L. AF_05/2021</t>
  </si>
  <si>
    <t>0,03528</t>
  </si>
  <si>
    <t>97088</t>
  </si>
  <si>
    <t>ARMAÇÃO PARA EXECUÇÃO DE RADIER, PISO DE CONCRETO OU LAJE SOBRE SOLO, COM USO DE TELA Q-92. AF_09/2021</t>
  </si>
  <si>
    <t>1,04429</t>
  </si>
  <si>
    <t>103670</t>
  </si>
  <si>
    <t>LANÇAMENTO COM USO DE BALDES, ADENSAMENTO E ACABAMENTO DE CONCRETO EM ESTRUTURAS. AF_02/2022</t>
  </si>
  <si>
    <t>00004415</t>
  </si>
  <si>
    <t>SARRAFO NAO APARELHADO *2,5 X 5* CM, EM MACARANDUBA/MASSARANDUBA, ANGELIM, PEROBA-ROSA OU EQUIVALENTE DA REGIAO - BRUTA</t>
  </si>
  <si>
    <t>1,68</t>
  </si>
  <si>
    <t>1,3685</t>
  </si>
  <si>
    <t>0,0302</t>
  </si>
  <si>
    <t>2,0008</t>
  </si>
  <si>
    <t>1,464</t>
  </si>
  <si>
    <t>0,054</t>
  </si>
  <si>
    <t>1,6007</t>
  </si>
  <si>
    <t>2,08</t>
  </si>
  <si>
    <t>88248</t>
  </si>
  <si>
    <t>AUXILIAR DE ENCANADOR OU BOMBEIRO HIDRÁULICO COM ENCARGOS COMPLEMENTARES</t>
  </si>
  <si>
    <t>0,2169</t>
  </si>
  <si>
    <t>88267</t>
  </si>
  <si>
    <t>ENCANADOR OU BOMBEIRO HIDRÁULICO COM ENCARGOS COMPLEMENTARES</t>
  </si>
  <si>
    <t>COT.069(07/2025)</t>
  </si>
  <si>
    <t>CAIXA DE PROTEÇÃO METÁLICA PARA HIDROMETRO PADRÃO ÁGUAS GUARIROBA COR CINZA</t>
  </si>
  <si>
    <t>00000122</t>
  </si>
  <si>
    <t>ADESIVO PLASTICO PARA PVC, FRASCO COM *850* GR</t>
  </si>
  <si>
    <t>0,0148</t>
  </si>
  <si>
    <t>00000297</t>
  </si>
  <si>
    <t>ANEL BORRACHA PARA TUBO ESGOTO PREDIAL, DN 75 MM (NBR 5688)</t>
  </si>
  <si>
    <t>00020078</t>
  </si>
  <si>
    <t>PASTA LUBRIFICANTE PARA TUBOS E CONEXOES COM JUNTA ELASTICA, EMBALAGEM DE *400* GR (USO EM PVC, ACO, POLIETILENO E OUTROS)</t>
  </si>
  <si>
    <t>0,03</t>
  </si>
  <si>
    <t>00020083</t>
  </si>
  <si>
    <t>SOLUCAO PREPARADORA / LIMPADORA PARA PVC, FRASCO COM 1000 CM3</t>
  </si>
  <si>
    <t>0,0225</t>
  </si>
  <si>
    <t>00038383</t>
  </si>
  <si>
    <t>LIXA D'AGUA EM FOLHA, COR PRETA, GRAO 100</t>
  </si>
  <si>
    <t>0,057</t>
  </si>
  <si>
    <t>O.02.000.067514</t>
  </si>
  <si>
    <t>Caixa sifonada em PVC rígido de 250 x 172 x 50 mm, com tampa cega</t>
  </si>
  <si>
    <t>00011880</t>
  </si>
  <si>
    <t>CAIXA SIFONADA PVC, 250 X 230 X 75 MM, COM TAMPA CEGA QUADRADA, BRANCA</t>
  </si>
  <si>
    <t>0,1031</t>
  </si>
  <si>
    <t>0,0082</t>
  </si>
  <si>
    <t>0,01</t>
  </si>
  <si>
    <t>0,0344</t>
  </si>
  <si>
    <t>007504</t>
  </si>
  <si>
    <t>BUCHA DE REDUCAO LONGA PVC SOLDAVEL 40x20mm</t>
  </si>
  <si>
    <t>0,121</t>
  </si>
  <si>
    <t>003487</t>
  </si>
  <si>
    <t>LIXA PARA MADEIRA S422 NORTON 100</t>
  </si>
  <si>
    <t>00021114</t>
  </si>
  <si>
    <t>ADESIVO PARA TUBOS CPVC, *75* G</t>
  </si>
  <si>
    <t>0,011</t>
  </si>
  <si>
    <t>00001194</t>
  </si>
  <si>
    <t>CAP PVC, SOLDAVEL, 50 MM, PARA AGUA FRIA PREDIAL</t>
  </si>
  <si>
    <t>0,08</t>
  </si>
  <si>
    <t>0,02</t>
  </si>
  <si>
    <t>00000296</t>
  </si>
  <si>
    <t>ANEL BORRACHA PARA TUBO ESGOTO PREDIAL, DN 50 MM (NBR 5688)</t>
  </si>
  <si>
    <t>0,151</t>
  </si>
  <si>
    <t>0,201</t>
  </si>
  <si>
    <t>00000301</t>
  </si>
  <si>
    <t>ANEL BORRACHA PARA TUBO ESGOTO PREDIAL, DN 100 MM (NBR 5688)</t>
  </si>
  <si>
    <t>00000305</t>
  </si>
  <si>
    <t>ANEL BORRACHA, PARA TUBO PVC, REDE COLETOR ESGOTO, DN 150 MM (NBR 7362)</t>
  </si>
  <si>
    <t>0,28</t>
  </si>
  <si>
    <t>0,0088</t>
  </si>
  <si>
    <t>00010835</t>
  </si>
  <si>
    <t>JOELHO PVC, COM BOLSA E ANEL, 90 GRAUS, DN 40 X *38* MM, SERIE NORMAL, PARA ESGOTO PREDIAL</t>
  </si>
  <si>
    <t>101624</t>
  </si>
  <si>
    <t>PREPARO DE FUNDO DE VALA COM LARGURA MAIOR OU IGUAL A 1,5 M E MENOR QUE 2,5 M, COM CAMADA DE BRITA, LANÇAMENTO MECANIZADO. AF_08/2020</t>
  </si>
  <si>
    <t>0,7942</t>
  </si>
  <si>
    <t>100475</t>
  </si>
  <si>
    <t>ARGAMASSA TRAÇO 1:3 (EM VOLUME DE CIMENTO E AREIA MÉDIA ÚMIDA) COM ADIÇÃO DE IMPERMEABILIZANTE, PREPARO MECÂNICO COM BETONEIRA 400 L. AF_08/2019</t>
  </si>
  <si>
    <t>0,0296</t>
  </si>
  <si>
    <t>97740</t>
  </si>
  <si>
    <t>PEÇA CIRCULAR PRÉ-MOLDADA, VOLUME DE CONCRETO ACIMA DE 100 LITROS, TAXA DE AÇO APROXIMADA DE 30KG/M³. AF_03/2024</t>
  </si>
  <si>
    <t>0,548</t>
  </si>
  <si>
    <t>97738</t>
  </si>
  <si>
    <t>PEÇA CIRCULAR PRÉ-MOLDADA, VOLUME DE CONCRETO DE 10 A 30 LITROS, TAXA DE FIBRA DE POLIPROPILENO APROXIMADA DE 6 KG/M³. AF_03/2024_PS</t>
  </si>
  <si>
    <t>0,0154</t>
  </si>
  <si>
    <t>2,1226</t>
  </si>
  <si>
    <t>2,7016</t>
  </si>
  <si>
    <t>5679</t>
  </si>
  <si>
    <t>RETROESCAVADEIRA SOBRE RODAS COM CARREGADEIRA, TRAÇÃO 4X4, POTÊNCIA LÍQ. 88 HP, CAÇAMBA CARREG. CAP. MÍN. 1 M3, CAÇAMBA RETRO CAP. 0,26 M3, PESO OPERACIONAL MÍN. 6.674 KG, PROFUNDIDADE ESCAVAÇÃO MÁX. 4,37 M - CHI DIURNO. AF_06/2014</t>
  </si>
  <si>
    <t>2,2701</t>
  </si>
  <si>
    <t>5678</t>
  </si>
  <si>
    <t>RETROESCAVADEIRA SOBRE RODAS COM CARREGADEIRA, TRAÇÃO 4X4, POTÊNCIA LÍQ. 88 HP, CAÇAMBA CARREG. CAP. MÍN. 1 M3, CAÇAMBA RETRO CAP. 0,26 M3, PESO OPERACIONAL MÍN. 6.674 KG, PROFUNDIDADE ESCAVAÇÃO MÁX. 4,37 M - CHP DIURNO. AF_06/2014</t>
  </si>
  <si>
    <t>1,114</t>
  </si>
  <si>
    <t>11.007.0007</t>
  </si>
  <si>
    <t>TAMPA CONCRETO PREMOLDADO FCK=15,0 MPA E=10 CM</t>
  </si>
  <si>
    <t>0,2826</t>
  </si>
  <si>
    <t>00043448</t>
  </si>
  <si>
    <t>ANEL EM CONCRETO ARMADO, PERFURADO, PARA FOSSAS SEPTICAS E SUMIDOUROS, SEM FUNDO, DIAMETRO INTERNO DE 3,00 M E ALTURA DE 0,50 M</t>
  </si>
  <si>
    <t>0,8091</t>
  </si>
  <si>
    <t>88628</t>
  </si>
  <si>
    <t>ARGAMASSA TRAÇO 1:3 (EM VOLUME DE CIMENTO E AREIA MÉDIA ÚMIDA), PREPARO MECÂNICO COM BETONEIRA 400 L. AF_08/2019</t>
  </si>
  <si>
    <t>0,244</t>
  </si>
  <si>
    <t>6,51</t>
  </si>
  <si>
    <t>8,3</t>
  </si>
  <si>
    <t>8,4073</t>
  </si>
  <si>
    <t>4,1264</t>
  </si>
  <si>
    <t>00012568</t>
  </si>
  <si>
    <t>ANEL EM CONCRETO ARMADO, LISO, PARA FOSSAS SEPTICAS E SUMIDOUROS, SEM FUNDO, DIAMETRO INTERNO DE 3,00 M E ALTURA DE 0,50 M</t>
  </si>
  <si>
    <t>00004720</t>
  </si>
  <si>
    <t>PEDRA BRITADA N. 0, OU PEDRISCO (4,8 A 9,5 MM) POSTO PEDREIRA/FORNECEDOR, SEM FRETE</t>
  </si>
  <si>
    <t>5,0161</t>
  </si>
  <si>
    <t>0,487</t>
  </si>
  <si>
    <t>COT.058(02/2025)</t>
  </si>
  <si>
    <t xml:space="preserve">ADAPTADOR PARA SAÍDA DE VASO SANITÁRIO 100 MM </t>
  </si>
  <si>
    <t>UND</t>
  </si>
  <si>
    <t>0,838</t>
  </si>
  <si>
    <t>COT.017(03/2025)</t>
  </si>
  <si>
    <t xml:space="preserve">PROLONGADOR SEM ENTRADA DN 300, PARA ESGOTO								</t>
  </si>
  <si>
    <t>2898</t>
  </si>
  <si>
    <t>ORSE</t>
  </si>
  <si>
    <t>Tubo de ligação em PVC, com anel expansor para vaso sanitário, acabamento cromado, DECA 1968C ou similar</t>
  </si>
  <si>
    <t>0,3</t>
  </si>
  <si>
    <t>2575</t>
  </si>
  <si>
    <t>TUBO PONTA AZUL PARA VALVULA DE DESCARGA 11/2"</t>
  </si>
  <si>
    <t>86877</t>
  </si>
  <si>
    <t>VÁLVULA EM METAL CROMADO 1.1/2" X 1.1/2" PARA TANQUE OU LAVATÓRIO, COM OU SEM LADRÃO - FORNECIMENTO E INSTALAÇÃO. AF_01/2020</t>
  </si>
  <si>
    <t>86881</t>
  </si>
  <si>
    <t>SIFÃO DO TIPO GARRAFA EM METAL CROMADO 1 X 1.1/2" - FORNECIMENTO E INSTALAÇÃO. AF_01/2020</t>
  </si>
  <si>
    <t>2,07</t>
  </si>
  <si>
    <t>00004351</t>
  </si>
  <si>
    <t>PARAFUSO NIQUELADO 3 1/2" COM ACABAMENTO CROMADO PARA FIXAR PECA SANITARIA, INCLUI PORCA CEGA, ARRUELA E BUCHA DE NYLON TAMANHO S-8</t>
  </si>
  <si>
    <t>9012</t>
  </si>
  <si>
    <t>LAVATORIO DE LOUCA BRANCA PARA P.N.E., REF. L.51.17 DECA VOGUE PLUS DA DECA</t>
  </si>
  <si>
    <t>9013</t>
  </si>
  <si>
    <t>COLUNA SUSPENSA DE LOUCA BRANCA PARA P.N.E., DECA VOGUE PLUS REF. C.510.17</t>
  </si>
  <si>
    <t>0,5</t>
  </si>
  <si>
    <t>00036796</t>
  </si>
  <si>
    <t>TORNEIRA METALICA CROMADA DE MESA, PARA LAVATORIO, TEMPORIZADA PRESSAO FECHAMENTO AUTOMATICO, BICA BAIXA</t>
  </si>
  <si>
    <t>00003146</t>
  </si>
  <si>
    <t>FITA VEDA ROSCA, EM PTFE, ROLO DE 18 MM X 10 M (L X C)</t>
  </si>
  <si>
    <t>0,0056</t>
  </si>
  <si>
    <t>00011681</t>
  </si>
  <si>
    <t>ENGATE/RABICHO FLEXIVEL PLASTICO (PVC OU ABS) BRANCO 1/2" X 40 CM</t>
  </si>
  <si>
    <t>0,25</t>
  </si>
  <si>
    <t>00011762</t>
  </si>
  <si>
    <t>TORNEIRA METALICA CROMADA PARA JARDIM / TANQUE, COM BICO PLASTICO, CANO LONGO, DE PAREDE, PADRAO POPULAR / USO GERAL, 1/2" OU 3/4"</t>
  </si>
  <si>
    <t>88274</t>
  </si>
  <si>
    <t>MARMORISTA/GRANITEIRO COM ENCARGOS COMPLEMENTARES</t>
  </si>
  <si>
    <t>0,4774</t>
  </si>
  <si>
    <t>0,1504</t>
  </si>
  <si>
    <t>86878</t>
  </si>
  <si>
    <t>VÁLVULA EM METAL CROMADO TIPO AMERICANA 3.1/2" X 1.1/2" PARA PIA - FORNECIMENTO E INSTALAÇÃO. AF_01/2020</t>
  </si>
  <si>
    <t>COT.078(06/2025)</t>
  </si>
  <si>
    <t>CUBA INDUSTRIAL INOX 304 - 50 X 40 X 30 CM</t>
  </si>
  <si>
    <t>00004823</t>
  </si>
  <si>
    <t>MASSA PLASTICA PARA MARMORE/GRANITO</t>
  </si>
  <si>
    <t>0,346</t>
  </si>
  <si>
    <t>00003148</t>
  </si>
  <si>
    <t>FITA VEDA ROSCA, EM PTFE, ROLO DE 18 MM X 50 M (L X C)</t>
  </si>
  <si>
    <t>COT.115 (07/2025)</t>
  </si>
  <si>
    <t>TORNEIRA CLÍNICA DE PAREDE COM ALAVANCA E BICO AREJADOR</t>
  </si>
  <si>
    <t>0,1525</t>
  </si>
  <si>
    <t>0,0481</t>
  </si>
  <si>
    <t>0,021</t>
  </si>
  <si>
    <t>1,7689</t>
  </si>
  <si>
    <t>0,7111</t>
  </si>
  <si>
    <t>00037329</t>
  </si>
  <si>
    <t>REJUNTE EPOXI, QUALQUER COR</t>
  </si>
  <si>
    <t>0,0702</t>
  </si>
  <si>
    <t>O.10.000.065672</t>
  </si>
  <si>
    <t>Tanque de louça sem coluna, médio, capacidade 30 litros, ref. TQ.02, branco da Deca ou equivalente</t>
  </si>
  <si>
    <t>0,0112</t>
  </si>
  <si>
    <t>2667</t>
  </si>
  <si>
    <t>DUCHA HIGIENICA COM REGISTRO E GATILHO, REF. 00900806, LINHA PERTUTTI DA DOCOL OU SIMILAR</t>
  </si>
  <si>
    <t>0,8148148</t>
  </si>
  <si>
    <t>0,0997456</t>
  </si>
  <si>
    <t>00038638</t>
  </si>
  <si>
    <t>SIFAO EM METAL CROMADO PARA TANQUE, 1.1/4 X 1.1/2"</t>
  </si>
  <si>
    <t>00037588</t>
  </si>
  <si>
    <t>VALVULA DE ESCOAMENTO PARA TANQUE, EM METAL CROMADO, 1.1/2", SEM LADRAO, COM TAMPAO PLASTICO</t>
  </si>
  <si>
    <t>MATED-12598</t>
  </si>
  <si>
    <t>SETOP</t>
  </si>
  <si>
    <t>CUBA DE AÇO INOXIDÁVEL QUADRADA SIMPLES SEM VÁLVULA DE ESCOAMENTO (TIPO: EMBUTIR|APLICAÇÃO: TANQUE|MATERIAL: AÇO AISI 304|ACABAMENTO: BRILHANTE|COMPRIMENTO: 600MM*|LARGURA: 600MM*|ALTURA: 400MM*)*VALORES REFERENCIAIS APROXIMADOS</t>
  </si>
  <si>
    <t>00000370</t>
  </si>
  <si>
    <t>AREIA MEDIA - POSTO JAZIDA/FORNECEDOR (RETIRADO NA JAZIDA, SEM TRANSPORTE)</t>
  </si>
  <si>
    <t>00001379</t>
  </si>
  <si>
    <t>CIMENTO PORTLAND COMPOSTO CP II-32</t>
  </si>
  <si>
    <t>3,2</t>
  </si>
  <si>
    <t>00011795</t>
  </si>
  <si>
    <t>GRANITO PARA BANCADA, POLIDO, TIPO ANDORINHA/ QUARTZ/ CASTELO/ CORUMBA OU OUTROS EQUIVALENTES DA REGIAO, E= *2,5* CM</t>
  </si>
  <si>
    <t>00037591</t>
  </si>
  <si>
    <t>SUPORTE MAO-FRANCESA EM ACO, ABAS IGUAIS 40 CM, CAPACIDADE MINIMA 70 KG, BRANCO</t>
  </si>
  <si>
    <t>0,299</t>
  </si>
  <si>
    <t>0,15</t>
  </si>
  <si>
    <t>00020231</t>
  </si>
  <si>
    <t>RODAPE OU RODABANCADA EM GRANITO, POLIDO, TIPO ANDORINHA/ QUARTZ/ CASTELO/ CORUMBA OU OUTROS EQUIVALENTES DA REGIAO, H= 10 CM, E= *2,0* CM</t>
  </si>
  <si>
    <t>1,04</t>
  </si>
  <si>
    <t>00034357</t>
  </si>
  <si>
    <t>REJUNTE CIMENTICIO, QUALQUER COR</t>
  </si>
  <si>
    <t>00037595</t>
  </si>
  <si>
    <t>ARGAMASSA COLANTE TIPO AC III</t>
  </si>
  <si>
    <t>0,8614</t>
  </si>
  <si>
    <t>072516</t>
  </si>
  <si>
    <t>BEBEDOURO INDUSTRIAL 100 LITROS INOX AQUAMAX 127V E 3 TORNEIRAS</t>
  </si>
  <si>
    <t>00011684</t>
  </si>
  <si>
    <t>ENGATE / RABICHO FLEXIVEL INOX 1/2" X 40 CM</t>
  </si>
  <si>
    <t>87529</t>
  </si>
  <si>
    <t>MASSA ÚNICA, EM ARGAMASSA TRAÇO 1:2:8, PREPARO MECÂNICO, APLICADA MANUALMENTE EM PAREDES INTERNAS DE AMBIENTES COM ÁREA ENTRE 5M² E 10M², E = 17,5MM, COM TALISCAS. AF_03/2024</t>
  </si>
  <si>
    <t>1,29</t>
  </si>
  <si>
    <t>90082</t>
  </si>
  <si>
    <t>ESCAVAÇÃO MECANIZADA DE VALA COM PROF. ATÉ 1,5 M (MÉDIA MONTANTE E JUSANTE/UMA COMPOSIÇÃO POR TRECHO), ESCAVADEIRA (0,8 M3), LARG. DE 1,5 M A 2,5 M, EM SOLO DE 1A CATEGORIA, EM LOCAIS COM ALTO NÍVEL DE INTERFERÊNCIA. AF_09/2024</t>
  </si>
  <si>
    <t>0,24</t>
  </si>
  <si>
    <t>94975</t>
  </si>
  <si>
    <t>CONCRETO FCK = 15MPA, TRAÇO 1:3,4:3,5 (EM MASSA SECA DE CIMENTO/ AREIA MÉDIA/ BRITA 1) - PREPARO MANUAL. AF_05/2021</t>
  </si>
  <si>
    <t>0,072</t>
  </si>
  <si>
    <t>96539</t>
  </si>
  <si>
    <t>FABRICAÇÃO, MONTAGEM E DESMONTAGEM DE FÔRMA PARA VIGA BALDRAME, EM CHAPA DE MADEIRA COMPENSADA RESINADA, E=17 MM, 2 UTILIZAÇÕES. AF_01/2024</t>
  </si>
  <si>
    <t>0,479</t>
  </si>
  <si>
    <t>06.001.0019</t>
  </si>
  <si>
    <t>CHAPISCO EM PAREDES  INT/EXT TRACO 1:3 (CIMENTO E AREIA), ESPESSURA 0,5CM, PREPARADO ARGAM. MECANICO</t>
  </si>
  <si>
    <t>1,32</t>
  </si>
  <si>
    <t>00043058</t>
  </si>
  <si>
    <t>ACO CA-50, 10,0 MM, OU 12,5 MM, OU 16,0 MM, OU 20,0 MM, DOBRADO E CORTADO</t>
  </si>
  <si>
    <t>1,167</t>
  </si>
  <si>
    <t>00021071</t>
  </si>
  <si>
    <t>TAMPAO FOFO SIMPLES COM BASE / REQUADRO, CLASSE A15 CARGA MAX. 1,5 T, 400 X 400 MM (COM INSCRICAO EM RELEVO DO TIPO DE REDE)</t>
  </si>
  <si>
    <t>7,94</t>
  </si>
  <si>
    <t>16,08</t>
  </si>
  <si>
    <t>00007258</t>
  </si>
  <si>
    <t>TIJOLO CERAMICO MACICO COMUM DE *5 X 10 X 20* CM (L X A X C)</t>
  </si>
  <si>
    <t>182</t>
  </si>
  <si>
    <t>00043054</t>
  </si>
  <si>
    <t>ACO CA-25, 10,0 MM, OU 12,5 MM, OU 16,0 MM, OU 20,0 MM, OU 25,0 MM, VERGALHAO</t>
  </si>
  <si>
    <t>5,8</t>
  </si>
  <si>
    <t>00004721</t>
  </si>
  <si>
    <t>PEDRA BRITADA N. 1 (9,5 A 19 MM) POSTO PEDREIRA/FORNECEDOR, SEM FRETE</t>
  </si>
  <si>
    <t>0,104</t>
  </si>
  <si>
    <t>58,98</t>
  </si>
  <si>
    <t>0,256</t>
  </si>
  <si>
    <t>00001106</t>
  </si>
  <si>
    <t>CAL HIDRATADA CH-I PARA ARGAMASSAS</t>
  </si>
  <si>
    <t>9,88</t>
  </si>
  <si>
    <t>88247</t>
  </si>
  <si>
    <t>AUXILIAR DE ELETRICISTA COM ENCARGOS COMPLEMENTARES</t>
  </si>
  <si>
    <t>13297</t>
  </si>
  <si>
    <t>Quadro Geral - QDG-1, em policarbonato c/proteção UV, com barramento para 350A, sem disjuntores</t>
  </si>
  <si>
    <t>1,6789</t>
  </si>
  <si>
    <t>4,4832</t>
  </si>
  <si>
    <t>0,0653</t>
  </si>
  <si>
    <t>3,0096</t>
  </si>
  <si>
    <t>00001358</t>
  </si>
  <si>
    <t>CHAPA/PAINEL DE MADEIRA COMPENSADA RESINADA (MADEIRITE RESINADO ROSA) PARA FORMA DE CONCRETO, DE 2200 X 1100 MM, E = 17 MM</t>
  </si>
  <si>
    <t>0,06</t>
  </si>
  <si>
    <t>18,5084</t>
  </si>
  <si>
    <t>0,0365</t>
  </si>
  <si>
    <t>00004722</t>
  </si>
  <si>
    <t>PEDRA BRITADA N. 3 (38 A 50 MM) POSTO PEDREIRA/FORNECEDOR, SEM FRETE</t>
  </si>
  <si>
    <t>60,48</t>
  </si>
  <si>
    <t>00011315</t>
  </si>
  <si>
    <t>TAMPAO FOFO SIMPLES COM BASE / REQUADRO, CLASSE A15 CARGA MAX. 1,5 T, 300 X 300 MM (COM INSCRICAO EM RELEVO DO TIPO DE REDE)</t>
  </si>
  <si>
    <t>00043059</t>
  </si>
  <si>
    <t>ACO CA-60, 4,2 MM, OU 5,0 MM, OU 6,0 MM, OU 7,0 MM, VERGALHAO</t>
  </si>
  <si>
    <t>2,156</t>
  </si>
  <si>
    <t>0,402</t>
  </si>
  <si>
    <t>91946</t>
  </si>
  <si>
    <t>SUPORTE PARAFUSADO COM PLACA DE ENCAIXE 4" X 2" MÉDIO (1,30 M DO PISO) PARA PONTO ELÉTRICO - FORNECIMENTO E INSTALAÇÃO. AF_03/2023</t>
  </si>
  <si>
    <t>00038110</t>
  </si>
  <si>
    <t>VARIADOR DE VELOCIDADE PARA VENTILADOR 127 V, 150 W (APENAS MODULO)</t>
  </si>
  <si>
    <t>74.25.03</t>
  </si>
  <si>
    <t>SUDECAP</t>
  </si>
  <si>
    <t>PLACA 2X4" PARA CABO COAXIAL (FURO PARA PINO JACK)</t>
  </si>
  <si>
    <t>0,05</t>
  </si>
  <si>
    <t>00038091</t>
  </si>
  <si>
    <t>ESPELHO / PLACA CEGA 4" X 2", PARA INSTALACAO DE TOMADAS E INTERRUPTORES</t>
  </si>
  <si>
    <t>0,341</t>
  </si>
  <si>
    <t>010946</t>
  </si>
  <si>
    <t>PLACA 1 POSTO REDONDO TRAMONTINA</t>
  </si>
  <si>
    <t>00002510</t>
  </si>
  <si>
    <t>RELE FOTOELETRICO INTERNO E EXTERNO BIVOLT 1000 W, DE CONECTOR, SEM BASE</t>
  </si>
  <si>
    <t>00039380</t>
  </si>
  <si>
    <t>BASE PARA RELE COM SUPORTE METALICO</t>
  </si>
  <si>
    <t>0,4</t>
  </si>
  <si>
    <t>00001574</t>
  </si>
  <si>
    <t>TERMINAL A COMPRESSAO EM COBRE ESTANHADO PARA CABO 10 MM2, 1 FURO E 1 COMPRESSAO, PARA PARAFUSO DE FIXACAO M6</t>
  </si>
  <si>
    <t>00034714</t>
  </si>
  <si>
    <t>DISJUNTOR TERMOMAGNETICO PARA TRILHO DIN (IEC), TRIPOLAR, 63 A</t>
  </si>
  <si>
    <t>0,5677</t>
  </si>
  <si>
    <t>00001575</t>
  </si>
  <si>
    <t>TERMINAL A COMPRESSAO EM COBRE ESTANHADO PARA CABO 16 MM2, 1 FURO E 1 COMPRESSAO, PARA PARAFUSO DE FIXACAO M6</t>
  </si>
  <si>
    <t>3607</t>
  </si>
  <si>
    <t>Disjuntor tripolar 90 A, padrão DIN (  linha branca ), corrente de interrupção 65KA, ref.: Siemens 3VF22 ou similar.</t>
  </si>
  <si>
    <t>00002379</t>
  </si>
  <si>
    <t>DISJUNTOR TERMOMAGNETICO TRIPOLAR 400 A / 600 V, TIPO JXD / ICC - 40 KA</t>
  </si>
  <si>
    <t>00039465</t>
  </si>
  <si>
    <t>DISPOSITIVO DPS CLASSE II, 1 POLO, TENSAO MAXIMA DE 175 V, CORRENTE MAXIMA DE *20* KA (TIPO AC)</t>
  </si>
  <si>
    <t>00039469</t>
  </si>
  <si>
    <t>DISPOSITIVO DPS CLASSE II, 1 POLO, TENSAO MAXIMA DE 275 V, CORRENTE MAXIMA DE *20* KA (TIPO AC)</t>
  </si>
  <si>
    <t>0,6</t>
  </si>
  <si>
    <t>3944</t>
  </si>
  <si>
    <t>AGETOP CIVIL</t>
  </si>
  <si>
    <t>INTERRUPTOR DIFERENCIAL RESIDUAL (DR) BIPOLAR DE 25A-30MA</t>
  </si>
  <si>
    <t>0,18</t>
  </si>
  <si>
    <t>M103950200</t>
  </si>
  <si>
    <t>EMBASA</t>
  </si>
  <si>
    <t>SAIDA LATERAL DUPLA P/ CANALETA 38X38mm</t>
  </si>
  <si>
    <t>COT.217(03/2025)</t>
  </si>
  <si>
    <t>SAÍDA HORIZONTAL PARA ELETRODUTO 3/4"</t>
  </si>
  <si>
    <t>0,0852</t>
  </si>
  <si>
    <t>SINAPI.97251</t>
  </si>
  <si>
    <t>EMENDA PARA ELETROCALHA, LISA OU PERFURADA EM AÇO GALVANIZADO, LARGURA 100MM E ALTURA 50MM - FORNECIMENTO E INSTALAÇÃO. (AF.GEOR)</t>
  </si>
  <si>
    <t>0,333</t>
  </si>
  <si>
    <t>1609</t>
  </si>
  <si>
    <t>ELETROCALHA PERFURADA 100X50MM, EM CHAPA DE ACO GALVANIZADA CH. 24, SEM TAMPA</t>
  </si>
  <si>
    <t>0,982</t>
  </si>
  <si>
    <t>0,0626</t>
  </si>
  <si>
    <t>SINAPI.97249CEF</t>
  </si>
  <si>
    <t>EMENDA PARA ELTROCALHA, LISA OU PERFURADA EM AÇO GALVANIZADO, LARGURA 50MM E ALTURA 50MM - FORNECIMENTO E INSTALAÇÃO.  (AF.GEOR)</t>
  </si>
  <si>
    <t>1608</t>
  </si>
  <si>
    <t>ELETROCALHA PERFURADA 50X50MM, EM CHAPA DE ACO GALVANIZADO CH. 24, SEM TAMPA</t>
  </si>
  <si>
    <t>0,991</t>
  </si>
  <si>
    <t>4112</t>
  </si>
  <si>
    <t>Suporte vertical 50 x 50mm para fixação de eletrocalha metálica (ref. Mopa ousimilar)</t>
  </si>
  <si>
    <t>8955</t>
  </si>
  <si>
    <t>Suporte vertical  75 x 50 mm  para fixação de eletrocalha metálica ( ref.: Mopa ou similar)</t>
  </si>
  <si>
    <t>9705</t>
  </si>
  <si>
    <t>Tala plana perfurada 50mm</t>
  </si>
  <si>
    <t>74.04.01</t>
  </si>
  <si>
    <t>TAMPA DE ENCAIXE PARA ELETROCALHA DE 100MM</t>
  </si>
  <si>
    <t>P.04.000.062170</t>
  </si>
  <si>
    <t>Tampa encaixe para eletrocalha galvanizada a fogo, L= 50mm</t>
  </si>
  <si>
    <t>0,168375</t>
  </si>
  <si>
    <t>0,5388</t>
  </si>
  <si>
    <t>7631</t>
  </si>
  <si>
    <t>LUMINARIA DE SOBREPOR, COM ALETAS E REFLETORES EM ALUMINIO ALTO BRILHO, INCLUSO DUAS LAMPADAS T 8 LED DE 18W - 120CM</t>
  </si>
  <si>
    <t>COT.290(06/2025)</t>
  </si>
  <si>
    <t xml:space="preserve">SOQUETE G13					</t>
  </si>
  <si>
    <t>0,55</t>
  </si>
  <si>
    <t>6151</t>
  </si>
  <si>
    <t>87296</t>
  </si>
  <si>
    <t>ARGAMASSA TRAÇO 1:3:12 (EM VOLUME DE CIMENTO, CAL E AREIA MÉDIA ÚMIDA) PARA EMBOÇO/MASSA ÚNICA/ASSENTAMENTO DE ALVENARIA DE VEDAÇÃO, PREPARO MECÂNICO COM BETONEIRA 600 L. AF_08/2019</t>
  </si>
  <si>
    <t>0,024</t>
  </si>
  <si>
    <t>5,2</t>
  </si>
  <si>
    <t>8261</t>
  </si>
  <si>
    <t>Quadro de distribuição de embutir em chapa de aço, p/até 70 disjuntores c/barramento, padrão DIN, Cemar ou similar</t>
  </si>
  <si>
    <t>14189</t>
  </si>
  <si>
    <t>Quadro geral de sobrepor, medindo 900 x 800 x 200 mm, em chapa galvanizada, pintado eletrostaticamente na cor bege, com barramento para geral de 300 A. Exclusive disjuntores</t>
  </si>
  <si>
    <t>00007584</t>
  </si>
  <si>
    <t>BUCHA DE NYLON SEM ABA S12, COM PARAFUSO DE 5/16" X 80 MM EM ACO ZINCADO COM ROSCA SOBERBA E CABECA SEXTAVADA</t>
  </si>
  <si>
    <t>30,913</t>
  </si>
  <si>
    <t>44,438</t>
  </si>
  <si>
    <t>21,253</t>
  </si>
  <si>
    <t>102110</t>
  </si>
  <si>
    <t>SUPORTE PARA TRANSFORMADOR EM POSTE DE CONCRETO DUPLO T - FORNECIMENTO E INSTALAÇÃO. AF_12/2020</t>
  </si>
  <si>
    <t>102105</t>
  </si>
  <si>
    <t>TRANSFORMADOR DE DISTRIBUIÇÃO, 112,5 KVA, TRIFÁSICO, 60 HZ, CLASSE 15 KV, IMERSO EM ÓLEO MINERAL, INSTALAÇÃO EM POSTE (NÃO INCLUSO SUPORTE) - FORNECIMENTO E INSTALAÇÃO. AF_12/2020</t>
  </si>
  <si>
    <t>100578</t>
  </si>
  <si>
    <t>ASSENTAMENTO DE POSTE DE CONCRETO COM COMPRIMENTO NOMINAL DE 9 M, CARGA NOMINAL MENOR OU IGUAL A 1000 DAN, ENGASTAMENTO SIMPLES COM 1,5 M DE SOLO (NÃO INCLUI FORNECIMENTO). AF_04/2025</t>
  </si>
  <si>
    <t>12.001.0006</t>
  </si>
  <si>
    <t>MURETA DE ALVENARIA 1,20X2,20M REVESTIDA E PINTADA, COM COBERTURA, PARA ENTRADA DE ENERGIA</t>
  </si>
  <si>
    <t>000050</t>
  </si>
  <si>
    <t>CIMENTO PORTLAND CP III 32RS NBR 11578 (quilo)</t>
  </si>
  <si>
    <t>112</t>
  </si>
  <si>
    <t>000100</t>
  </si>
  <si>
    <t>AREIA GROSSA LAVADA</t>
  </si>
  <si>
    <t>000200</t>
  </si>
  <si>
    <t>PEDRA BRITADA #1 E 2</t>
  </si>
  <si>
    <t>001969</t>
  </si>
  <si>
    <t>PARA-RAIO POLIMERICO DE DISTRIBUICAO 12KV VALVULA-SIST.TERRA 5KA</t>
  </si>
  <si>
    <t>003144</t>
  </si>
  <si>
    <t>PORCA SEXTAVADA PESADA TEMPERADO EM ACO CARBONO UNC 3/8" -16 CHAVE 11/16"</t>
  </si>
  <si>
    <t>003347</t>
  </si>
  <si>
    <t>ELETRODUTO PVC RIGIDO ROSCAVEL 1"</t>
  </si>
  <si>
    <t>003563</t>
  </si>
  <si>
    <t>PARAFUSO LENTILHA 42x13mm COM PORCA E ARRUELA</t>
  </si>
  <si>
    <t>007508</t>
  </si>
  <si>
    <t>ELETRODUTO PVC RIGIDO ROSCAVEL 2"</t>
  </si>
  <si>
    <t>008640</t>
  </si>
  <si>
    <t>PARAFUSO CABECA QUADRADA M16 x 450mm COM PORCA</t>
  </si>
  <si>
    <t>009244</t>
  </si>
  <si>
    <t>CINTA PARA POSTE ACO ZINCADO 280mm</t>
  </si>
  <si>
    <t>009321</t>
  </si>
  <si>
    <t>MAO FRANCESA PERFIL ACO REFORCADA 300mm</t>
  </si>
  <si>
    <t>009351</t>
  </si>
  <si>
    <t>ALCA/ESTAI PREFORMADA ACO CARBONO ZINCADO 3/8" 9,5mm</t>
  </si>
  <si>
    <t>009375</t>
  </si>
  <si>
    <t>CRUZETA DE MADEIRA DE LEI 90mm x 115mm x 2400mm</t>
  </si>
  <si>
    <t>009523</t>
  </si>
  <si>
    <t>FUSIVEL CARTUCHO PARA CHAVE FACA 181mm 250V 150A</t>
  </si>
  <si>
    <t>009676</t>
  </si>
  <si>
    <t>ARRUELA QUADRADA ACO 18mm</t>
  </si>
  <si>
    <t>009871</t>
  </si>
  <si>
    <t>ADAPTADOR DE REDUCAO CONDULETE TOP 3/4" x 1/2"</t>
  </si>
  <si>
    <t>012620</t>
  </si>
  <si>
    <t>CABO DE COBRE NU MEIO DURO 7 FIOS 35mm2</t>
  </si>
  <si>
    <t>016203</t>
  </si>
  <si>
    <t>HASTE DE ATERRAMENTO 1/2" x 2,40m ABNT NBR-13571 / UL-467</t>
  </si>
  <si>
    <t>028042</t>
  </si>
  <si>
    <t>PARAFUSO CABECA ABAULADA 16 x 45mm COM PORCA</t>
  </si>
  <si>
    <t>031899</t>
  </si>
  <si>
    <t>OLHAL E PORCA EM FERRO NODULAR 5/8" 700KG</t>
  </si>
  <si>
    <t>040520</t>
  </si>
  <si>
    <t>PARAFUSO CABECA QUADRADA M16 x 250mm COM PORCA</t>
  </si>
  <si>
    <t>045618</t>
  </si>
  <si>
    <t>ISOLADOR PESADO SUSPENSAO 172mm 15KV</t>
  </si>
  <si>
    <t>045636</t>
  </si>
  <si>
    <t>CHAVE FUSIVEL UNIPOLAR 15KV 100A 15K ELO</t>
  </si>
  <si>
    <t>047739</t>
  </si>
  <si>
    <t>LUVA PVC ELETRODUTO ROSCAVEL 2"</t>
  </si>
  <si>
    <t>047762</t>
  </si>
  <si>
    <t>SELA EM ACO GALVANIZADO PARA CRUZETA</t>
  </si>
  <si>
    <t>047765</t>
  </si>
  <si>
    <t>ARRUELA QUADRADA ACO 38mm</t>
  </si>
  <si>
    <t>000567</t>
  </si>
  <si>
    <t>PARAFUSO ACO SEXTAVADO ASTM A325 3/4" x 20cm</t>
  </si>
  <si>
    <t>B.01.000.020119</t>
  </si>
  <si>
    <t>Engenheiro senior de elétrica</t>
  </si>
  <si>
    <t>84</t>
  </si>
  <si>
    <t>B.01.000.020122</t>
  </si>
  <si>
    <t>Desenhista pleno/cadista</t>
  </si>
  <si>
    <t>40</t>
  </si>
  <si>
    <t>9326</t>
  </si>
  <si>
    <t>Caixa de equalização p/aterramento 20x20x10cm de sobrepor p/11 terminais de pressão c/barramento (pára-raio)</t>
  </si>
  <si>
    <t>1581</t>
  </si>
  <si>
    <t>BARRA CHATA DE ALUMINIO 7/8 X 1/8" X 3M - TEL0761YT</t>
  </si>
  <si>
    <t>0,016</t>
  </si>
  <si>
    <t>014201</t>
  </si>
  <si>
    <t>BUCHA DE NYLON PARA FIXACAO TIPO S6 COM PARAFUSO</t>
  </si>
  <si>
    <t>00001578</t>
  </si>
  <si>
    <t>11901</t>
  </si>
  <si>
    <t>Parafuso auto-atarraxante em aço inox - 4,2 x 32mm</t>
  </si>
  <si>
    <t>0,0066</t>
  </si>
  <si>
    <t>00039997</t>
  </si>
  <si>
    <t>PORCA ZINCADA, SEXTAVADA, DIAMETRO 1/4"</t>
  </si>
  <si>
    <t>12539</t>
  </si>
  <si>
    <t>Abraçadeira de nylon p/amarração de cabos 300mm x 3,6mm</t>
  </si>
  <si>
    <t>00014152</t>
  </si>
  <si>
    <t>FITA METALICA PERFURADA, L = 17 MM, ROLO DE 30 M, CARGA RECOMENDADA = *19* KGF</t>
  </si>
  <si>
    <t>0,04</t>
  </si>
  <si>
    <t>2947</t>
  </si>
  <si>
    <t>Parafuso J 19 x 200mm</t>
  </si>
  <si>
    <t>000347</t>
  </si>
  <si>
    <t>ARAME GALVANIZADO #14 AWG</t>
  </si>
  <si>
    <t>88266</t>
  </si>
  <si>
    <t>ELETROTÉCNICO COM ENCARGOS COMPLEMENTARES</t>
  </si>
  <si>
    <t>COT.303 (03/2025)</t>
  </si>
  <si>
    <t>BANDEJA FIXA FRONTAL 1U X 300 MM</t>
  </si>
  <si>
    <t>0,11</t>
  </si>
  <si>
    <t>00002483</t>
  </si>
  <si>
    <t>CONECTOR RETO DE ALUMINIO PARA ELETRODUTO DE 1", PARA ADAPTAR ENTRADA DE ELETRODUTO METALICO FLEXIVEL EM QUADROS</t>
  </si>
  <si>
    <t>S.05.000.026515</t>
  </si>
  <si>
    <t>Parafuso auto-atarraxante com cabeça panela e bucha de nylon S-8</t>
  </si>
  <si>
    <t>0,3655</t>
  </si>
  <si>
    <t>00039771</t>
  </si>
  <si>
    <t>CAIXA DE PASSAGEM METALICA DE SOBREPOR COM TAMPA PARAFUSADA, DIMENSOES 20 X 20 X 10 CM</t>
  </si>
  <si>
    <t>0,7</t>
  </si>
  <si>
    <t>445</t>
  </si>
  <si>
    <t>Caixa de passagem 20x20x12cm, em chapa de aço galvanizado</t>
  </si>
  <si>
    <t>1,5</t>
  </si>
  <si>
    <t>3130</t>
  </si>
  <si>
    <t>CAIXA DE PASSAGEM METALICA DE EMBUTIR 30X30X12 CM</t>
  </si>
  <si>
    <t>3678</t>
  </si>
  <si>
    <t>CAIXA DE DISTRIBUICAO TELEFONICA DE EMBUTIR 60X60X12 CM</t>
  </si>
  <si>
    <t>3691</t>
  </si>
  <si>
    <t>CAIXA DE DISTRIBUICAO TELEFONICA DE EMBUTIR 80X80X12 CM</t>
  </si>
  <si>
    <t>0,0745</t>
  </si>
  <si>
    <t>97734</t>
  </si>
  <si>
    <t>PEÇA RETANGULAR PRÉ-MOLDADA, VOLUME DE CONCRETO DE 10 A 30 LITROS, TAXA DE AÇO APROXIMADA DE 30KG/M³. AF_03/2024</t>
  </si>
  <si>
    <t>101619</t>
  </si>
  <si>
    <t>PREPARO DE FUNDO DE VALA COM LARGURA MENOR QUE 1,5 M, COM CAMADA DE BRITA, LANÇAMENTO MANUAL. AF_08/2020</t>
  </si>
  <si>
    <t>0,049</t>
  </si>
  <si>
    <t>00043430</t>
  </si>
  <si>
    <t>CAIXA DE CONCRETO ARMADO PRE-MOLDADO, SEM FUNDO, QUADRADA, DIMENSOES DE 0,40 X 0,40 X 0,40 M</t>
  </si>
  <si>
    <t>00039600</t>
  </si>
  <si>
    <t>CONECTOR / TOMADA FEMEA RJ 45, CATEGORIA 5 E (CAT 5E) PARA CABOS</t>
  </si>
  <si>
    <t>0,418</t>
  </si>
  <si>
    <t>00002631</t>
  </si>
  <si>
    <t>CURVA 90 GRAUS PARA ELETRODUTO, EM ACO GALVANIZADO ELETROLITICO, COM ROSCA, DIAMETRO DE 50 MM (2")</t>
  </si>
  <si>
    <t>4.21.44</t>
  </si>
  <si>
    <t>CURVA ACO GALV QUENTE 51 MM (2") X 180 GRAUS</t>
  </si>
  <si>
    <t>011173</t>
  </si>
  <si>
    <t>FITA ADESIVA COMUM CREPE 19mmx50,0m TEKBOND</t>
  </si>
  <si>
    <t>00020111</t>
  </si>
  <si>
    <t>0,325</t>
  </si>
  <si>
    <t>COT.038(07/2025)</t>
  </si>
  <si>
    <t>FITA ROTULADORA 12 MM X 8M M231 (PT65, PT85, PT100, PT110, PT70BM)</t>
  </si>
  <si>
    <t>COT.047(06/2025)</t>
  </si>
  <si>
    <t>FITA ROTULADORA 12MM X 8M  (PT-D210, PT-P300BT, PT-H105, PT-H110)</t>
  </si>
  <si>
    <t>P.17.000.030518</t>
  </si>
  <si>
    <t>Guia organizadora de cabos para rack, 19´ 1 U</t>
  </si>
  <si>
    <t>000473</t>
  </si>
  <si>
    <t>RACK - PORCA GAIOLA + PARAFUSO M5 (50 PECAS)</t>
  </si>
  <si>
    <t>0,2651</t>
  </si>
  <si>
    <t>00002643</t>
  </si>
  <si>
    <t>LUVA PARA ELETRODUTO, EM ACO GALVANIZADO ELETROLITICO, COM ROSCA,DIAMETRO DE 50 MM (2")</t>
  </si>
  <si>
    <t>045831</t>
  </si>
  <si>
    <t>IOPES</t>
  </si>
  <si>
    <t>PLACA CEGA FRONTAL 1U P/ RACK 19"</t>
  </si>
  <si>
    <t>00039604</t>
  </si>
  <si>
    <t>PATCH CORD (CABO DE REDE), CATEGORIA 5 E (CAT 5E) UTP, 24 AWG, 4 PARES, EXTENSAO DE 1,50 M</t>
  </si>
  <si>
    <t>00039602</t>
  </si>
  <si>
    <t>CONECTOR MACHO RJ 45, CATEGORIA 5 E (CAT 5E) PARA CABOS</t>
  </si>
  <si>
    <t>00039603</t>
  </si>
  <si>
    <t>CONECTOR MACHO RJ 45, CATEGORIA 6 (CAT 6) PARA CABOS</t>
  </si>
  <si>
    <t>00039599</t>
  </si>
  <si>
    <t>CABO DE REDE, PAR TRANCADO UTP, 4 PARES, CATEGORIA 6 (CAT 6), ISOLAMENTO PVC (LSZH)</t>
  </si>
  <si>
    <t>2,5</t>
  </si>
  <si>
    <t>1902</t>
  </si>
  <si>
    <t>Rack de Piso 19" x 16 u x 570mm (gabinete) para modems e som c/porta de vidro</t>
  </si>
  <si>
    <t>74.26.05</t>
  </si>
  <si>
    <t>CALHA COM 8 TOMADAS 19"</t>
  </si>
  <si>
    <t>00007543</t>
  </si>
  <si>
    <t>TAMPA CEGA EM PVC PARA CONDULETE 4 X 2"</t>
  </si>
  <si>
    <t>L00012</t>
  </si>
  <si>
    <t>Tampa espelho p/ RJ-45 de 02 saídas</t>
  </si>
  <si>
    <t>2,445</t>
  </si>
  <si>
    <t>1,914</t>
  </si>
  <si>
    <t>063722</t>
  </si>
  <si>
    <t>TAMPAO DE FERRO FUNDIDO ARTICULADO 400x400mm PESADO</t>
  </si>
  <si>
    <t>0,16</t>
  </si>
  <si>
    <t>97086</t>
  </si>
  <si>
    <t>FABRICAÇÃO, MONTAGEM E DESMONTAGEM DE FORMA PARA RADIER, PISO DE CONCRETO OU LAJE SOBRE SOLO, EM MADEIRA SERRADA, 4 UTILIZAÇÕES. AF_09/2021</t>
  </si>
  <si>
    <t>88241</t>
  </si>
  <si>
    <t>AJUDANTE DE OPERAÇÃO EM GERAL COM ENCARGOS COMPLEMENTARES</t>
  </si>
  <si>
    <t>00042574</t>
  </si>
  <si>
    <t>TUBO ACO CARBONO SEM COSTURA 1", E= *3,38 MM, SCHEDULE 40, *2,50* KG/M</t>
  </si>
  <si>
    <t>3,3</t>
  </si>
  <si>
    <t>00014157</t>
  </si>
  <si>
    <t>JUNCAO 2 GARRAS PARA FITA PERFURADA</t>
  </si>
  <si>
    <t>00040624</t>
  </si>
  <si>
    <t>TUBO ACO CARBONO SEM COSTURA 1 1/2", E= *3,68 MM, SCHEDULE 40, 4,05 KG/M</t>
  </si>
  <si>
    <t>00004358</t>
  </si>
  <si>
    <t>PARAFUSO DE LATAO COM ROSCA SOBERBA, CABECA CHATA E FENDA SIMPLES, DIAMETRO 4,8 MM, COMPRIMENTO 65 MM</t>
  </si>
  <si>
    <t>00004336</t>
  </si>
  <si>
    <t>PARAFUSO ZINCADO, SEXTAVADO, COM ROSCA INTEIRA, DIAMETRO 5/8", COMPRIMENTO 3", COM PORCA E ARRUELA DE PRESSAO MEDIA</t>
  </si>
  <si>
    <t>000205</t>
  </si>
  <si>
    <t>FIBRA OPTICA - FITA VELCRO ROLO 3 METROS</t>
  </si>
  <si>
    <t>0,3333</t>
  </si>
  <si>
    <t>22</t>
  </si>
  <si>
    <t>102030</t>
  </si>
  <si>
    <t>CERTIFICACAO DE REDE LOGICA CAT. 6 COM EMISSAO DE RELATORIO</t>
  </si>
  <si>
    <t>0,0028</t>
  </si>
  <si>
    <t>COT.413 (07/2025)</t>
  </si>
  <si>
    <t>CABO DE REDE, CAT 5E, F-UTP</t>
  </si>
  <si>
    <t>88310</t>
  </si>
  <si>
    <t>PINTOR COM ENCARGOS COMPLEMENTARES</t>
  </si>
  <si>
    <t>0,34</t>
  </si>
  <si>
    <t>00007348</t>
  </si>
  <si>
    <t>TINTA ACRILICA PREMIUM PARA PISO</t>
  </si>
  <si>
    <t>L</t>
  </si>
  <si>
    <t>0,0625</t>
  </si>
  <si>
    <t>0,0748</t>
  </si>
  <si>
    <t>0,1795</t>
  </si>
  <si>
    <t>8482</t>
  </si>
  <si>
    <t>BLOCO AUTONOMO DE ILUM. EMERG. INSCR. DE SAIDA OU BALIZAMENTO SIST. NAO PERMANENTE, LED 500 LUMENS 5000K E BATERIA DE 6V-4AH, REF. BLOKITO BLK 500 DA AUREON OU SIMILAR</t>
  </si>
  <si>
    <t>8480</t>
  </si>
  <si>
    <t>BLOCO AUTONOMO ILUM. EMERG. DE ACLARAMENTO, SIST. NAO PERMANENTE, LED 500 LUMENS 5000K E BATERIA DE 6V-4AH, REF. BLOKITO BLK 500 DA AUREON OU SIMILAR</t>
  </si>
  <si>
    <t>00011950</t>
  </si>
  <si>
    <t>BUCHA DE NYLON SEM ABA S6, COM PARAFUSO DE 4,20 X 40 MM EM ACO ZINCADO COM ROSCA SOBERBA, CABECA CHATA E FENDA PHILLIPS</t>
  </si>
  <si>
    <t>00037556</t>
  </si>
  <si>
    <t>PLACA DE SINALIZACAO DE SEGURANCA CONTRA INCENDIO, FOTOLUMINESCENTE, QUADRADA, *20 X 20* CM, EM PVC *2* MM ANTI-CHAMAS (SIMBOLOS, CORES E PICTOGRAMAS CONFORME NBR 16820)</t>
  </si>
  <si>
    <t>000362</t>
  </si>
  <si>
    <t>PLACA DE SINALIZACAO DE SEGURANCA CONTRA INCENDIO, FOTOLUMINESCENTE, 40x80cm, PVC 2mm ANTI-CHAMAS (SIMBOLOS, CORES E PICTOGRAMAS CONFORME NBR 13434)</t>
  </si>
  <si>
    <t>0,167</t>
  </si>
  <si>
    <t>00037539</t>
  </si>
  <si>
    <t>PLACA DE SINALIZACAO DE SEGURANCA CONTRA INCENDIO, FOTOLUMINESCENTE, RETANGULAR, *13 X 26* CM, EM PVC *2* MM ANTI-CHAMAS (SIMBOLOS, CORES E PICTOGRAMAS CONFORME NBR 16820)</t>
  </si>
  <si>
    <t>0,4898</t>
  </si>
  <si>
    <t>12184</t>
  </si>
  <si>
    <t>Caixa de passagem polar para ar condicionado Split</t>
  </si>
  <si>
    <t>0,8</t>
  </si>
  <si>
    <t>13284</t>
  </si>
  <si>
    <t>EMOP</t>
  </si>
  <si>
    <t>VENTILADOR DE PAREDE, OSCILANTE,DIAMETRO  24", MOTOR DE 1 A 6HP, ROTACAO 1150RPM,  VAZAO 300M3/MINUTO, 110/220V</t>
  </si>
  <si>
    <t>3,117</t>
  </si>
  <si>
    <t>036814</t>
  </si>
  <si>
    <t>CORTINA DE AR INOX VEC AIR - VEC1000C 1,00m CONTROLE REMOTO</t>
  </si>
  <si>
    <t>7589</t>
  </si>
  <si>
    <t>EXAUSTOR DE PAREDE, DIAMETRO 30CM</t>
  </si>
  <si>
    <t>6500</t>
  </si>
  <si>
    <t>Tomada posto parede - interna ar comprimido</t>
  </si>
  <si>
    <t>88256</t>
  </si>
  <si>
    <t>AZULEJISTA OU LADRILHISTA COM ENCARGOS COMPLEMENTARES</t>
  </si>
  <si>
    <t>0,45</t>
  </si>
  <si>
    <t>00001381</t>
  </si>
  <si>
    <t>ARGAMASSA COLANTE AC I PARA CERAMICAS</t>
  </si>
  <si>
    <t>4,5</t>
  </si>
  <si>
    <t>00010515</t>
  </si>
  <si>
    <t>REVESTIMENTO EM CERAMICA ESMALTADA, FORMATO MAIOR A 2025 CM2</t>
  </si>
  <si>
    <t>00006081</t>
  </si>
  <si>
    <t>ARGILA OU BARRO PARA ATERRO/REATERRO (COM TRANSPORTE ATE 10 KM)</t>
  </si>
  <si>
    <t>0,54</t>
  </si>
  <si>
    <t>4,2</t>
  </si>
  <si>
    <t>00004824</t>
  </si>
  <si>
    <t>GRANILHA/ GRANA/ PEDRISCO OU AGREGADO EM MARMORE/ GRANITO/ QUARTZO E CALCARIO, PRETO, CINZA, PALHA OU BRANCO</t>
  </si>
  <si>
    <t>0,9485</t>
  </si>
  <si>
    <t>88242</t>
  </si>
  <si>
    <t>AJUDANTE DE PEDREIRO COM ENCARGOS COMPLEMENTARES</t>
  </si>
  <si>
    <t>0,2988</t>
  </si>
  <si>
    <t>6180</t>
  </si>
  <si>
    <t>BARRA DE APOIO RETA (PUXADOR), EM ACO INOX POLIDO, COMPRIMENTO DE 40CM, DIAMETRO MINIMO DE 3CM</t>
  </si>
  <si>
    <t>0,6323</t>
  </si>
  <si>
    <t>0,1992</t>
  </si>
  <si>
    <t>061229</t>
  </si>
  <si>
    <t>ACESSIBILIDADE - KIT BARRA DE APOIO LATERAL PARA LAVATORIO CENTRALIZADO 40cm</t>
  </si>
  <si>
    <t>0,33</t>
  </si>
  <si>
    <t>00007343</t>
  </si>
  <si>
    <t>TINTA ACRILICA A BASE DE SOLVENTE, PARA SINALIZACAO HORIZONTAL VIARIA (NBR 11862)</t>
  </si>
  <si>
    <t>0,35</t>
  </si>
  <si>
    <t>0,53</t>
  </si>
  <si>
    <t>2706</t>
  </si>
  <si>
    <t>ALARME AUDIOVISUAL DE EMERGENCIA, MODELO BIVOLT 110/220V - 50/60HZ, FUNCIONAMENTO POR RADIOFREQUENCIA, ALCANCE ATE 25M, ILUMINACAO LED AUTO BRILHO, PRESSAO SONORA 100DB, INCL PLACA ALTO RELEVO E BRAILLE, DA ANLIK OU SIMILAR</t>
  </si>
  <si>
    <t>6385</t>
  </si>
  <si>
    <t>PLACA TATIL EM ACRILICO COM LETRAS EM ALTO RELEVO E BRAILLE (30X9)CM PARA SINALIZACAO DE PORTAS DIVERSAS FIXADAS POR ADESIVOS DUPLA FACE, DA ANLIK OU SIMILAR</t>
  </si>
  <si>
    <t>11477</t>
  </si>
  <si>
    <t>Placa indicativa em alumínio e ferro fundido com texto em braile em alto relevo, dim.: 15 x 23 cm</t>
  </si>
  <si>
    <t>00010851</t>
  </si>
  <si>
    <t>PLACA DE ACRILICO TRANSPARENTE ADESIVADA PARA SINALIZACAO DE PORTAS, BORDA POLIDA, DE *25 X 8*, E = 6 MM (NAO INCLUI ACESSORIOS PARA FIXACAO)</t>
  </si>
  <si>
    <t>0,3198</t>
  </si>
  <si>
    <t>0,6393</t>
  </si>
  <si>
    <t>00034353</t>
  </si>
  <si>
    <t>ARGAMASSA COLANTE AC II</t>
  </si>
  <si>
    <t>00038135</t>
  </si>
  <si>
    <t>PISO TATIL / PODOTATIL, LADRILHO HIDRAULICO / CONCRETO, *25 X 25* CM, E= *2,5* CM, PADRAO TATIL ALERTA OU DIRECIONAL, COR AMARELA</t>
  </si>
  <si>
    <t>0,1093</t>
  </si>
  <si>
    <t>0,0545</t>
  </si>
  <si>
    <t>00038181</t>
  </si>
  <si>
    <t>PISO TATIL ALERTA OU DIRECIONAL, DE BORRACHA, COLORIDO, 25 X 25 CM, E = 5 MM, PARA COLA</t>
  </si>
  <si>
    <t>00004791</t>
  </si>
  <si>
    <t>ADESIVO ACRILICO DE BASE AQUOSA / COLA DE CONTATO</t>
  </si>
  <si>
    <t>0,025</t>
  </si>
  <si>
    <t>0,003</t>
  </si>
  <si>
    <t>6259</t>
  </si>
  <si>
    <t>CAMINHÃO PIPA 6.000 L, PESO BRUTO TOTAL 13.000 KG, DISTÂNCIA ENTRE EIXOS 4,80 M, POTÊNCIA 189 CV INCLUSIVE TANQUE DE AÇO PARA TRANSPORTE DE ÁGUA, CAPACIDADE 6 M3 - CHP DIURNO. AF_06/2014</t>
  </si>
  <si>
    <t>0,001</t>
  </si>
  <si>
    <t>2,386</t>
  </si>
  <si>
    <t>2,45</t>
  </si>
  <si>
    <t>0,314</t>
  </si>
  <si>
    <t>0,911</t>
  </si>
  <si>
    <t>94971</t>
  </si>
  <si>
    <t>CONCRETO FCK = 25MPA, TRAÇO 1:2,3:2,7 (EM MASSA SECA DE CIMENTO/ AREIA MÉDIA/ BRITA 1) - PREPARO MECÂNICO COM BETONEIRA 600 L. AF_05/2021</t>
  </si>
  <si>
    <t>0,309</t>
  </si>
  <si>
    <t>1,686</t>
  </si>
  <si>
    <t>92270</t>
  </si>
  <si>
    <t>FABRICAÇÃO DE FÔRMA PARA VIGAS, COM MADEIRA SERRADA, E = 25 MM. AF_09/2020</t>
  </si>
  <si>
    <t>0,419</t>
  </si>
  <si>
    <t>00002692</t>
  </si>
  <si>
    <t>DESMOLDANTE PROTETOR PARA FORMAS DE MADEIRA, DE BASE OLEOSA EMULSIONADA EM AGUA</t>
  </si>
  <si>
    <t>0,017</t>
  </si>
  <si>
    <t>0,328</t>
  </si>
  <si>
    <t>0,066</t>
  </si>
  <si>
    <t>94965</t>
  </si>
  <si>
    <t>CONCRETO FCK = 25MPA, TRAÇO 1:2,3:2,7 (EM MASSA SECA DE CIMENTO/ AREIA MÉDIA/ BRITA 1) - PREPARO MECÂNICO COM BETONEIRA 400 L. AF_05/2021</t>
  </si>
  <si>
    <t>2,3142</t>
  </si>
  <si>
    <t>0,5535</t>
  </si>
  <si>
    <t>0,0278</t>
  </si>
  <si>
    <t>00000546</t>
  </si>
  <si>
    <t>BARRA DE ACO CHATA, RETANGULAR (QUALQUER BITOLA)</t>
  </si>
  <si>
    <t>2,2535</t>
  </si>
  <si>
    <t>00004777</t>
  </si>
  <si>
    <t>CANTONEIRA ACO ABAS IGUAIS (QUALQUER BITOLA), ESPESSURA ENTRE 1/8" E 1/4"</t>
  </si>
  <si>
    <t>5,2178</t>
  </si>
  <si>
    <t>13111</t>
  </si>
  <si>
    <t>Perfil Aço, UDC Simples 100 x 50 x 6,77(kg/m) - SAE 1008/1012</t>
  </si>
  <si>
    <t>16,6172</t>
  </si>
  <si>
    <t>00007164</t>
  </si>
  <si>
    <t>TELA DE ARAME ONDULADA, FIO *2,77* MM (12 BWG), MALHA 5 X 5 CM, H = 2 M</t>
  </si>
  <si>
    <t>00021008</t>
  </si>
  <si>
    <t>TUBO ACO GALVANIZADO COM COSTURA, CLASSE LEVE, DN 15 MM (1/2"), E = 2,25 MM, *1,2* KG/M (NBR 5580)</t>
  </si>
  <si>
    <t>0,2857</t>
  </si>
  <si>
    <t>00021012</t>
  </si>
  <si>
    <t>TUBO ACO GALVANIZADO COM COSTURA, CLASSE LEVE, DN 40 MM (1 1/2"), E = 3,00 MM, *3,48* KG/M (NBR 5580)</t>
  </si>
  <si>
    <t>2,5857</t>
  </si>
  <si>
    <t>1,6</t>
  </si>
  <si>
    <t>04.001.0016</t>
  </si>
  <si>
    <t>CONCRETAGEM DE BLOCOS DE COROAMENTO E VIGAS BALDRAME, FCK 20 MPA, COM USO DE JERICA  LANÇAMENTO, ADENSAMENTO E ACABAMENTO</t>
  </si>
  <si>
    <t>00000567</t>
  </si>
  <si>
    <t>CANTONEIRA (ABAS IGUAIS) EM ACO CARBONO, 25,4 MM X 3,17 MM (L X E), 1,27KG/M</t>
  </si>
  <si>
    <t>6,965</t>
  </si>
  <si>
    <t>8,479</t>
  </si>
  <si>
    <t>2,6434</t>
  </si>
  <si>
    <t>27,459</t>
  </si>
  <si>
    <t>00007158</t>
  </si>
  <si>
    <t>TELA DE ARAME GALVANIZADA QUADRANGULAR / LOSANGULAR, FIO 2,77 MM (12 BWG), MALHA 5 X 5 CM, H = 2 M</t>
  </si>
  <si>
    <t>00011002</t>
  </si>
  <si>
    <t>ELETRODO REVESTIDO AWS - E6013, DIAMETRO IGUAL A 2,50 MM</t>
  </si>
  <si>
    <t>0,115</t>
  </si>
  <si>
    <t>14752</t>
  </si>
  <si>
    <t>ROLDANA PARA PORTAO DE CORRER EM ACO ZIN CADO, 1.1/2</t>
  </si>
  <si>
    <t>00040535</t>
  </si>
  <si>
    <t>PERFIL "U" SIMPLES, EM CHAPA DOBRADA DE ACO LAMINADO, E = 2,65 MM, H = 75 MM, L = 40 MM (3,04 KG/M)</t>
  </si>
  <si>
    <t>0,65</t>
  </si>
  <si>
    <t>0,15786</t>
  </si>
  <si>
    <t>0,0526</t>
  </si>
  <si>
    <t>00011964</t>
  </si>
  <si>
    <t>PARAFUSO DE ACO ZINCADO, TIPO CHUMBADOR PARABOLT, DIAMETRO 3/8", COMPRIMENTO 75 MM</t>
  </si>
  <si>
    <t>2,2</t>
  </si>
  <si>
    <t>101174</t>
  </si>
  <si>
    <t>ESTACA BROCA DE CONCRETO, DIÂMETRO DE 25CM, ESCAVAÇÃO MANUAL COM TRADO CONCHA, COM ARMADURA DE ARRANQUE. AF_05/2020</t>
  </si>
  <si>
    <t>5,9</t>
  </si>
  <si>
    <t>4,21</t>
  </si>
  <si>
    <t>5,59</t>
  </si>
  <si>
    <t>0,46</t>
  </si>
  <si>
    <t>7,4</t>
  </si>
  <si>
    <t>11,5</t>
  </si>
  <si>
    <t>2,9</t>
  </si>
  <si>
    <t>1,42</t>
  </si>
  <si>
    <t>94974</t>
  </si>
  <si>
    <t>CONCRETO MAGRO PARA LASTRO, TRAÇO 1:4,5:4,5 (EM MASSA SECA DE CIMENTO/ AREIA MÉDIA/ BRITA 1) - PREPARO MANUAL. AF_05/2021</t>
  </si>
  <si>
    <t>8,35</t>
  </si>
  <si>
    <t>0,42</t>
  </si>
  <si>
    <t>98557</t>
  </si>
  <si>
    <t>IMPERMEABILIZAÇÃO DE SUPERFÍCIE COM EMULSÃO ASFÁLTICA, 2 DEMÃOS. AF_09/2023</t>
  </si>
  <si>
    <t>6,96</t>
  </si>
  <si>
    <t>18,6</t>
  </si>
  <si>
    <t>9,1</t>
  </si>
  <si>
    <t>92480</t>
  </si>
  <si>
    <t>MONTAGEM E DESMONTAGEM DE FÔRMA DE VIGA, ESCORAMENTO METÁLICO, PÉ-DIREITO SIMPLES, EM CHAPA DE MADEIRA PLASTIFICADA, 18 UTILIZAÇÕES. AF_09/2020</t>
  </si>
  <si>
    <t>4,96</t>
  </si>
  <si>
    <t>92443</t>
  </si>
  <si>
    <t>MONTAGEM E DESMONTAGEM DE FÔRMA DE PILARES RETANGULARES E ESTRUTURAS SIMILARES, PÉ-DIREITO SIMPLES, EM CHAPA DE MADEIRA COMPENSADA PLASTIFICADA, 18 UTILIZAÇÕES. AF_09/2020</t>
  </si>
  <si>
    <t>7,9</t>
  </si>
  <si>
    <t>04.001.0041</t>
  </si>
  <si>
    <t>CONCRETAGEM DE PILARES, FCK = 25 MPA,  COM USO DE BALDES EM EDIFICAÇÃO COM SEÇÃO MÉDIA DE PILARES MENOR OU IGUAL A 0,25 M² - LANÇAMENTO, ADENSAMENTO E ACABAMENTO. CONCRETO BATIDO EM OBRA COM BETONEIRA 600 LITROS</t>
  </si>
  <si>
    <t>23</t>
  </si>
  <si>
    <t>14,4</t>
  </si>
  <si>
    <t>04.005.0042</t>
  </si>
  <si>
    <t>LAJE DE CONCRETO ARMADO MACIÇO COM 8 CM DE ESPESSURA, CONCRETO 25 MPA, CONCRETADO COM USO DE BALDES, ARMADO COM TELA Q196, INCLUSO FORMA E ESCORAMENTO</t>
  </si>
  <si>
    <t>5,86</t>
  </si>
  <si>
    <t>103329</t>
  </si>
  <si>
    <t>ALVENARIA DE VEDAÇÃO DE BLOCOS CERÂMICOS FURADOS NA HORIZONTAL DE 9X19X19 CM (ESPESSURA 9 CM) E ARGAMASSA DE ASSENTAMENTO COM PREPARO MANUAL. AF_12/2021</t>
  </si>
  <si>
    <t>18,85</t>
  </si>
  <si>
    <t>45</t>
  </si>
  <si>
    <t>11.005.0004</t>
  </si>
  <si>
    <t>CURVA 45º PVC ESGOTO LONGA 50MM</t>
  </si>
  <si>
    <t>89785</t>
  </si>
  <si>
    <t>JUNÇÃO SIMPLES, PVC, SERIE NORMAL, ESGOTO PREDIAL, DN 50 X 50 MM, JUNTA ELÁSTICA, FORNECIDO E INSTALADO EM RAMAL DE DESCARGA OU RAMAL DE ESGOTO SANITÁRIO. AF_08/2022</t>
  </si>
  <si>
    <t>95240</t>
  </si>
  <si>
    <t>LASTRO DE CONCRETO MAGRO, APLICADO EM PISOS, LAJES SOBRE SOLO OU RADIERS, ESPESSURA DE 3 CM. AF_01/2024</t>
  </si>
  <si>
    <t>14,86</t>
  </si>
  <si>
    <t>87372</t>
  </si>
  <si>
    <t>ARGAMASSA TRAÇO 1:3 (EM VOLUME DE CIMENTO E AREIA MÉDIA ÚMIDA) PARA CONTRAPISO, PREPARO MANUAL. AF_08/2019</t>
  </si>
  <si>
    <t>0,37</t>
  </si>
  <si>
    <t>94992</t>
  </si>
  <si>
    <t>EXECUÇÃO DE PASSEIO (CALÇADA) OU PISO DE CONCRETO COM CONCRETO MOLDADO IN LOCO, FEITO EM OBRA, ACABAMENTO CONVENCIONAL, ESPESSURA 6 CM, ARMADO. AF_08/2022</t>
  </si>
  <si>
    <t>10,78</t>
  </si>
  <si>
    <t>87904</t>
  </si>
  <si>
    <t>CHAPISCO APLICADO EM ALVENARIA (COM PRESENÇA DE VÃOS) E ESTRUTURAS DE CONCRETO DE FACHADA, COM COLHER DE PEDREIRO. ARGAMASSA TRAÇO 1:3 COM PREPARO MANUAL. AF_10/2022</t>
  </si>
  <si>
    <t>5,17</t>
  </si>
  <si>
    <t>87878</t>
  </si>
  <si>
    <t>CHAPISCO APLICADO EM ALVENARIAS E ESTRUTURAS DE CONCRETO INTERNAS, COM COLHER DE PEDREIRO. ARGAMASSA TRAÇO 1:3 COM PREPARO MANUAL. AF_10/2022</t>
  </si>
  <si>
    <t>17,48</t>
  </si>
  <si>
    <t>88415</t>
  </si>
  <si>
    <t>APLICAÇÃO MANUAL DE FUNDO SELADOR ACRÍLICO EM PAREDES EXTERNAS DE CASAS. AF_03/2024</t>
  </si>
  <si>
    <t>88497</t>
  </si>
  <si>
    <t>EMASSAMENTO COM MASSA LÁTEX, APLICAÇÃO EM PAREDE, DUAS DEMÃOS, LIXAMENTO MANUAL. AF_04/2023</t>
  </si>
  <si>
    <t>87884</t>
  </si>
  <si>
    <t>CHAPISCO APLICADO NO TETO OU EM ALVENARIA E ESTRUTURA, COM ROLO PARA TEXTURA ACRÍLICA. ARGAMASSA INDUSTRIALIZADA COM PREPARO MANUAL. AF_10/2022</t>
  </si>
  <si>
    <t>88496</t>
  </si>
  <si>
    <t>EMASSAMENTO COM MASSA LÁTEX, APLICAÇÃO EM TETO, DUAS DEMÃOS, LIXAMENTO MANUAL. AF_04/2023</t>
  </si>
  <si>
    <t>08.004.0018</t>
  </si>
  <si>
    <t>PORTA METÁLICA EM CHAPA DE AÇO PLANA, 170 X 200 CM, COM ABERTURA EM TELA GALVANIZADA PARA VENTILAÇÃO FRONTAL E ACABAMENTO EM PINTURA ESMALTES</t>
  </si>
  <si>
    <t>08.002.0002</t>
  </si>
  <si>
    <t>TELA GALVANIZADA MOSQUITEIRO/ MILIMÉTRICA EM QUADRO, FORMADO POR CANTONEIRA ALUMÍNIO 1" x 1/8" + BARRA CHATA ALUMINIO 7/8" x 1/8" - FORNECIMENTO E INSTALAÇÃO</t>
  </si>
  <si>
    <t>94213</t>
  </si>
  <si>
    <t>TELHAMENTO COM TELHA DE AÇO/ALUMÍNIO E = 0,5 MM, COM ATÉ 2 ÁGUAS, INCLUSO IÇAMENTO. AF_07/2019</t>
  </si>
  <si>
    <t>21,1</t>
  </si>
  <si>
    <t>92580</t>
  </si>
  <si>
    <t>TRAMA DE AÇO COMPOSTA POR TERÇAS PARA TELHADOS DE ATÉ 2 ÁGUAS PARA TELHA ONDULADA DE FIBROCIMENTO, METÁLICA, PLÁSTICA OU TERMOACÚSTICA, INCLUSO TRANSPORTE VERTICAL. AF_07/2019</t>
  </si>
  <si>
    <t>01.001.0021</t>
  </si>
  <si>
    <t>LOCACAO CONVENCIONAL DE OBRA, ATRAVÉS DE GABARITO DE TABUAS CORRIDAS PONTALETADAS A CADA 1,50M, SEM REAPROVEITAMENTO</t>
  </si>
  <si>
    <t>98547</t>
  </si>
  <si>
    <t>IMPERMEABILIZAÇÃO DE SUPERFÍCIE COM MANTA ASFÁLTICA, DUAS CAMADAS, INCLUSIVE APLICAÇÃO DE PRIMER ASFÁLTICO, E=3MM E E=4MM. AF_09/2023</t>
  </si>
  <si>
    <t>4,08</t>
  </si>
  <si>
    <t>11.002.0229</t>
  </si>
  <si>
    <t>GRELHA RALO ESCAMOTEÁVEL QUADRADA EM AÇO INOX- FORNECIMENTO E INSTALAÇÃO.</t>
  </si>
  <si>
    <t>12,5</t>
  </si>
  <si>
    <t>4,65</t>
  </si>
  <si>
    <t>04.008.0070</t>
  </si>
  <si>
    <t>PILAR METÁLICO PERFIL LAMINADO OU SOLDADO EM AÇO ESTRUTURAL, COM CONEXÕES SOLDADAS, INCLUSOS MÃO DE OBRA, TRANSPORTE E IÇAMENTO UTILIZANDO GUINDASTE - FORNECIMENTO E INSTALAÇÃO. AF_01/2020_P</t>
  </si>
  <si>
    <t>4,76</t>
  </si>
  <si>
    <t>97087</t>
  </si>
  <si>
    <t>CAMADA SEPARADORA PARA EXECUÇÃO DE RADIER, PISO DE CONCRETO OU LAJE SOBRE SOLO, EM LONA PLÁSTICA. AF_09/2021</t>
  </si>
  <si>
    <t>97090</t>
  </si>
  <si>
    <t>ARMAÇÃO PARA EXECUÇÃO DE RADIER, PISO DE CONCRETO OU LAJE SOBRE SOLO, COM USO DE TELA Q-138. AF_09/2021</t>
  </si>
  <si>
    <t>10,51</t>
  </si>
  <si>
    <t>1,49</t>
  </si>
  <si>
    <t>04.001.0010</t>
  </si>
  <si>
    <t>CONCRETAGEM DE RADIER, PISO DE CONCRETO OU LAJE SOBRE SOLO, FCK 25 MPA - LANÇAMENTO, ADENSAMENTO E ACABAMENTO.</t>
  </si>
  <si>
    <t>0,47</t>
  </si>
  <si>
    <t>98565</t>
  </si>
  <si>
    <t>PROTEÇÃO MECÂNICA DE SUPERFICIE HORIZONTAL COM ARGAMASSA DE CIMENTO E AREIA, TRAÇO 1:3, E=3CM. AF_09/2023</t>
  </si>
  <si>
    <t>103672</t>
  </si>
  <si>
    <t>CONCRETAGEM DE PILARES, FCK = 25 MPA, COM USO DE BOMBA - LANÇAMENTO, ADENSAMENTO E ACABAMENTO. AF_02/2022_PS</t>
  </si>
  <si>
    <t>0,305</t>
  </si>
  <si>
    <t>8,321</t>
  </si>
  <si>
    <t>15,61</t>
  </si>
  <si>
    <t>38,67</t>
  </si>
  <si>
    <t>19,31</t>
  </si>
  <si>
    <t>0,706</t>
  </si>
  <si>
    <t>100704</t>
  </si>
  <si>
    <t>PORTA CADEADO ZINCADO OXIDADO PRETO COM CADEADO DE AÇO INOX, LARGURA DE *50* MM. AF_12/2019</t>
  </si>
  <si>
    <t>28.001.0089</t>
  </si>
  <si>
    <t>PORTAO EM TELA ARAME GALVANIZADO FIO 12 BWG E MALHA QUADRADA 5X5CM E MOLDURA EM TUBOS DE ACO COM DUAS FOLHAS DE ABRIR, INCLUSO FERRAGENS</t>
  </si>
  <si>
    <t>4,55</t>
  </si>
  <si>
    <t>99059</t>
  </si>
  <si>
    <t>LOCAÇÃO CONVENCIONAL DE OBRA, UTILIZANDO GABARITO DE TÁBUAS CORRIDAS PONTALETADAS A CADA 2,00M - 2 UTILIZAÇÕES. AF_03/2024</t>
  </si>
  <si>
    <t>14,9</t>
  </si>
  <si>
    <t>05.003.0048</t>
  </si>
  <si>
    <t>ALVENARIA DE VEDAÇÃO COM ELEMENTO VAZADO DE CONCRETO (COBOGÓ) DE 6X29X29CM E ARGAMASSA DE ASSENTAMENTO COM PREPARO EM BETONEIRA.</t>
  </si>
  <si>
    <t>94990</t>
  </si>
  <si>
    <t>EXECUÇÃO DE PASSEIO (CALÇADA) OU PISO DE CONCRETO COM CONCRETO MOLDADO IN LOCO, FEITO EM OBRA, ACABAMENTO CONVENCIONAL, NÃO ARMADO. AF_08/2022</t>
  </si>
  <si>
    <t>3,7</t>
  </si>
  <si>
    <t>15,32</t>
  </si>
  <si>
    <t>87905</t>
  </si>
  <si>
    <t>CHAPISCO APLICADO EM ALVENARIA (COM PRESENÇA DE VÃOS) E ESTRUTURAS DE CONCRETO DE FACHADA, COM COLHER DE PEDREIRO. ARGAMASSA TRAÇO 1:3 COM PREPARO EM BETONEIRA 400L. AF_10/2022</t>
  </si>
  <si>
    <t>13,17</t>
  </si>
  <si>
    <t>87777</t>
  </si>
  <si>
    <t>EMBOÇO OU MASSA ÚNICA EM ARGAMASSA TRAÇO 1:2:8, PREPARO MANUAL, APLICADA MANUALMENTE EM PANOS DE FACHADA COM PRESENÇA DE VÃOS, ESPESSURA DE 25 MM. AF_08/2022</t>
  </si>
  <si>
    <t>87530</t>
  </si>
  <si>
    <t>MASSA ÚNICA, EM ARGAMASSA TRAÇO 1:2:8, PREPARO MANUAL, APLICADA MANUALMENTE EM PAREDES INTERNAS DE AMBIENTES COM ÁREA ENTRE 5M² E 10M², E = 17,5MM, COM TALISCAS. AF_03/2024</t>
  </si>
  <si>
    <t>90406</t>
  </si>
  <si>
    <t>MASSA ÚNICA, EM ARGAMASSA TRAÇO 1:2:8, PREPARO MECÂNICO, APLICADA MANUALMENTE EM TETO, E = 17,5MM, COM TALISCAS. AF_03/2024</t>
  </si>
  <si>
    <t>96130</t>
  </si>
  <si>
    <t>APLICAÇÃO MANUAL DE MASSA ACRÍLICA EM PAREDES EXTERNAS DE CASAS, UMA DEMÃO. AF_03/2024</t>
  </si>
  <si>
    <t>28,49</t>
  </si>
  <si>
    <t>100757</t>
  </si>
  <si>
    <t>PINTURA COM TINTA ALQUÍDICA DE ACABAMENTO (ESMALTE SINTÉTICO ACETINADO) PULVERIZADA SOBRE SUPERFÍCIES METÁLICAS (EXCETO PERFIL) EXECUTADO EM OBRA (02 DEMÃOS). AF_01/2020_PE</t>
  </si>
  <si>
    <t>12.003.0009</t>
  </si>
  <si>
    <t>LUMINÁRIA TIPO CALHA, DE SOBREPOR, COM 1 LÂMPADA DE LED TUBULAR DE 18 W - FORNECIMENTO E INSTALAÇÃO</t>
  </si>
  <si>
    <t>1,14</t>
  </si>
  <si>
    <t>1,52</t>
  </si>
  <si>
    <t>87547</t>
  </si>
  <si>
    <t>MASSA ÚNICA, EM ARGAMASSA TRAÇO 1:2:8, PREPARO MECÂNICO, APLICADA MANUALMENTE EM PAREDES INTERNAS DE AMBIENTES COM ÁREA ENTRE 5M² E 10M², E = 10MM, COM TALISCAS. AF_03/2024</t>
  </si>
  <si>
    <t>1,31</t>
  </si>
  <si>
    <t>1,64</t>
  </si>
  <si>
    <t>4,86</t>
  </si>
  <si>
    <t>04.005.0041</t>
  </si>
  <si>
    <t>LAJE DE CONCRETO ARMADO MACIÇO COM 10 CM DE ESPESSURA, CONCRETO 25 MPA, CONCREATADO COM USO DE BALDES, ARMADO COM TELA Q196, INCLUSO FORMA E ESCORAMENTO</t>
  </si>
  <si>
    <t>91341</t>
  </si>
  <si>
    <t>PORTA EM ALUMÍNIO DE ABRIR TIPO VENEZIANA COM GUARNIÇÃO, FIXAÇÃO COM PARAFUSOS - FORNECIMENTO E INSTALAÇÃO. AF_12/2019</t>
  </si>
  <si>
    <t>0,48</t>
  </si>
  <si>
    <t>100717</t>
  </si>
  <si>
    <t>LIXAMENTO MANUAL EM SUPERFÍCIES METÁLICAS EM OBRA. AF_01/2020</t>
  </si>
  <si>
    <t>0,0312</t>
  </si>
  <si>
    <t>COT.002(06/2025)</t>
  </si>
  <si>
    <t>KIT INSTALAÇAO GÁS ENCANADO MANGUEIRA FLEXÍVEL METÁLICA 2,00 METROS + ADAPTADOR</t>
  </si>
  <si>
    <t>100725</t>
  </si>
  <si>
    <t>PINTURA COM TINTA ALQUÍDICA DE FUNDO E ACABAMENTO (ESMALTE SINTÉTICO GRAFITE) PULVERIZADA SOBRE SUPERFÍCIES METÁLICAS (EXCETO PERFIL) EXECUTADO EM OBRA (POR DEMÃO). AF_01/2020_PE</t>
  </si>
  <si>
    <t>0,486</t>
  </si>
  <si>
    <t>00007697</t>
  </si>
  <si>
    <t>TUBO ACO GALVANIZADO COM COSTURA, CLASSE MEDIA, DN 1.1/2", E = *3,25* MM, PESO *3,61* KG/M (NBR 5580)</t>
  </si>
  <si>
    <t>2,43</t>
  </si>
  <si>
    <t>00011977</t>
  </si>
  <si>
    <t>CHUMBADOR DE ACO ZINCADO, DIAMETRO 1/2", COMPRIMENTO 75 MM</t>
  </si>
  <si>
    <t>0,14</t>
  </si>
  <si>
    <t>00000003</t>
  </si>
  <si>
    <t>ACIDO CLORIDRICO / ACIDO MURIATICO, DILUICAO 10% A 12% PARA USO EM LIMPEZA</t>
  </si>
  <si>
    <t>Composições Auxiliares</t>
  </si>
  <si>
    <t>92510</t>
  </si>
  <si>
    <t>MONTAGEM E DESMONTAGEM DE FÔRMA DE LAJE MACIÇA, PÉ-DIREITO SIMPLES, EM CHAPA DE MADEIRA COMPENSADA RESINADA, 2 UTILIZAÇÕES. AF_09/2020</t>
  </si>
  <si>
    <t>97092</t>
  </si>
  <si>
    <t>ARMAÇÃO PARA EXECUÇÃO DE RADIER, PISO DE CONCRETO OU LAJE SOBRE SOLO, COM USO DE TELA Q-196. AF_09/2021</t>
  </si>
  <si>
    <t>3,11</t>
  </si>
  <si>
    <t>101792</t>
  </si>
  <si>
    <t>ESCORAMENTO DE FÔRMAS DE LAJE EM MADEIRA NÃO APARELHADA, PÉ-DIREITO SIMPLES, INCLUSO TRAVAMENTO, 4 UTILIZAÇÕES. AF_09/2020</t>
  </si>
  <si>
    <t>2,055</t>
  </si>
  <si>
    <t>1,028</t>
  </si>
  <si>
    <t>100489</t>
  </si>
  <si>
    <t>ARGAMASSA TRAÇO 1:3 (EM VOLUME DE CIMENTO E AREIA MÉDIA ÚMIDA), PREPARO MECÂNICO COM BETONEIRA 600 L. AF_08/2019</t>
  </si>
  <si>
    <t>00000668</t>
  </si>
  <si>
    <t>ELEMENTO VAZADO DE CONCRETO, QUADRICULADO, 16 FUROS *29 X 29 X 6* CM</t>
  </si>
  <si>
    <t>11,89</t>
  </si>
  <si>
    <t>87314</t>
  </si>
  <si>
    <t>ARGAMASSA TRAÇO 1:3 (EM VOLUME DE CIMENTO E AREIA GROSSA ÚMIDA) PARA CHAPISCO CONVENCIONAL, PREPARO MECÂNICO COM BETONEIRA 600 L. AF_08/2019</t>
  </si>
  <si>
    <t>0,005</t>
  </si>
  <si>
    <t>94970</t>
  </si>
  <si>
    <t>CONCRETO FCK = 20MPA, TRAÇO 1:2,7:3 (EM MASSA SECA DE CIMENTO/ AREIA MÉDIA/ BRITA 1) - PREPARO MECÂNICO COM BETONEIRA 600 L. AF_05/2021</t>
  </si>
  <si>
    <t>1,846</t>
  </si>
  <si>
    <t>5,538</t>
  </si>
  <si>
    <t>0,672</t>
  </si>
  <si>
    <t>1,174</t>
  </si>
  <si>
    <t>0,411</t>
  </si>
  <si>
    <t>0,053</t>
  </si>
  <si>
    <t>00001527</t>
  </si>
  <si>
    <t>CONCRETO USINADO BOMBEAVEL, CLASSE DE RESISTENCIA C25, BRITA 0 E 1, SLUMP = 100 +/- 20 MM, COM BOMBEAMENTO (DISPONIBILIZACAO DE BOMBA), SEM O LANCAMENTO (NBR 8953)</t>
  </si>
  <si>
    <t>1,06</t>
  </si>
  <si>
    <t>0,0277778</t>
  </si>
  <si>
    <t>E9623</t>
  </si>
  <si>
    <t>Máquina de bancada guilhotina - 4,00 kW</t>
  </si>
  <si>
    <t>0,0138888</t>
  </si>
  <si>
    <t>0,584</t>
  </si>
  <si>
    <t>0,022</t>
  </si>
  <si>
    <t>004504</t>
  </si>
  <si>
    <t>CURVA 45 PVC LONGA ESGOTO SERIE NORMAL 50mm</t>
  </si>
  <si>
    <t>0,2557</t>
  </si>
  <si>
    <t>037488</t>
  </si>
  <si>
    <t>ELETROCALHA - EMENDA PLANA INTERNA "U" 100x50mm CHAPA 22</t>
  </si>
  <si>
    <t>9704</t>
  </si>
  <si>
    <t>Tala plana perfurada 100mm</t>
  </si>
  <si>
    <t>4417</t>
  </si>
  <si>
    <t>Parafuso cabeça lentilha 5/16"</t>
  </si>
  <si>
    <t>00013348</t>
  </si>
  <si>
    <t>ARRUELA EM ACO GALVANIZADO, DIAMETRO EXTERNO = 35MM, ESPESSURA = 3MM, DIAMETRO DO FURO= 18MM</t>
  </si>
  <si>
    <t>33,6</t>
  </si>
  <si>
    <t>0,1879</t>
  </si>
  <si>
    <t>COT.216 (06/2025)</t>
  </si>
  <si>
    <t xml:space="preserve">TALA PLANA 50 MM PARA ELETROCALHA </t>
  </si>
  <si>
    <t>COT.219(03/2025)</t>
  </si>
  <si>
    <t>PARAFUSO CABEÇA LENTILHA 5/16 x 1"</t>
  </si>
  <si>
    <t>COT.225(06/2025)</t>
  </si>
  <si>
    <t>EMENDA INTERNA 50X50 MM COM BASE LISA PARA ELETROCALHA METÁLICA</t>
  </si>
  <si>
    <t>0,156</t>
  </si>
  <si>
    <t>043684</t>
  </si>
  <si>
    <t>GRELHA ACO INOX QUADRADA COM FECHAMENTO ESCAMOTEAVEL 100mm ESTEVES</t>
  </si>
  <si>
    <t>94962</t>
  </si>
  <si>
    <t>CONCRETO MAGRO PARA LASTRO, TRAÇO 1:4,5:4,5 (EM MASSA SECA DE CIMENTO/ AREIA MÉDIA/ BRITA 1) - PREPARO MECÂNICO COM BETONEIRA 400 L. AF_05/2021</t>
  </si>
  <si>
    <t>0,013</t>
  </si>
  <si>
    <t>0,075</t>
  </si>
  <si>
    <t>00003729</t>
  </si>
  <si>
    <t>KIT CAVALETE, PVC, COM REGISTRO, PARA HIDROMETRO, BITOLAS 1/2" OU 3/4" - COMPLETO</t>
  </si>
  <si>
    <t>00001413</t>
  </si>
  <si>
    <t>COLAR TOMADA PVC, COM TRAVAS, SAIDA COM ROSCA, DE 75 MM X 1/2" OU 75 MM X 3/4", PARA LIGACAO PREDIAL DE AGUA</t>
  </si>
  <si>
    <t>0,009</t>
  </si>
  <si>
    <t>00003907</t>
  </si>
  <si>
    <t>LUVA DE REDUCAO ROSCAVEL, PVC, 1" X 3/4", PARA AGUA FRIA PREDIAL</t>
  </si>
  <si>
    <t>00006029</t>
  </si>
  <si>
    <t>REGISTRO DE ESFERA PVC, COM CABECA QUADRADA, COM ROSCA EXTERNA, 1/2"</t>
  </si>
  <si>
    <t>00004491</t>
  </si>
  <si>
    <t>PONTALETE *7,5 X 7,5* CM EM PINUS, MISTA OU EQUIVALENTE DA REGIAO - BRUTA</t>
  </si>
  <si>
    <t>00005061</t>
  </si>
  <si>
    <t>PREGO DE ACO POLIDO COM CABECA 18 X 27 (2 1/2 X 10)</t>
  </si>
  <si>
    <t>00006189</t>
  </si>
  <si>
    <t>TABUA NAO APARELHADA *2,5 X 30* CM, EM MACARANDUBA/MASSARANDUBA, ANGELIM OU EQUIVALENTE DA REGIAO - BRUTA</t>
  </si>
  <si>
    <t>0,317</t>
  </si>
  <si>
    <t>0,1519</t>
  </si>
  <si>
    <t>0,3645</t>
  </si>
  <si>
    <t>00039387</t>
  </si>
  <si>
    <t>LAMPADA LED TUBULAR BIVOLT 18/20 W, BASE G13</t>
  </si>
  <si>
    <t>1343</t>
  </si>
  <si>
    <t>Luminária (calha) p/  lampada fluorescente 1 x 40w/tubular LED 18w a 20w</t>
  </si>
  <si>
    <t>05.002.0001</t>
  </si>
  <si>
    <t xml:space="preserve">MOLDURA TIPO "U" INVERTIDO EM ARGAMASSA COM 2CM DE ESPESSURA TIPO PINGADEIRA EM MURO/PLATIBANDA ( A PARTE VERTICAL DESCE 2,5CM) </t>
  </si>
  <si>
    <t>1,293</t>
  </si>
  <si>
    <t>1,323</t>
  </si>
  <si>
    <t>6,562</t>
  </si>
  <si>
    <t>7,9615</t>
  </si>
  <si>
    <t>97096</t>
  </si>
  <si>
    <t>CONCRETAGEM DE RADIER, PISO DE CONCRETO OU LAJE SOBRE SOLO, FCK 30 MPA - LANÇAMENTO, ADENSAMENTO E ACABAMENTO. AF_09/2021</t>
  </si>
  <si>
    <t>3,6</t>
  </si>
  <si>
    <t>7,78</t>
  </si>
  <si>
    <t>87811</t>
  </si>
  <si>
    <t>EMBOÇO OU MASSA ÚNICA EM ARGAMASSA TRAÇO 1:2:8, PREPARO MANUAL, APLICADA MANUALMENTE EM SUPERFÍCIES EXTERNAS DA SACADA, ESPESSURA DE 25 MM, SEM USO DE TELA METÁLICA DE REFORÇO CONTRA FISSURAÇÃO. AF_08/2022</t>
  </si>
  <si>
    <t>103326</t>
  </si>
  <si>
    <t>ALVENARIA DE VEDAÇÃO DE BLOCOS CERÂMICOS FURADOS NA VERTICAL DE 19X19X39 CM (ESPESSURA 19 CM) E ARGAMASSA DE ASSENTAMENTO COM PREPARO EM BETONEIRA. AF_12/2021</t>
  </si>
  <si>
    <t>5,28</t>
  </si>
  <si>
    <t>0,78</t>
  </si>
  <si>
    <t>88240</t>
  </si>
  <si>
    <t>AJUDANTE DE ESTRUTURA METÁLICA COM ENCARGOS COMPLEMENTARES</t>
  </si>
  <si>
    <t>88317</t>
  </si>
  <si>
    <t>SOLDADOR COM ENCARGOS COMPLEMENTARES</t>
  </si>
  <si>
    <t>0,0283</t>
  </si>
  <si>
    <t>93287</t>
  </si>
  <si>
    <t>GUINDASTE HIDRÁULICO AUTOPROPELIDO, COM LANÇA TELESCÓPICA 40 M, CAPACIDADE MÁXIMA 60 T, POTÊNCIA 260 KW - CHP DIURNO. AF_03/2016</t>
  </si>
  <si>
    <t>0,0015</t>
  </si>
  <si>
    <t>93288</t>
  </si>
  <si>
    <t>GUINDASTE HIDRÁULICO AUTOPROPELIDO, COM LANÇA TELESCÓPICA 40 M, CAPACIDADE MÁXIMA 60 T, POTÊNCIA 260 KW - CHI DIURNO. AF_03/2016</t>
  </si>
  <si>
    <t>0,0014</t>
  </si>
  <si>
    <t>100716</t>
  </si>
  <si>
    <t>JATEAMENTO ABRASIVO COM GRANALHA DE AÇO EM PERFIL METÁLICO EM FÁBRICA. AF_01/2020</t>
  </si>
  <si>
    <t>0,0227</t>
  </si>
  <si>
    <t>100739</t>
  </si>
  <si>
    <t>PINTURA COM TINTA ALQUÍDICA DE ACABAMENTO (ESMALTE SINTÉTICO ACETINADO) PULVERIZADA SOBRE PERFIL METÁLICO EXECUTADO EM FÁBRICA (POR DEMÃO). AF_01/2020_PE</t>
  </si>
  <si>
    <t>00001333</t>
  </si>
  <si>
    <t>CHAPA DE ACO GROSSA, ASTM A36, E = 1/2" (12,70 MM) 99,59 KG/M2</t>
  </si>
  <si>
    <t>0,055</t>
  </si>
  <si>
    <t>00010997</t>
  </si>
  <si>
    <t>ELETRODO REVESTIDO AWS - E7018, DIAMETRO IGUAL A 4,00 MM</t>
  </si>
  <si>
    <t>0,0017</t>
  </si>
  <si>
    <t>D00414</t>
  </si>
  <si>
    <t>Perfil aço estrutural em "U"</t>
  </si>
  <si>
    <t>3,51</t>
  </si>
  <si>
    <t>6,52</t>
  </si>
  <si>
    <t>6,8</t>
  </si>
  <si>
    <t>0,0585</t>
  </si>
  <si>
    <t>2,34</t>
  </si>
  <si>
    <t>28,0256</t>
  </si>
  <si>
    <t>00011026</t>
  </si>
  <si>
    <t>CHAPA DE ACO GALVANIZADA BITOLA GSG 14, E = 1,95 MM (15,60 KG/M2)</t>
  </si>
  <si>
    <t>2,813</t>
  </si>
  <si>
    <t>00007167</t>
  </si>
  <si>
    <t>TELA DE ARAME GALVANIZADA QUADRANGULAR / LOSANGULAR, FIO 2,11 MM (14 BWG), MALHA 5 X 5 CM, H = 2 M</t>
  </si>
  <si>
    <t>0,58</t>
  </si>
  <si>
    <t>10,764</t>
  </si>
  <si>
    <t>11,93</t>
  </si>
  <si>
    <t>98764</t>
  </si>
  <si>
    <t>INVERSOR DE SOLDA MONOFÁSICO DE 160 A, POTÊNCIA DE 5400 W, TENSÃO DE 220 V, PARA SOLDA COM ELETRODOS DE 2,0 A 4,0 MM E PROCESSO TIG - CHP DIURNO. AF_06/2018</t>
  </si>
  <si>
    <t>3,82</t>
  </si>
  <si>
    <t>98765</t>
  </si>
  <si>
    <t>INVERSOR DE SOLDA MONOFÁSICO DE 160 A, POTÊNCIA DE 5400 W, TENSÃO DE 220 V, PARA SOLDA COM ELETRODOS DE 2,0 A 4,0 MM E PROCESSO TIG - CHI DIURNO. AF_06/2018</t>
  </si>
  <si>
    <t>0,67</t>
  </si>
  <si>
    <t>1,4318</t>
  </si>
  <si>
    <t>3,37</t>
  </si>
  <si>
    <t>00021010</t>
  </si>
  <si>
    <t>TUBO ACO GALVANIZADO COM COSTURA, CLASSE LEVE, DN 25 MM (1"), E = 2,65 MM, *2,11* KG/M (NBR 5580)</t>
  </si>
  <si>
    <t>6,7407</t>
  </si>
  <si>
    <t>1,1</t>
  </si>
  <si>
    <t>00009813</t>
  </si>
  <si>
    <t>TUBO DE POLIETILENO DE ALTA DENSIDADE (PEAD), PE-80, DE = 20 MM X 2,3 MM DE PAREDE, PARA LIGACAO DE AGUA PREDIAL (NBR 15561)</t>
  </si>
  <si>
    <t>0,3584589</t>
  </si>
  <si>
    <t>00038412</t>
  </si>
  <si>
    <t>INVERSOR DE SOLDA MONOFASICO DE 160 A, POTENCIA DE 5400 W, TENSAO DE 220 V, TURBO VENTILADO, PROTECAO POR FUSIVEL TERMICO, PARA ELETRODOS DE 2,0 A 4,0 MM</t>
  </si>
  <si>
    <t>0,0001</t>
  </si>
  <si>
    <t>94963</t>
  </si>
  <si>
    <t>CONCRETO FCK = 15MPA, TRAÇO 1:3,4:3,5 (EM MASSA SECA DE CIMENTO/ AREIA MÉDIA/ BRITA 1) - PREPARO MECÂNICO COM BETONEIRA 400 L. AF_05/2021</t>
  </si>
  <si>
    <t>92919</t>
  </si>
  <si>
    <t>ARMAÇÃO DE ESTRUTURAS DIVERSAS DE CONCRETO ARMADO, EXCETO VIGAS, PILARES, LAJES E FUNDAÇÕES, UTILIZANDO AÇO CA-50 DE 10,0 MM - MONTAGEM. AF_06/2022</t>
  </si>
  <si>
    <t>00007568</t>
  </si>
  <si>
    <t>BUCHA DE NYLON SEM ABA S10, COM PARAFUSO DE 6,10 X 65 MM EM ACO ZINCADO COM ROSCA SOBERBA, CABECA CHATA E FENDA PHILLIPS</t>
  </si>
  <si>
    <t>11045</t>
  </si>
  <si>
    <t>Rebite pop 1/4" x 1/2"</t>
  </si>
  <si>
    <t>11095</t>
  </si>
  <si>
    <t>Barra chata de aluminio 7/8" x 1/8"</t>
  </si>
  <si>
    <t>12592</t>
  </si>
  <si>
    <t>Tela mosquiteiro galvanizada, malha 14, fio 30</t>
  </si>
  <si>
    <t>037013</t>
  </si>
  <si>
    <t>VIDRO MINI-BOREAL ESP.4MM, COLOCADO</t>
  </si>
  <si>
    <t>CRONOGRAMA FÍSICO-FINANCEIRO</t>
  </si>
  <si>
    <t>Total Por Etapa</t>
  </si>
  <si>
    <t>TOTAL</t>
  </si>
  <si>
    <t>PORCENTAGEM</t>
  </si>
  <si>
    <t>PORCENTAGEM ACUMULADA</t>
  </si>
  <si>
    <t>CUSTO ACUMULADO</t>
  </si>
  <si>
    <t>CÁLCULO PARA % DA ADMINISTRAÇÃO DE OBRA</t>
  </si>
  <si>
    <t>VALOR ORÇAMENTO SEM ADM:</t>
  </si>
  <si>
    <t>RESUMO DE INSUMOS NÃO PUBLICADOS</t>
  </si>
  <si>
    <t>N.</t>
  </si>
  <si>
    <t>Data</t>
  </si>
  <si>
    <t>Planilha</t>
  </si>
  <si>
    <t>Custom</t>
  </si>
  <si>
    <t>Composições</t>
  </si>
  <si>
    <t>M3</t>
  </si>
  <si>
    <t>100M</t>
  </si>
  <si>
    <t>KWH</t>
  </si>
  <si>
    <t>CENTO</t>
  </si>
  <si>
    <t>SC25KG</t>
  </si>
  <si>
    <t>M2XMES</t>
  </si>
  <si>
    <t>MIL</t>
  </si>
  <si>
    <t>310ML</t>
  </si>
  <si>
    <t>N</t>
  </si>
  <si>
    <t>HP</t>
  </si>
  <si>
    <t>km</t>
  </si>
  <si>
    <t>DIA</t>
  </si>
  <si>
    <t>VB</t>
  </si>
  <si>
    <t>BR</t>
  </si>
  <si>
    <t>UNJ</t>
  </si>
  <si>
    <t>LOTE</t>
  </si>
  <si>
    <t>kh</t>
  </si>
  <si>
    <t>%</t>
  </si>
  <si>
    <t>UNID.</t>
  </si>
  <si>
    <t>BARRA</t>
  </si>
  <si>
    <t>gl</t>
  </si>
  <si>
    <t>Unid</t>
  </si>
  <si>
    <t>ROLO</t>
  </si>
  <si>
    <t>PÇ</t>
  </si>
  <si>
    <t>CONJ</t>
  </si>
  <si>
    <t>VB%</t>
  </si>
  <si>
    <t>MÊS</t>
  </si>
  <si>
    <t>h.mês</t>
  </si>
  <si>
    <t>LATA</t>
  </si>
  <si>
    <t>RL</t>
  </si>
  <si>
    <t>SIST</t>
  </si>
  <si>
    <t>M/L</t>
  </si>
  <si>
    <t>HA</t>
  </si>
  <si>
    <t>BD</t>
  </si>
  <si>
    <t>MxMÊS</t>
  </si>
  <si>
    <t>UN.MÊS</t>
  </si>
  <si>
    <t>CTO</t>
  </si>
  <si>
    <t>UNxMÊS</t>
  </si>
  <si>
    <t>VC</t>
  </si>
  <si>
    <t>PCT</t>
  </si>
  <si>
    <t>verba</t>
  </si>
  <si>
    <t>KW</t>
  </si>
  <si>
    <t>hora</t>
  </si>
  <si>
    <t>PV</t>
  </si>
  <si>
    <t xml:space="preserve">M </t>
  </si>
  <si>
    <t>CM</t>
  </si>
  <si>
    <t xml:space="preserve">M2 </t>
  </si>
  <si>
    <t>CM2</t>
  </si>
  <si>
    <t xml:space="preserve">UN  </t>
  </si>
  <si>
    <t>PTO</t>
  </si>
  <si>
    <t>PT</t>
  </si>
  <si>
    <t>U</t>
  </si>
  <si>
    <t>CM²</t>
  </si>
  <si>
    <t>JGXM</t>
  </si>
  <si>
    <t>UN.</t>
  </si>
  <si>
    <t>TXKM</t>
  </si>
  <si>
    <t>m³xKm</t>
  </si>
  <si>
    <t>UNXKM</t>
  </si>
  <si>
    <t xml:space="preserve">Certifico que os valores dos insumos não publicados, ou seja, cuja publicidade não pode ser conferida através de domínio público, estão apresentados acima, e os mesmos estão compatíveis ao sistema de pesquisa de insumos da ferramenta Orçafascio (https://app.orcafascio.com/banco/insumos), de acordo com a data-base de cada banco.
Os insumos que especificam na descrição alguma marca, o fazem apenas por questão de referência na cotação de preços referenciada. Na contratação, poderão ser adquiridos insumos similares de outras marcas, desde que atendam às mesmas especificações técnicas do insumo proposto, conforme projeto.
</t>
  </si>
  <si>
    <t>ud</t>
  </si>
  <si>
    <t>KM²</t>
  </si>
  <si>
    <t xml:space="preserve">KG    </t>
  </si>
  <si>
    <t xml:space="preserve">UN    </t>
  </si>
  <si>
    <t xml:space="preserve">M     </t>
  </si>
  <si>
    <t xml:space="preserve">M2    </t>
  </si>
  <si>
    <t>M²XMÊS</t>
  </si>
  <si>
    <t>RESUMO DE INSUMOS PRÓPRIOS</t>
  </si>
  <si>
    <t>UNIDADE</t>
  </si>
  <si>
    <t>Verif. Venc</t>
  </si>
  <si>
    <t>T.Km</t>
  </si>
  <si>
    <t>COT.002</t>
  </si>
  <si>
    <t>No prazo</t>
  </si>
  <si>
    <t>GB</t>
  </si>
  <si>
    <t>COT.017</t>
  </si>
  <si>
    <t>jg x m</t>
  </si>
  <si>
    <t>COT.038</t>
  </si>
  <si>
    <t>LOTES</t>
  </si>
  <si>
    <t>COT.047</t>
  </si>
  <si>
    <t>ÚN</t>
  </si>
  <si>
    <t>COT.058</t>
  </si>
  <si>
    <t>KW/H</t>
  </si>
  <si>
    <t>COT.069</t>
  </si>
  <si>
    <t>m³.km</t>
  </si>
  <si>
    <t>COT.078</t>
  </si>
  <si>
    <t>M3.KM</t>
  </si>
  <si>
    <t xml:space="preserve">COT.115 </t>
  </si>
  <si>
    <t>tkm</t>
  </si>
  <si>
    <t xml:space="preserve">COT.216 </t>
  </si>
  <si>
    <t>UN.MES</t>
  </si>
  <si>
    <t>COT.217</t>
  </si>
  <si>
    <t>COT.219</t>
  </si>
  <si>
    <t>COT.225</t>
  </si>
  <si>
    <t>COT.290</t>
  </si>
  <si>
    <t xml:space="preserve">COT.303 </t>
  </si>
  <si>
    <t xml:space="preserve">COT.413 </t>
  </si>
  <si>
    <t>SINDUSCON</t>
  </si>
  <si>
    <t>SND.001</t>
  </si>
  <si>
    <t>Fonte: Indicada OU Cotação (não indicada) -  Caso seja cotação, estarão anexadas ao final deste orçamento.</t>
  </si>
  <si>
    <t>COMPOSIÇÃO DE BDI - conforme Acórdão TCU 2622/2013</t>
  </si>
  <si>
    <t>CONSTRUÇÃO  DE  EDIFÍCIOS</t>
  </si>
  <si>
    <t>CONSTRUÇÃO  DE  EDIFÍCIOS - SEM LUCRO</t>
  </si>
  <si>
    <t>OBRA DE URBANIZAÇÃO - RUAS, PRAÇAS E PARQUES</t>
  </si>
  <si>
    <t>MANUTENÇÃO DE VIAS NÃO PAVIMENTADAS SEM AQUISIÇÃO DE MATERIAS</t>
  </si>
  <si>
    <t>CONSTRUÇÃO  DE  REDE ABASTECIMENTO DE ÁGUA, COLETA DE ESGOTO E CONSTRUÇÕES CORRELATAS</t>
  </si>
  <si>
    <t>CONSTRUÇÃO  DE  MANUTENÇÃO DE ESTAÇÕES E REDE DE DISTRIBUIÇÃO DE ENERGIA ELÉTRICA</t>
  </si>
  <si>
    <t>MANUTENÇÃO DE ILUMINAÇÃO PÚBLICA SEM FORNECIMENTO DE MATERIAIS</t>
  </si>
  <si>
    <t>LIMPEZA PÚBLICA - OBRA DE SANEAMENTO</t>
  </si>
  <si>
    <t>FORNECIMENTO DE MATERIAIS</t>
  </si>
  <si>
    <t>Local: Campo Grande/MS</t>
  </si>
  <si>
    <t>Item componente do BDI</t>
  </si>
  <si>
    <t>1° Quartil</t>
  </si>
  <si>
    <t>Médio</t>
  </si>
  <si>
    <t>3° quartil</t>
  </si>
  <si>
    <t>BDI Adotado</t>
  </si>
  <si>
    <t>3° Quartil</t>
  </si>
  <si>
    <t>AC - Administração Central</t>
  </si>
  <si>
    <t>S + G - Seguro e Garantia</t>
  </si>
  <si>
    <t>R - Risco</t>
  </si>
  <si>
    <t>DF - Despesas Financeiras</t>
  </si>
  <si>
    <t>L - Lucro</t>
  </si>
  <si>
    <t>I - IMPOSTOS</t>
  </si>
  <si>
    <t>Sem Desoneração</t>
  </si>
  <si>
    <t>Com Desoneração</t>
  </si>
  <si>
    <t>PIS:</t>
  </si>
  <si>
    <t>COFINS:</t>
  </si>
  <si>
    <t>ISSQN(3):</t>
  </si>
  <si>
    <t>CPRB (2):</t>
  </si>
  <si>
    <t>Não Desonerado</t>
  </si>
  <si>
    <t>Desonerado</t>
  </si>
  <si>
    <t>BDI CALCULADO:</t>
  </si>
  <si>
    <t>CONSTRUÇÃO  DE  RODOVIAS E FERROVIAS</t>
  </si>
  <si>
    <t>BDI calculado pela seguinte equação:</t>
  </si>
  <si>
    <t>Onde:</t>
  </si>
  <si>
    <t>AC: taxa de administração central;</t>
  </si>
  <si>
    <t>S: taxa de seguros;</t>
  </si>
  <si>
    <t>R: taxa de riscos;</t>
  </si>
  <si>
    <t>G: taxa de garantias;</t>
  </si>
  <si>
    <t xml:space="preserve">DF: taxa de despesas financeiras; </t>
  </si>
  <si>
    <t>L: taxa de lucro/remuneração;</t>
  </si>
  <si>
    <t>I: taxa de incidência de impostos [ PIS, COFINS, (3) ISSQN, (2) CPRB ]</t>
  </si>
  <si>
    <t>(2)CPRB = (Contribuição Previdenciária sobre a Receita Bruta – Lei n. 13.161 de 31/08/2015).</t>
  </si>
  <si>
    <t>(3) ISSQN é um imposto que incide sobre o preço de serviço, em Campo Grande o valor é de 5%. O custo previsto com mão-de-obra é de 60% do custo total da obra, para o computo do ISSQN o valor será de 3%</t>
  </si>
  <si>
    <t>Obra: UNIDADE DE SAÚDE DA FAMÍLIA LAR DO TRABALHADOR - REV.02
Bancos: SINAPI - 06/2025 - MS; SBC - 07/2025 - MS; SICRO3 - 04/2025 - MS; ORSE - 05/2025 - SE; SEDOP - 02/2025 - PA; SETOP - 01/2025 - MG; IOPES - 03/2025 - ES; SIURB - 01/2025 - SP; SUDECAP - 04/2025 - MG; CPOS/CDHU - 06/2025 - SP; FDE - 04/2025 - SP; AGESUL - 01/2025 - MS; AGETOP CIVIL - 04/2025 - GO; EMBASA - 01/2025 - BA; EMOP - 05/2025 - RJ</t>
  </si>
  <si>
    <t>Obra: UNIDADE DE SAÚDE DA FAMÍLIA LAR DO TRABALHADOR - REV.02</t>
  </si>
  <si>
    <t>Bancos: SINAPI - 06/2025 - MS; SBC - 07/2025 - MS; SICRO3 - 04/2025 - MS; ORSE - 05/2025 - SE; SEDOP - 02/2025 - PA; SETOP - 01/2025 - MG; IOPES - 03/2025 - ES; SIURB - 01/2025 - SP; SUDECAP - 04/2025 - MG; CPOS/CDHU - 06/2025 - SP; FDE - 04/2025 - SP; AGESUL - 01/2025 - MS; AGETOP CIVIL - 04/2025 - GO; EMBASA - 01/2025 - BA; EMOP - 05/2025 - RJ</t>
  </si>
  <si>
    <t>TABELA RESUMO - Não Desonerado - BDI = 23,54%</t>
  </si>
  <si>
    <t>TABELA RESUMO - Desonerado - BDI = 29,79%</t>
  </si>
  <si>
    <t>ORÇAMENTO ADOTADO UTILIZARÁ ENCARGOS SOCIAIS NÃO DESONERADOS, POR SER O DE MENOR CUSTO, SENDO ESTA ALTERNATIVA A MAIS VANTAJOSA PARA A ADMINISTRAÇÃO PÚBLICA.</t>
  </si>
  <si>
    <t>23,54%</t>
  </si>
  <si>
    <t>OCULTAR LINHA</t>
  </si>
  <si>
    <t xml:space="preserve"> = PLACA DE 2M X 4M</t>
  </si>
  <si>
    <t xml:space="preserve"> = RETIRADO DO AUTOCAD PRÉDIO DA USF: ((1+32+1)+(1+39+1))*2 = 150 M
PRÉDIO DISTRITO: ((1+17+1)+(1+10+1))*2 = 62 M
TOTAL = 150+62 = 212 M </t>
  </si>
  <si>
    <t xml:space="preserve"> = CONFORME CRONOGRAMA</t>
  </si>
  <si>
    <t xml:space="preserve"> = MOBILIZAÇÃO E DESMOBILIZAÇÃO DE 2 CONTAINERS</t>
  </si>
  <si>
    <t xml:space="preserve"> = 2 UNIDADES POR MÊS CONFORME CRONOGRAMA</t>
  </si>
  <si>
    <t xml:space="preserve"> = PERIMETRO RETIRADO DO DWG (60+60+60+56)*2 = 472 M2 </t>
  </si>
  <si>
    <t xml:space="preserve"> = PORTÃO DE 3 M X 2 M</t>
  </si>
  <si>
    <t xml:space="preserve"> = 2M X 2M </t>
  </si>
  <si>
    <t xml:space="preserve"> = 10M DE ANDAIME LOCADOS POR 18 MESES = 180</t>
  </si>
  <si>
    <t xml:space="preserve"> = 10M DE ANDAIME LOCADOS POR 18 MESES MONTADOS E DESMONTADOS 2 VEZES NO MES  </t>
  </si>
  <si>
    <t xml:space="preserve"> = 1 LIGAÇÃO </t>
  </si>
  <si>
    <t xml:space="preserve"> = CONFORM PLANTA DO PROJETO ARQUITETÔNICO 01/18
TERRENO 60 M X 60 M</t>
  </si>
  <si>
    <t xml:space="preserve"> = 3.600,00 m2 X espessura da camada a retirar (20 cm)
720 m3</t>
  </si>
  <si>
    <t xml:space="preserve"> = DMT = 11,6 KM
TRANSPORTE = 11,6*720 = 8.352,00 M3*KM </t>
  </si>
  <si>
    <t>CONFORME PROJETO MOVIMENTAÇAO DE TERRA PRANCHA ÚNICA</t>
  </si>
  <si>
    <t xml:space="preserve"> = 127 ESTACAS - USF
42 ESTACAS - DISTRITO      + 02 ESTACAS - PERGOLADO  
PROFUNDIDADE = 10 M (CONFORME PROJETO DE FUNDAÇÃO PRANCHAS 1 A 3)</t>
  </si>
  <si>
    <t>(CONFORME PROJETO DE FUNDAÇÃO PRANCHAS 1 A 3) 1410,5+466,46+22,32</t>
  </si>
  <si>
    <t>(CONFORME PROJETO DE FUNDAÇÃO PRANCHAS 1 A 3)</t>
  </si>
  <si>
    <t>: 62,35+20,62+1 (CONFORME PROJETO DE FUNDAÇÃO PRANCHAS 1 A 3)</t>
  </si>
  <si>
    <t xml:space="preserve"> = 127 ESTACAS - USF
42 ESTACAS - DISTRITO   + 02 ESTACAS - PERGOLADO
TOTAL = 171 UN</t>
  </si>
  <si>
    <t xml:space="preserve"> = conforme memória de cálculo em anexo</t>
  </si>
  <si>
    <t xml:space="preserve"> = conforme projetos USF + DISTRITO = 150,3+44,1</t>
  </si>
  <si>
    <t xml:space="preserve"> = conforme projetos USF + DISTRITO = 233,3+120,8</t>
  </si>
  <si>
    <t xml:space="preserve"> = conforme projetos USF + DISTRITO = 219,7+61,6</t>
  </si>
  <si>
    <t xml:space="preserve"> = conforme projetos USF + DISTRITO = 103,89+34,11</t>
  </si>
  <si>
    <t xml:space="preserve"> = conforme projetos de fundação USF (PRANCHA 02/14) + DISTRITO (PRANCHA 02/10) -&gt; 15,64 + 5,41 </t>
  </si>
  <si>
    <t xml:space="preserve"> = RETIRADO DO DWG comprimento vigas baldrame
USF = (7,45+8,72+7,00)/(0,40*0,15) = 386,16 M
DISTRITO = 6,62/(0,40*0,15) = 110,3 M
386,16+110,3 = 496,46 M
ESCAVAÇÃO ( ESCAVAR 40 CM A MAIS PARA CADA LADO + 5CM DE LASTRO) = (496,46*(0,40+0,15+0,40)*(0,40+0,05)) = 212,23 M3 </t>
  </si>
  <si>
    <t xml:space="preserve"> = 496,46*0,15*0,05 = 3,72 M3</t>
  </si>
  <si>
    <t xml:space="preserve"> CONFORME PROJETO DE FUNDACOES -&gt; USF (PRANCHA 07, 08 e 09/10) 114,86+135,24+110,87
DISTRITO (PRANCHA 07/10) = 104,95
TOTAL = 465,92 M2 </t>
  </si>
  <si>
    <t xml:space="preserve"> = CONFORME RESUMO DE MATERIAIS PROJETO ESTRUTURAL USF E DISTRITO</t>
  </si>
  <si>
    <t xml:space="preserve"> = CONFORME RESUMO DE MATERIAIS PROJETO ESTRUTURAL USF E DISTRITO
32,3+32,5+69,8</t>
  </si>
  <si>
    <t xml:space="preserve"> = CONFORME RESUMO DE MATERIAIS PROJETO ESTRUTURAL USF E DISTRITO
194,8+233,6+202,7+149,1</t>
  </si>
  <si>
    <t xml:space="preserve"> = CONFORME RESUMO DE MATERIAIS PROJETO ESTRUTURAL USF E DISTRITO
91,1+107,7+85,7+81,5</t>
  </si>
  <si>
    <t xml:space="preserve"> = CONFORME RESUMO DE MATERIAIS PROJETO ESTRUTURAL USF E DISTRITO
7,45+8,72+7+6,62  CONFORME PROJETO DE FUNDACOES E PRANCHAS 07, 08 e 09/14</t>
  </si>
  <si>
    <t xml:space="preserve"> = REATERRO = ESCAVAÇÃO - CONCRETO - LASTRO = 212,23-29,79-3,72</t>
  </si>
  <si>
    <t xml:space="preserve"> = usf (PRANCHA 03/14) = 275,71
distrito (PRANCHA 03/10) = 77,31
total = 353,02 m2 PROJETO DE FUNDACOES</t>
  </si>
  <si>
    <t xml:space="preserve"> = usf - 1,2+1,7+1+0,5
dist - 0,5
total = 4,4+0,5 = 4,9 kg</t>
  </si>
  <si>
    <t xml:space="preserve"> = usf - 185,7+94,3+1,8
dist - 28,9+30,8
total = 281,8+59,7 = 341,50 kg</t>
  </si>
  <si>
    <t xml:space="preserve">CONFORME PROJETO DE ESTRUTURA = usf - 1044,1+113,7+69,5+191,1+151,4 (PRANCHAS 03, 10, 11, 12 E 13/14)
dist - 250,6+159,3 PRANCHA 03 E 08/10)
total = 1569,8+409,9 = 1979,70 kg </t>
  </si>
  <si>
    <t xml:space="preserve">CONFORME PROJETO DE ESTRUTURA = usf - 70,3+190,7+29,8+122,2 (PRANCHA 10, 11, 12 E 13/14)
dist - 66,9+151,2. (PRANCHA 03 e 08/10)
total = 631,1 kg </t>
  </si>
  <si>
    <t xml:space="preserve"> = usf - 31,10+34,3
dist - 129,8
total = 65,4+129,8 = 195,20 kg</t>
  </si>
  <si>
    <t xml:space="preserve">CONFORME PROJETO DE ESTRUTURA = usf = 13,25 (PRANCHA 03/14)
distrito = 3,77 (PRANCHA 03/10)
total = 17,02 m2 </t>
  </si>
  <si>
    <t>CONFORME PROJETO DE ESTRUTURA = usf = 9,78+8,02+5,78+6,70 = 30,28 (PRANCHAS 10, 11, 12 E 13/14)
distrito = 9,12+0,75 = 9,87 (PRANCHAS 08 E 09/10)
total = 30,28+9,87 = 40,15 m2 PROJETO E PRANCHA</t>
  </si>
  <si>
    <t xml:space="preserve"> = CONFORME PROJETO DE PLANTA DE FORMA DE LAJES
54+336,84 (PRANCHAS 05 E 06/14) + 161,22 (PRANCHA 05/10) </t>
  </si>
  <si>
    <t xml:space="preserve"> = CONFORME PROJETO DE PLANTA DE FORMA DE LAJES
44,22</t>
  </si>
  <si>
    <t xml:space="preserve"> = CONFORME PROJETO DE PLANTA DE FORMA DE LAJES
114,54 (PRANCHA 06/14) </t>
  </si>
  <si>
    <t xml:space="preserve"> = USF = 256,2 KG
DISTRITO = 32,5 KG</t>
  </si>
  <si>
    <t xml:space="preserve"> = DISTRITO = 25,2 KG</t>
  </si>
  <si>
    <t xml:space="preserve"> = DISTRITO = 69,9 KG</t>
  </si>
  <si>
    <t xml:space="preserve"> = USF = 134,6 KKG
DISTRITO = 41,5 KG</t>
  </si>
  <si>
    <t xml:space="preserve"> = USF = 1211,32 KG (PRANCHA 14/14)
DISTRITO = 354,69 KG (PRANCHA 10/10) PROJETO E PRANCHA</t>
  </si>
  <si>
    <t xml:space="preserve"> = CONFORME PROJETO DE PLANTA DE FORMA DE LAJES
54+336,84 +114,54 (PRANCHAS 05 E 06/14)  +161,22 (PRANCHA 05/10) </t>
  </si>
  <si>
    <t>=</t>
  </si>
  <si>
    <t>: 9m x 5 un = 45 - CONFORME PROJETO ESTRUTURAL BASE RESERVATORIO PRANCHA ÚNICA</t>
  </si>
  <si>
    <t>CONFORME PROJETO ESTRUTURAL BASE RESERVATORIO PRANCHA ÚNICA</t>
  </si>
  <si>
    <t>ESCAVAÇÃO MANUAL BLOCO:
CONSIDERANDO ESCAVAÇÃO DE 50CM DE CADA LADO E 5CM PARA EXECUTAR O LASTRO: (3,982 +0,50+0,50) LARG X (3,982 +0,50+0,50) COMP. X (2,30 +0,05)M ALT. = 58,33</t>
  </si>
  <si>
    <t>LASTRO:
CONSIDERANDO 5CM PARA EXECUTAR O LASTRO : 3,982x3,982x0,05 =0,79</t>
  </si>
  <si>
    <t>: 58,33 ESCAVACAO - 36,40 CONCRETO - 0,79 LASTRO = 21,13</t>
  </si>
  <si>
    <t>CONFORME PROJETO HIDRO PRANCHA 08</t>
  </si>
  <si>
    <t xml:space="preserve">  RETIRADO DWG - METRAGEM DE BALDRAME = 444,45
IMPERMEABILIZAÇÃO = 444,45*(0,40+0,40+0,15) = 422,22 M2</t>
  </si>
  <si>
    <t>CONFORME PRANCHA 02 - PROJETO DE COBERTURA - 10802,88</t>
  </si>
  <si>
    <t xml:space="preserve"> = QUANTIDADE RETIRADA DO PROJETO ARQUITETÔNICO - ÁREA DAS HACHURAS DOS TELHADOS DO AUTOCAD
USF = 699,72 M2
DISTRITO = 34,56+184,14 M2</t>
  </si>
  <si>
    <t xml:space="preserve"> = USF = (18,85+20,25+13,77+12,3)
DIST = (6,25+8,35)</t>
  </si>
  <si>
    <t xml:space="preserve"> = USF = (13,95+13,95+8,30)
DIST = (5,90+5,90+4,42)</t>
  </si>
  <si>
    <t xml:space="preserve"> = P1  - 3,00*2,10 = 6,30 M2  CONFORME PROJETO DE ARQ PRANCHA 16/18
</t>
  </si>
  <si>
    <t xml:space="preserve"> = 3 P2 CONFORME PROJETO DE ARQ PRANCHA 16/18</t>
  </si>
  <si>
    <t xml:space="preserve"> = 27 P3 CONFORME PROJETO DE ARQ PRANCHA 16/18</t>
  </si>
  <si>
    <t xml:space="preserve"> = 02 P4 CONFORME PROJETO DE ARQ PRANCHA 16/18</t>
  </si>
  <si>
    <t xml:space="preserve"> =10 PCD CONFORME PROJETO DE ARQ PRANCHA 16/18</t>
  </si>
  <si>
    <t>: CONFORME PRANCHA 16/18 -&gt; J1 (2,00 x 0,60 x 32 = 38,4)  + J2 (1,50 x 0,60 x 09 = 8,1) = 46,50</t>
  </si>
  <si>
    <t>: CONFORME PRANCHA 17/18 -&gt; J3 ((0,30x0,90)+(0,40x0,90)) x12 = 7,56   + J4 ((2,00 x 1,00)x2)=4,00            -&gt; 11,56</t>
  </si>
  <si>
    <t>: J5 CONFORME PRANCHA 17/18 -&gt; 0,63 x 1,00 x 03 = 1,89</t>
  </si>
  <si>
    <t>: CONFORME PRANCHA 17/18 -&gt; J6 (((2x1,5)x3)+ J7 ((1,5x1)x6)+ J8 ((2x1,5)x3)) = 27m2</t>
  </si>
  <si>
    <t>: CONFORME PRANCHA 17/18 -&gt; (1,5 x 1,2)</t>
  </si>
  <si>
    <t>conforme quadro de esquadrias prancha porjeto arquitetônico 04/18
P1 = (3,00+0,20+0,20)*1 = 3,4
P2 = (1,50+0,20+0,20)*3 = 6,0
P3 = (0,90+0,20+0,20)*27 = 35,1
P4 = (0,88+0,20+0,20)*2 = 2,56
PCD = (0,90+0,20+0,20)*10 = 13
J1 = (2,00+0,20+0,20)*32 = 76,8
J2 = (1,50+0,20+0,20)*9 = 17,1
J3 = (0,90+0,20+0,20)*12 = 15,6
J4 = (2,00+0,20+0,20)*2 = 4,8
J5 = (0,63+0,20+0,20)*3 = 3,09
J6 = (2,00+0,20+0,20)*3 = 7,20
J7 = (1,50+0,20+0,20)*6 = 11,40
J8 = (2,00+0,20+0,20)*3 = 7,20
A1 = (1,50+0,20+0,20)*1 = 1,9
TOTAL = 205,15 M</t>
  </si>
  <si>
    <t>conforme quadro de esquadrias prancha porjeto arquitetônico 04/18
J1 = (2,00+0,20+0,20)*32 = 76,8
J2 = (1,50+0,20+0,20)*9 = 17,1
J3 = (0,90+0,20+0,20)*12 = 15,6
J4 = (2,00+0,20+0,20)*2 = 4,8
J5 = (0,63+0,20+0,20)*3 = 3,09
J6 = (2,00+0,20+0,20)*3 = 7,20
J7 = (1,50+0,20+0,20)*6 = 11,40
J8 = (2,00+0,20+0,20)*3 = 7,20
A1 = (1,50+0,20+0,20)*1 = 1,9
TOTAL = 145,09 M</t>
  </si>
  <si>
    <t xml:space="preserve">conforme quadro de esquadrias prancha porjeto arquitetônico 04/18
J1 = (2,00)*32 = 64
J2 = (1,50)*9 = 13,5
J3 = (0,90)*12 = 10,8 </t>
  </si>
  <si>
    <t>conforme quadro de esquadrias prancha porjeto arquitetônico 04/18
 P1 = 3 M
P6 = 1,40 M</t>
  </si>
  <si>
    <t xml:space="preserve"> = CONFORME PROJETO HIDROSSANITÁRIO - PRANCHA 01/08</t>
  </si>
  <si>
    <t xml:space="preserve"> = CONFORME PROJETO HIDROSSANITÁRIO - PRANCHA 08/08</t>
  </si>
  <si>
    <t xml:space="preserve"> = TUBOS 20MM + 25MM + 32MM + 40MM = 2,26 + 345,12 ++ 4,59 + 70,06 
TOTAL = 422,03 M X 40% = 168,81 M</t>
  </si>
  <si>
    <t xml:space="preserve"> = TUBOS 50 MM + 60MM + 50MM + 75 MM = 116,44 + 70,65 + 233,99 + 49,95
TOTAL = 471,03 M</t>
  </si>
  <si>
    <t xml:space="preserve"> = TUBO DE 50MM + 100MM = 5,48 + 174,43 = 179,91 M 
179,91 X * VALA de 50 x 50 cm = 44,97 M²</t>
  </si>
  <si>
    <t xml:space="preserve"> = CONFORME ANEXO "MEMÓRIA DE CÁLCULO LOUÇAS, METAIS, ACESSÓRIOS E BANCADAS" E PROJETO ARQUITETÔNICO</t>
  </si>
  <si>
    <t xml:space="preserve"> = CONFORME ANEXO "MEMÓRIA DE CÁLCULO LOUÇAS, METAIS, ACESSÓRIOS E BANCADAS" E PROJETO ARQUITETÔNICO - CONSULTÓRIO 09 UND + FARMACIA 01 UND</t>
  </si>
  <si>
    <t xml:space="preserve"> = CONFORME ANEXO "MEMÓRIA DE CÁLCULO LOUÇAS, METAIS, ACESSÓRIOS E BANCADAS" E PROJETO ARQUITETÔNICO
10 + 10 = 20 UN</t>
  </si>
  <si>
    <t xml:space="preserve"> = CONFORME PROJETO ARQUITETONICO</t>
  </si>
  <si>
    <t xml:space="preserve"> = CONFORME PROJETO ELÉTRICO - PRANCHA 07/09</t>
  </si>
  <si>
    <t xml:space="preserve"> = CONFORME PROJETO ELÉTRICO - PRANCHA 09/09</t>
  </si>
  <si>
    <t>CONFORME PROJETO EXECUTIVO REDE LÓGICA PRANCHA ÚNICA</t>
  </si>
  <si>
    <t xml:space="preserve"> = CONFORME PROJETO PSCIP- PRANCHA ÚNICA</t>
  </si>
  <si>
    <t xml:space="preserve"> = CONFORME PROJETO ARQUITETONICO (PRANCHA 06/18)</t>
  </si>
  <si>
    <t xml:space="preserve"> = CONFORME PROJETO ARQUITETONICO (PRANCHA 03 E 09)
INALAÇÃO 4 + CME 1 + 3 CADEIRAS DE ODONTO = 8 UN</t>
  </si>
  <si>
    <t xml:space="preserve"> = CONFORME PROJETO ARQUITETONICO (PRANCHA 03 E 09)
INALAÇÃO 4 + CME 1 + 3 CADEIRAS DE ODONTO = 8 UN X 1,5M CADA = 12M</t>
  </si>
  <si>
    <t xml:space="preserve"> = CONFORME PROJETO ARQUITETONICO (PRANCHA 03 E 09)
INALAÇÃO 4 + CME 1 + 3 CADEIRAS DE ODONTO = 8 UN X 2 EM CADA = 16 UN</t>
  </si>
  <si>
    <t xml:space="preserve"> = CONFORME PROJETO ARQUITETONICO (PRANCHA 03 E 09)
ENTRE AS CADEIRAS DE ODONTO E ENTRE CME E INALAÇÃO  = 3UN</t>
  </si>
  <si>
    <t>: SOMA DAS AREAS TOTAIS REF NA 15.3.1</t>
  </si>
  <si>
    <t>USF (RETIRADO DWG)
9,3*2+3,50*2+3,5+3,5+3,5+13,1*2+3,15+6,65+39,55+39,55+19,3+19,3+3,5*12+19,45+19,45+2,25+2,25+3,65*6+9,30+2,35+2,45+11,55+11,55+9,6 = 343,9 M
DISTRITO
17,6*2+9,95*3+4,9*2+4,9+3,25+3,25+3,85*2+1,6+2,15+2,85 = 100,55 M
ALTURA = 2,8 M
(343,9+100,55)*2,80 = 1.244,46 M2
PÉ-DIREITO MAIOR (ACRÉSCIMO DE +1,10 M) = (19,5*2+9,6*4+6+6)*1,1=98,34 M2
OITÕES 
USF
((9,6*0,48/2)*3)+(9,6*0,55*3)+(7,10*0,35/2)+(7,10*0,67)+(9,60*0,48/2)+(0,54*9,6)+(0,50*19,5*2) = 55,73 M2
DISTRITO
((10,25*0,50/2)*2)+(2,05*5,85)+(1,54*(5,85+5,20+5,20))+5,20*0,52 = 44,84 M2
VÃOS A DESCONTAR (conforme quadro de esquadrias MEMORIAL DESCRITIVO)
P1 = 3*2,10*1 = 6,30 M2
P2 = 1,60*2,10*3 = 5,04 M2
P3 = 0,90*2,10*27 = 51,03 M2
P4 = 0,88*2,10*2 = 3,78 M2
PCD = 0,90*2,10*10 = 18,9 M2
J1 = 2,00*0,60*32 = 38,4 M2
J2 = 1,50*0,60*9 = 8,1 M2
J3 = 0,90*0,60*12 = 6,48 M2
J4 = 2,00*1,00*2 = 4,0 M2
J5 = 0,63*1,00*3 = 1,89 M2
J6 = 2,00*1,50*3 = 9,00 M2
J7 = 1,50*1,00*6 = 9,00 M2
J8 = 2,00*1,50*3 = 9,00 M2
A1 = 1,50*1,20*1 = 1,80 M2
TOTAL VÃOS = 6,30+5,04+51,03+3,78+18,9+38,4+8,1+6,48+4+1,89+9+9+9+1,8 = 172,72 M2
TOTAL = ((1244,46-172,72)*2+98,34+55,73+44,84) = 2.342,39 M2
.
.</t>
  </si>
  <si>
    <t>: SOMA DAS AREAS REF. 15.2.1</t>
  </si>
  <si>
    <t>* Inalação = (3,00+0,60+0,60)*0,60-2,00*0,09 = 2,34 m2
* CME = (0,88+3,50+3,00+2,13)*0,60-(2,00*0,09) = 5,52 m2
* Curativo = (0,60*0,60)+(1,50*0,60)+(1,55*0,90)-(2,00*0,09) = 2,47 m2
* Coleta/Medicação = (2,50+0,60+0,60)*0,60-(0,50*0,09) = 2,17 m2
* Odonto = (9,30+0,60+0,60)*0,60-(0,35*0,09*2) = 6,23 m2
* Vacina = (2,10+0,60)*0,60-(2,00*0,09) = 1,44 m2
* Sala pré e pós consulta = (3,00+0,60+0,60)*0,60-(2,00*0,09) = 2,34 m2
* Copa = 2,10*0,60 = 1,26 m2
* DML = 0,90*1,20 = 1,08 m2
* WC Masc e Fem.(recepção / espera) = ((2,45+1,73)*2*2,80-0,97*2,10-0,60*0,90)*2 = 41,66 m2
* Ban. Masc. e Fem. (banheiro funcionários) ((2,35+2,00)*2*2,80-0,96*2,10-0,60*0,90)*2 = 43,60 m2
* Sanit. (consultório 01, 02, 07 e 08)= ((1,70+2,25)*2*2,80-0,90*2,10-0,60*0,90)*4 = 78,76 m2
* Lavatórios = 0,60*0,90*10 = 5,40 m2
* Almox. Imuni. = (2,20+0,60)*0,60-(2,00*0,09) = 1,50 m2
* Área Serv. = (1,00+1,60)*2,80-0,90*0,60 = 6,74 m2
* Copa = 1,75*0,60-1,30*0,09 = 0,93 m2
* Sanitário Masc. Fem. = ((1,60+2,15)*2*2,80-0,90*0,60-0,97*2,10)*2 = 36,84 m2
Total = (2,34+5,52+2,47+2,17+6,23+1,44+2,34+1,26+1,08+41,66+43,60+78,76+5,4+1,5+6,74+0,93+36,84) = 240,28 m2 
conforme detalhes nas pranchas 09/18, 10/18, 11/18 e 12/18</t>
  </si>
  <si>
    <t xml:space="preserve"> ÁREAS
UFS
Odonto = 46,50 CME = 10,5  Curativo = 10,5 Inalação = 10,5 Circulação = 26,20 Coleta/Medicação = 21,52
Sala Multiplo Uso = 44,22  Vacina = 14,25 Recepção/Espera = 115,78  Sala de Pré e Pós Consulta = 12,25 
Consultório 01 = 10,50  Sanitário = 3,82  Sanitário = 3,82  Consultório 02 = 10,50 Consultório 03 = 10,50
Consultório 04 = 10,50 Circulação = 36,90 Consultório 05 = 10,50  Consultório 06 = 10,50
Consultório 07 = 10,50 Consultório 08 = 10,50  Consultório 09 = 10,50  Sanitário = 3,82  Sanitário = 3,82
San. Fem. = 4,22  San. Masc. = 4,22  Farm = 17,35  Gerência = 12,25  Circulação = 18,58
Almoxarifado = 6,48  Banheiro Masc. Func. = 4,70  Banheiro Fem. Func = 4,70 Circulação = 13,07
Copa = 7,0 DML = 7,0
DISTRITO
Copa = 12,51 DML = 3,15  A. Serviço = 1,76 Sanit. Masc. = 3,44  Sanit. Fem. = 3,44  Circulação = 3,40
Sala de Multiplouso = 37,24  Circulação = 16,12  Almoxarifado Imunização = 11,55
Almoxarifado = 13,09   Sala dos Técnicos = 44,10  Direção do Distrito = 12,25 
TOTAL = DISTRITO + USF = 162,05+558,47 = 720,52 M2
ESPESSURA DE ATERRO INTERNO = 30 CM
720,52*0,30 = 216,15 M3 
 PROJETO E PRANCHA</t>
  </si>
  <si>
    <t>SOMA DAS AREAS REF 15.3.1</t>
  </si>
  <si>
    <t xml:space="preserve">RETIRADO DWG -  RODAPÉ
UFS
Odonto = 26,93 m  CME = 12,03 m  Curativo = 12,03 m  Inalação = 12,03 m
Circulação = 22,04 m  Coleta/Medicação = 18,33 m  Sala Multiplo Uso = 24,93 m
Vacina = 13,03 m  Recepção/Espera = 43,6 m  Sala de Pré e Pós Consulta = 12,03 m
Consultório 01 = 11,07 m
Consultório 02 = 11,07 m
Consultório 03 = 12,03 m
Consultório 04 = 12,03 m
Circulação = 27,57 m
Consultório 05 = 12,03 m
Consultório 06 = 12,03 m
Consultório 07 = 12,03 m
Consultório 08 = 11,07 m
Consultório 09 = 12,03 m
Farm = 21,73 m
Gerência = 13,03 m
Circulação = 12,32 m
Almoxarifado = 9,74 m
Circulação = 7,08 m
Copa = 10,03 m
DML = 10,03 m
DISTRITO
Copa = 13,23 m
DML = 5,15 m
Circulação = 21,2 m
Sala de Multiplouso = 24,03 m
Almoxarifado Imunização = 12,73 m
Almoxarifado = 13,53 m
Sala dos Técnicos = 25,87 m
Direção do Distrito = 13,83 m
TOTAL = DISTRITO + USF = 413,9+129,57 = 543,47 M
</t>
  </si>
  <si>
    <t xml:space="preserve"> ÁREA RETIRADA DO AUTOCAD
CALÇADA USF = 224,03 M2
CALÇADA DISTRITO = 66,10 M2
CALÇADA EXTERNA = 244,12 M2
TOTAL = 224,03+66,10+244,12 = 534,25 M2
ESPESSURA 6 CM = 534,25*0,06 = 32,05 M3</t>
  </si>
  <si>
    <t>CONFORME ÁREA ESCRITA NO PROJETO ARQUITETÔNICO PRANCHA 04/18
ESTACIONAMENTO INTERNO = 801,70 M2 +
 EMBARQUE/DESEMBARQUE AMBULÂNCIA = 29,00 M2</t>
  </si>
  <si>
    <t>MEIO FIO PARA DELIMITAÇÃO DO PISO INTERTRAVADO</t>
  </si>
  <si>
    <t xml:space="preserve"> área de emboço de parede menos área de revestimento cerâmico de parede
2342,39 m2 - 240,28 m2 = 2.102,11 m2</t>
  </si>
  <si>
    <t>ÁREA DE SELADOR MENOS ÁREA DE PINTURA EXTERNA = 2102,11 (REF 16.1) -708,71 (REF 16.2) = 1393,40 M2</t>
  </si>
  <si>
    <t>USF
Fachada Frontal = (11,45*3,50+6,80*3,30+9,60*4,48+9,60*0,48/2+11,70*3,50) = 148,77 m2
Fachada Lateral Esquerda = (9,60*3,50+3,55*3,55+19,05*4,50) = 131,92 m2
Fachada Posterior = ((11,70+18,25)*3,50+9,60*4,45+9,60*0,48/2) = 149,84 m2
Fachada Lateral Direita = (9,60*3,50+3,55*3,55+19,05*4,50) = 131,92 m2
Total = 562,45 m2
Vãos = 23J1+6J2+9J3+2J6+1P1+1P2+1P6 = 23*2*0,6+6*1,5*0,6+9*0,9*0,6+2*2*1,5+3*2,1+1,6*2,1+2,0*2,10 = 57,72 M2
TOTAL PINTURA EXTERNA USF= 562,45-57,72 = 504,73 M2
DISTRITO
Fachada Frontal = 10,25*3,5+10,25*0,52/2+4,93 = 43,47 m2
Fachada Lateral Esquerda = 17,6*3,5+4,2*0,95 = 65,59 m2
Fachada Posterior = 10,25*3,5+10,25*0,52/2+4,93 = 43,47 m2
Fachada Lateral Direita = 17,6*3,50+4,20*1,05 = 66,01 m2
Total = 218,54 m2
Vãos = 7J1+3J2+3J3+1P4 = 7*2,0*0,6+3*1,5*0,6+3*0,90*0,6+0,88*2,10 = 14,56 m2
TOTAL PINTURA EXTERNA DISTRITO=  = 218,54-14,56 = 203,98 M2
TOTAL = 504,73+203,98 = 708,71 M2</t>
  </si>
  <si>
    <t xml:space="preserve"> SOMA DE AREAS REF. ITEM 16.7</t>
  </si>
  <si>
    <t>conforme quadro de esquadrias prancha  04/18
P2 = 1,60*2,10*3*2 = 20,16 M2
P3 = 0,90*2,10*27*2 = 102,06 M2
PCD = 0,90*2,10*2*10 = 37,80 M2
TOTAL = 160,02 M2</t>
  </si>
  <si>
    <t>P4= 0,88*2,10*2*2 = 7,39 m2
J5= 0,63*1,00*3*2 = 3,78 m2
TOTAL = 7,39+3,78 = 11,17 m2</t>
  </si>
  <si>
    <t>CONFORME ANEXO "MEMÓRIA DE CÁLCULO LOUÇAS, METAIS, ACESSÓRIOS E BANCADAS" E PROJETO ARQUITETÔNICO</t>
  </si>
  <si>
    <t xml:space="preserve"> CONFORME PROJETO ARQUITETONICO (PRANCHA 05/18)
0,8 X 1,20 X 3 UN = 2,88
1,44M² X 2 (IDOSO + PCD) = 2,88
TOTAL = 5,76M²</t>
  </si>
  <si>
    <t>CONFORME PROJETO ARQUITETONICO (PRANCHA 05/18)
10UN</t>
  </si>
  <si>
    <t>CONFORME PROJETO ARQUITETONICO (PRANCHA 05/18)
2UN</t>
  </si>
  <si>
    <t>CONFORME PROJETO ARQUITETONICO (PRANCHA 05/18)
ALERTA = 10+4+4+6+24+24 = 72UN X 0,25 = 18M
DIRECIONAL = 58,25M 
TOTAL = 76,25</t>
  </si>
  <si>
    <t>CONFORME PROJETO ARQUITETONICO (PRANCHA 05/18)
ALERTA = 22UN
DIRECIONAL = 10 UN
TOTAL = 32 UM</t>
  </si>
  <si>
    <t xml:space="preserve"> ÁREA RETIRADA DO AUTOCAD
GRAMA INTERNA = 1509,51 + 117,37
GRAMA EXTERNA = 38,54 
TOTAL = 1665,42 M2</t>
  </si>
  <si>
    <t>REF 18.1</t>
  </si>
  <si>
    <t>ÁREA RETIRADA DO AUTOCAD
GRAMA INTERNA = 1509,51 + 117,37
GRAMA EXTERNA = 38,54 
TOTAL = 1665,42 M2
IRRIGADOS POR 30 DIAS</t>
  </si>
  <si>
    <t xml:space="preserve"> 60+60+5+8,6+8,6+6+4 = 152,2 M
(152,2/3)*2 = 102 ESTACAS</t>
  </si>
  <si>
    <t xml:space="preserve"> = 152,20*0,20*0,50</t>
  </si>
  <si>
    <t xml:space="preserve"> = 152,20*0,30*2</t>
  </si>
  <si>
    <t xml:space="preserve"> = 4*152,2*0,395</t>
  </si>
  <si>
    <t xml:space="preserve"> = (152,2/0,15)*(0,25+0,05+0,25+0,05+0,10)*(0,154) = 109,41</t>
  </si>
  <si>
    <t xml:space="preserve"> = 152,2*0,3*0,1</t>
  </si>
  <si>
    <t xml:space="preserve"> = 152,2*(0,3+0,3+0,1)</t>
  </si>
  <si>
    <t xml:space="preserve"> = 152,2*0,4*0,2</t>
  </si>
  <si>
    <t>152,2*2-102*0,2*2 = 263,60 M2  DWG</t>
  </si>
  <si>
    <t>102*2,2*2*2</t>
  </si>
  <si>
    <t>152,2*0,2*2</t>
  </si>
  <si>
    <t>PILARES = 102*4*(2,20+0,30+0,50)*0,395 = 483,48
VIGAS = 4*152,2*0,395 = 240,47
TOTAL = 723,95 KG</t>
  </si>
  <si>
    <t>PILARES = (2/0,2)*(0,15+0,05+0,15+0,05+0,1)*0,154*102 = 78,54
VIGAS = (152,2/0,2)*(0,15+0,05+0,15+0,05+0,1)*0,154 = 58,59
TOTAL = 137,13 KG</t>
  </si>
  <si>
    <t>PILARES =102*0,2*0,1*2 = 4,08</t>
  </si>
  <si>
    <t>VIGAS = 152,2*0,2*0,1</t>
  </si>
  <si>
    <t>152,2*2,30*2 = 700,12 M2  DWG</t>
  </si>
  <si>
    <t>REF 19.1.16</t>
  </si>
  <si>
    <t>10,6+10,6+10,6+1,5+13,5+7,2+5,25+9,25+5,25+14,42 = 88,17 M
88,17/3 = 30 ESTACAS DE 2 METROS = 60 M</t>
  </si>
  <si>
    <t xml:space="preserve"> 88,17*0,5*0,2 = 8,81 M3</t>
  </si>
  <si>
    <t>88,17*0,3*2</t>
  </si>
  <si>
    <t>88,17*4*0,395 = 139,30 KG</t>
  </si>
  <si>
    <t>(88,17/0,15)*(0,25+0,05+0,25+0,05+0,10)*(0,154)</t>
  </si>
  <si>
    <t xml:space="preserve"> 88,17*0,3*0,1 = 2,64 </t>
  </si>
  <si>
    <t>88,17*(0,3+0,1+0,3)</t>
  </si>
  <si>
    <t xml:space="preserve"> 88,17*0,4*0,2 = 7,05</t>
  </si>
  <si>
    <t xml:space="preserve"> 88,17*2,2 DWG</t>
  </si>
  <si>
    <t>REF 19.2.9 x 02</t>
  </si>
  <si>
    <t xml:space="preserve"> = 2 PORTÕES P1 = 5*2,2*2 DWG</t>
  </si>
  <si>
    <t xml:space="preserve"> = 2 PORTÕES P1 = 5*2*2 DWG</t>
  </si>
  <si>
    <t xml:space="preserve"> = 2 PORTÕES P1 = 5*2,2*2*2 DWG</t>
  </si>
  <si>
    <t xml:space="preserve"> = 6 ESTACAS BROCAS DE 3 METROS</t>
  </si>
  <si>
    <t xml:space="preserve"> = 6 BLOCOS DE 50X50X50 CM</t>
  </si>
  <si>
    <t xml:space="preserve"> = (0,45*4+0,1)*6*6*0,25</t>
  </si>
  <si>
    <t xml:space="preserve"> = 0,50*0,50*0,50*6</t>
  </si>
  <si>
    <t>CONFORME PRANCHA 03 - PROJETO DE COBERTURA - 518,34</t>
  </si>
  <si>
    <t xml:space="preserve"> = CONFORME ÁREA NA PLANTA BAIXA DO PROJETO ARQUITETÔNICO</t>
  </si>
  <si>
    <t xml:space="preserve"> = 3,90*0,4*2+3,65*0,4*2+3,40*0,4*2+5,3*0,4*3+5,63*0,4*10 = 37,64 M2</t>
  </si>
  <si>
    <t>CONFORME PRANCHA 03 - PROJETO DE ESTRUTURA METALICA 2466,12</t>
  </si>
  <si>
    <t xml:space="preserve"> = ENCONTRO DAS VIGAS COM A PAREDE = 2*4*2+14*4</t>
  </si>
  <si>
    <t xml:space="preserve"> =  ((8,9+5,20+1,10)*(0,5+0,1+0,5+0,1))+(13*5*(0,5+0,1+0,5+0,1))+(0,5*0,1*4)+(0,3*0,1*14)</t>
  </si>
  <si>
    <t xml:space="preserve">CONFORME PROJETO DE ESTRUTURAS DE CONCRETO DO PERGOLADO PRANCHA 01/01
Considerando escavação de 0,50m para cada lado e 0,05m do lastro -&gt; 
 BLOCO B1: (0,5+0,5)*(0,5+0,5)*(0,5+0,05) +
 BLOCO B2: (0,5+0,5)*(0,5+0,5)*(0,5+0,05) = 2,4625
</t>
  </si>
  <si>
    <t xml:space="preserve">CONFORME PROJETO DE ESTRUTURAS DE CONCRETO DO PERGOLADO PRANCHA 01/01
B1 0,5x0,5x0,05 +
B2 1,0x1,0x0,05 = 0,06m3
</t>
  </si>
  <si>
    <t xml:space="preserve">CONFORME PROJETO DE ESTRUTURAS DE CONCRETO DO PERGOLADO PRANCHA 01/01
ARMACAO CA60 5mm
</t>
  </si>
  <si>
    <t xml:space="preserve">CONFORME PROJETO DE ESTRUTURAS DE CONCRETO DO PERGOLADO PRANCHA 01/01
AREA DE FORMA
</t>
  </si>
  <si>
    <t>CONFORME PROJETO DE ESTRUTURAS DE CONCRETO DO PERGOLADO PRANCHA 01/01
VOLUME CONCRETO</t>
  </si>
  <si>
    <t xml:space="preserve">CONFORME PROJETO DE ESTRUTURAS DE CONCRETO DO PERGOLADO PRANCHA 01/01
Escavação 2,46 - lastro 0,06 - concreto 0,92 = 1,48m3
</t>
  </si>
  <si>
    <t>CONFORME PROJETO DE ESTRUTURAS DE CONCRETO DO PERGOLADO PRANCHA 01/01
AREA DE FORMA</t>
  </si>
  <si>
    <t>CONFORME PROJETO DE ESTRUTURAS DE CONCRETO DO PERGOLADO PRANCHA 01/01
ARMACAO CA50 10mm</t>
  </si>
  <si>
    <t>CONFORME PROJETO DE ESTRUTURAS DE CONCRETO DO PERGOLADO PRANCHA 01/01
ARMACAO CA60 5mm</t>
  </si>
  <si>
    <t>CONFORME PROJETO ARQUITETONICO PRANCHA 14/18</t>
  </si>
  <si>
    <t xml:space="preserve"> = CONFORME PROJETO ARQUITETONICO PRANCHA 01/18</t>
  </si>
  <si>
    <t xml:space="preserve"> = 2 horas x 3 dias por semana x 4,33 semanas por mês x 18 meses</t>
  </si>
  <si>
    <t xml:space="preserve"> = 8 horas x 5 dias por semana x 4,33 semanas por mês x 18 meses</t>
  </si>
  <si>
    <t xml:space="preserve"> = 4 horas x 3 dias por semana x 4,33 semanas por mês x 18 meses</t>
  </si>
  <si>
    <t xml:space="preserve">CONFORME PROJETO DE ESTRUTURA - usf = 115,28+92,96+70,12+70,86 (PRANCHAS 10, 11, 12 e 13)
distrito (PRANCHA 08/10 E 09/10)= 107,36+12,56
total = 349,22+119,92 = 469,14 M2 </t>
  </si>
  <si>
    <t>Obra: UNIDADE DE SAÚDE DA FAMÍLIA LAR DO TRABALHADOR - REV.02
Bancos: SINAPI - 06/2025 - MS; SINAPI - 06/2025 - SP; SBC - 07/2025 - MS; SICRO3 - 04/2025 - MS; ORSE - 05/2025 - SE; SEDOP - 02/2025 - PA; SETOP - 01/2025 - MG; IOPES - 03/2025 - ES; SIURB - 01/2025 - SP; SUDECAP - 04/2025 - MG; CPOS/CDHU - 06/2025 - SP; FDE - 04/2025 - SP; AGESUL - 01/2025 - MS; AGETOP CIVIL - 04/2025 - GO; EMBASA - 01/2025 - BA; EMOP - 05/2025 - RJ</t>
  </si>
  <si>
    <t>SINAPI-SP</t>
  </si>
  <si>
    <t>LAVATORIO DE LOUCA BRANCA PARA P.N.E., REF. L.51.17 DECA VOGUE PLUS DA DECA OU SIMILAR</t>
  </si>
  <si>
    <t>COLUNA SUSPENSA DE LOUCA BRANCA PARA P.N.E., DECA VOGUE PLUS REF. C.510.17 OU SIMILAR</t>
  </si>
  <si>
    <t xml:space="preserve"> USF
9,3*2+3,50*2+3,5+3,5+3,5+13,1*2+3,15+6,65+39,55+39,55+19,3+19,3+3,5*12+19,45+19,45+2,25+2,25+3,65*6+9,30+2,35+2,45+11,55+11,55+9,6 = 343,9 M
DISTRITO
17,6*2+9,95*3+4,9*2+4,9+3,25+3,25+3,85*2+1,6+2,15+2,85 = 100,55 M
ALTURA ATÉ A VIGA = 2,5 M
(343,9+100,55)*2,50 = 1.111,12 M2
PÉ-DIREITO MAIOR (ACRÉSCIMO DE +1,00 M) = (19,5*2+9,6*4+6+6)*1=89,40 M2
OITÕES 
USF
((9,6*0,48/2)*3)+(9,6*0,55*3)+(7,10*0,35/2)+(7,10*0,67)+(9,60*0,48/2)+(0,54*9,6)+(0,50*19,5*2) = 55,73 M2
DISTRITO
((10,25*0,50/2)*2)+(2,05*5,85)+(1,54*(5,85+5,20+5,20))+5,20*0,52 = 44,84 M2
VÃOS A DESCONTAR (conforme quadro de esquadrias prancha porjeto arquitetônico 04/18)
P1 = 3*2,10*1 = 6,30 M2
P2 = 1,60*2,10*3 = 5,04 M2
P3 = 0,90*2,10*27 = 51,03 M2
P4 = 0,88*2,10*2 = 3,78 M2
PCD = 0,90*2,10*10 = 18,9 M2
J1 = 2,00*0,60*32 = 38,4 M2
J2 = 1,50*0,60*9 = 8,1 M2
J3 = 0,90*0,60*12 = 6,48 M2
J4 = 2,00*1,00*2 = 4,0 M2
J5 = 0,63*1,00*3 = 1,89 M2
J6 = 2,00*1,50*3 = 9,00 M2
J7 = 1,50*1,00*6 = 9,00 M2
J8 = 2,00*1,50*3 = 9,00 M2
A1 = 1,50*1,20*1 = 1,80 M2
TOTAL VÃOS = 6,30+5,04+51,03+3,78+18,9+38,4+8,1+6,48+4+1,89+9+9+9+1,8 = 172,72 M2
TOTAL = 1111,12+89,40+55,73+44,84-172,72 = 1.128,37 M2
.</t>
  </si>
  <si>
    <t>VERGA PRÉ-MOLDADA PARA PORTAS COM MAIS DE 1,5 M DE VÃO</t>
  </si>
  <si>
    <t>40.050.0066</t>
  </si>
  <si>
    <t>ARGAMASSA TRAÇO 1:2:9 (EM VOLUME DE CIMENTO, CAL E AREIA MÉDIA ÚMIDA) PARA EMBOÇO/MASSA ÚNICA/ASSENTAMENTO DE ALVENARIA DE VEDAÇÃO, PREPARO MECÂNICO COM BETONEIRA 600 L. AF_08/2019</t>
  </si>
  <si>
    <t xml:space="preserve">m³ </t>
  </si>
  <si>
    <t>CORTE E DOBRA DE AÇO CA-50, DIÂMETRO DE 8,0 MM. AF_06/2022</t>
  </si>
  <si>
    <t xml:space="preserve">m² </t>
  </si>
  <si>
    <t xml:space="preserve">SINAPI </t>
  </si>
  <si>
    <t>ESPACADOR / DISTANCIADOR CIRCULAR COM ENTRADA LATERAL, EM PLASTICO, PARA VERGALHAO *4,2 A 12,5* MM, COBRIMENTO 20 MM</t>
  </si>
  <si>
    <t xml:space="preserve"> usf - 301,2+106,6+87,5+62,8+75,2 (PRANCHA 03, 10, 11, 12, 13/14)
dist - 84,7+99,4+13,4 (PRANCHA 03, 08, 09/10)
total = 633,3+197,5 = 830,8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</si>
</sst>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R$&quot;\ * #,##0.00_-;\-&quot;R$&quot;\ * #,##0.00_-;_-&quot;R$&quot;\ * &quot;-&quot;??_-;_-@_-"/>
    <numFmt numFmtId="164" formatCode="#,##0.00%"/>
    <numFmt numFmtId="165" formatCode="#,##0.0000000"/>
    <numFmt numFmtId="166" formatCode="_-&quot;R$&quot;* #,##0.00_-;\-&quot;R$&quot;* #,##0.00_-;_-&quot;R$&quot;* &quot;-&quot;??_-;_-@_-"/>
    <numFmt numFmtId="167" formatCode="mm/yyyy"/>
    <numFmt numFmtId="168" formatCode="#,##0.00;[Red]#,##0.00"/>
    <numFmt numFmtId="169" formatCode="0.000%"/>
  </numFmts>
  <fonts count="58" x14ac:knownFonts="1">
    <font>
      <sz val="11"/>
      <color theme="1"/>
      <name val="Calibri"/>
      <family val="2"/>
      <scheme val="minor"/>
    </font>
    <font>
      <sz val="11"/>
      <color theme="1"/>
      <name val="Calibri"/>
      <family val="2"/>
      <scheme val="minor"/>
    </font>
    <font>
      <sz val="10"/>
      <color theme="1"/>
      <name val="Calibri"/>
      <family val="2"/>
      <scheme val="minor"/>
    </font>
    <font>
      <sz val="7.5"/>
      <color theme="1"/>
      <name val="Arial"/>
      <family val="2"/>
    </font>
    <font>
      <sz val="8"/>
      <color theme="1"/>
      <name val="Arial"/>
      <family val="2"/>
    </font>
    <font>
      <b/>
      <u/>
      <sz val="9"/>
      <color theme="0"/>
      <name val="Arial"/>
      <family val="2"/>
    </font>
    <font>
      <b/>
      <u/>
      <sz val="9"/>
      <color theme="1"/>
      <name val="Arial"/>
      <family val="2"/>
    </font>
    <font>
      <b/>
      <sz val="9"/>
      <color theme="1"/>
      <name val="Arial"/>
      <family val="2"/>
    </font>
    <font>
      <i/>
      <sz val="8"/>
      <color theme="1"/>
      <name val="Arial"/>
      <family val="2"/>
    </font>
    <font>
      <b/>
      <sz val="8"/>
      <color theme="1"/>
      <name val="Arial"/>
      <family val="2"/>
    </font>
    <font>
      <sz val="10"/>
      <color theme="1"/>
      <name val="Arial"/>
      <family val="2"/>
    </font>
    <font>
      <sz val="11"/>
      <name val="Arial"/>
      <family val="1"/>
    </font>
    <font>
      <sz val="7.5"/>
      <color theme="1"/>
      <name val="Calibri"/>
      <family val="2"/>
      <scheme val="minor"/>
    </font>
    <font>
      <b/>
      <sz val="7.5"/>
      <color theme="1"/>
      <name val="Arial"/>
      <family val="2"/>
    </font>
    <font>
      <b/>
      <sz val="7.5"/>
      <color theme="1"/>
      <name val="Arial Narrow"/>
      <family val="2"/>
    </font>
    <font>
      <b/>
      <sz val="7.5"/>
      <color theme="1"/>
      <name val="Calibri Light"/>
      <family val="2"/>
      <scheme val="major"/>
    </font>
    <font>
      <b/>
      <sz val="10"/>
      <color theme="1"/>
      <name val="Calibri"/>
      <family val="2"/>
      <scheme val="minor"/>
    </font>
    <font>
      <sz val="9"/>
      <color theme="1"/>
      <name val="Calibri Light"/>
      <family val="2"/>
      <scheme val="major"/>
    </font>
    <font>
      <sz val="10"/>
      <color theme="0"/>
      <name val="Calibri"/>
      <family val="2"/>
      <scheme val="minor"/>
    </font>
    <font>
      <sz val="7.5"/>
      <color rgb="FF000000"/>
      <name val="Arial"/>
      <family val="2"/>
    </font>
    <font>
      <b/>
      <sz val="9"/>
      <color theme="0"/>
      <name val="Arial"/>
      <family val="2"/>
    </font>
    <font>
      <sz val="9"/>
      <color theme="1"/>
      <name val="Calibri"/>
      <family val="2"/>
      <scheme val="minor"/>
    </font>
    <font>
      <sz val="7.5"/>
      <color theme="1"/>
      <name val="Arial Narrow"/>
      <family val="2"/>
    </font>
    <font>
      <sz val="11"/>
      <color theme="0"/>
      <name val="Arial"/>
      <family val="1"/>
    </font>
    <font>
      <sz val="7"/>
      <color theme="1"/>
      <name val="Arial"/>
      <family val="2"/>
    </font>
    <font>
      <b/>
      <sz val="8"/>
      <name val="Arial"/>
      <family val="1"/>
    </font>
    <font>
      <b/>
      <sz val="8"/>
      <name val="Arial"/>
      <family val="2"/>
    </font>
    <font>
      <b/>
      <sz val="9"/>
      <color theme="1"/>
      <name val="Calibri"/>
      <family val="2"/>
      <scheme val="minor"/>
    </font>
    <font>
      <sz val="10"/>
      <color rgb="FF000000"/>
      <name val="Arial"/>
      <family val="2"/>
    </font>
    <font>
      <sz val="8"/>
      <color rgb="FF000000"/>
      <name val="Arial"/>
      <family val="1"/>
    </font>
    <font>
      <sz val="8"/>
      <color theme="1"/>
      <name val="Calibri"/>
      <family val="2"/>
      <scheme val="minor"/>
    </font>
    <font>
      <b/>
      <sz val="8"/>
      <name val="Arial Narrow"/>
      <family val="2"/>
    </font>
    <font>
      <b/>
      <sz val="7.5"/>
      <name val="Arial Narrow"/>
      <family val="2"/>
    </font>
    <font>
      <b/>
      <sz val="7.5"/>
      <name val="Arial"/>
      <family val="1"/>
    </font>
    <font>
      <sz val="8"/>
      <name val="Arial"/>
      <family val="1"/>
    </font>
    <font>
      <sz val="8"/>
      <name val="Arial"/>
      <family val="2"/>
    </font>
    <font>
      <sz val="10"/>
      <name val="Calibri"/>
      <family val="2"/>
      <scheme val="minor"/>
    </font>
    <font>
      <b/>
      <u/>
      <sz val="8"/>
      <color theme="1"/>
      <name val="Arial"/>
      <family val="2"/>
    </font>
    <font>
      <sz val="9"/>
      <color theme="1"/>
      <name val="Arial"/>
      <family val="2"/>
    </font>
    <font>
      <b/>
      <i/>
      <sz val="8"/>
      <color theme="1"/>
      <name val="Arial"/>
      <family val="2"/>
    </font>
    <font>
      <b/>
      <sz val="10"/>
      <name val="Calibri"/>
      <family val="2"/>
      <scheme val="minor"/>
    </font>
    <font>
      <b/>
      <sz val="10"/>
      <color rgb="FFFF0000"/>
      <name val="Calibri"/>
      <family val="2"/>
      <scheme val="minor"/>
    </font>
    <font>
      <b/>
      <sz val="9"/>
      <color indexed="8"/>
      <name val="Arial"/>
      <family val="1"/>
      <charset val="204"/>
    </font>
    <font>
      <b/>
      <sz val="10"/>
      <color indexed="8"/>
      <name val="Arial"/>
      <family val="1"/>
      <charset val="204"/>
    </font>
    <font>
      <b/>
      <sz val="9"/>
      <color indexed="8"/>
      <name val="Arial"/>
      <family val="2"/>
    </font>
    <font>
      <sz val="10"/>
      <color indexed="8"/>
      <name val="Arial"/>
      <family val="1"/>
      <charset val="204"/>
    </font>
    <font>
      <sz val="10"/>
      <name val="Courier"/>
      <family val="3"/>
    </font>
    <font>
      <sz val="9"/>
      <color indexed="8"/>
      <name val="Arial"/>
      <family val="2"/>
    </font>
    <font>
      <b/>
      <u/>
      <sz val="8"/>
      <name val="Arial"/>
      <family val="2"/>
    </font>
    <font>
      <i/>
      <sz val="10"/>
      <color theme="1"/>
      <name val="Calibri"/>
      <family val="2"/>
      <scheme val="minor"/>
    </font>
    <font>
      <b/>
      <sz val="8"/>
      <color indexed="8"/>
      <name val="Arial"/>
      <family val="2"/>
    </font>
    <font>
      <sz val="8"/>
      <color indexed="8"/>
      <name val="Arial"/>
      <family val="2"/>
    </font>
    <font>
      <b/>
      <i/>
      <sz val="8"/>
      <color indexed="8"/>
      <name val="Arial Narrow"/>
      <family val="2"/>
    </font>
    <font>
      <b/>
      <u/>
      <sz val="8"/>
      <color indexed="8"/>
      <name val="Arial"/>
      <family val="2"/>
    </font>
    <font>
      <b/>
      <sz val="10"/>
      <color theme="1"/>
      <name val="Cambria"/>
      <family val="1"/>
    </font>
    <font>
      <sz val="8"/>
      <color indexed="8"/>
      <name val="Arial"/>
      <family val="1"/>
      <charset val="204"/>
    </font>
    <font>
      <b/>
      <sz val="8"/>
      <color theme="0"/>
      <name val="Arial"/>
      <family val="2"/>
    </font>
    <font>
      <sz val="7.5"/>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rgb="FFFFFFFF"/>
      </patternFill>
    </fill>
    <fill>
      <patternFill patternType="solid">
        <fgColor rgb="FFD8ECF6"/>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BEBEBE"/>
        <bgColor indexed="64"/>
      </patternFill>
    </fill>
    <fill>
      <patternFill patternType="solid">
        <fgColor rgb="FFFFFFFF"/>
        <bgColor indexed="64"/>
      </patternFill>
    </fill>
    <fill>
      <patternFill patternType="solid">
        <fgColor theme="0" tint="-0.249977111117893"/>
        <bgColor indexed="64"/>
      </patternFill>
    </fill>
    <fill>
      <patternFill patternType="solid">
        <fgColor rgb="FFD8ECF6"/>
        <bgColor indexed="64"/>
      </patternFill>
    </fill>
    <fill>
      <patternFill patternType="solid">
        <fgColor theme="8"/>
        <bgColor theme="8"/>
      </patternFill>
    </fill>
    <fill>
      <patternFill patternType="solid">
        <fgColor theme="8" tint="0.79998168889431442"/>
        <bgColor theme="8" tint="0.79998168889431442"/>
      </patternFill>
    </fill>
    <fill>
      <patternFill patternType="solid">
        <fgColor rgb="FFFFFF00"/>
        <bgColor indexed="64"/>
      </patternFill>
    </fill>
  </fills>
  <borders count="58">
    <border>
      <left/>
      <right/>
      <top/>
      <bottom/>
      <diagonal/>
    </border>
    <border>
      <left/>
      <right/>
      <top style="medium">
        <color theme="4" tint="-0.249977111117893"/>
      </top>
      <bottom/>
      <diagonal/>
    </border>
    <border>
      <left/>
      <right/>
      <top/>
      <bottom style="medium">
        <color theme="4" tint="-0.249977111117893"/>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9847407452621"/>
      </left>
      <right/>
      <top style="thin">
        <color theme="0" tint="-0.14996795556505021"/>
      </top>
      <bottom style="thin">
        <color theme="0" tint="-0.14996795556505021"/>
      </bottom>
      <diagonal/>
    </border>
    <border>
      <left/>
      <right style="thin">
        <color rgb="FFD6D6D6"/>
      </right>
      <top/>
      <bottom style="thin">
        <color rgb="FFD6D6D6"/>
      </bottom>
      <diagonal/>
    </border>
    <border>
      <left style="thin">
        <color rgb="FFD6D6D6"/>
      </left>
      <right style="thin">
        <color rgb="FFD6D6D6"/>
      </right>
      <top style="thin">
        <color rgb="FFD6D6D6"/>
      </top>
      <bottom style="thin">
        <color rgb="FFD6D6D6"/>
      </bottom>
      <diagonal/>
    </border>
    <border>
      <left style="thin">
        <color rgb="FFD6D6D6"/>
      </left>
      <right style="thin">
        <color rgb="FFD6D6D6"/>
      </right>
      <top/>
      <bottom style="thin">
        <color rgb="FFD6D6D6"/>
      </bottom>
      <diagonal/>
    </border>
    <border>
      <left/>
      <right style="thin">
        <color rgb="FFCCCCCC"/>
      </right>
      <top/>
      <bottom style="thin">
        <color rgb="FFCCCCCC"/>
      </bottom>
      <diagonal/>
    </border>
    <border>
      <left/>
      <right/>
      <top/>
      <bottom style="thin">
        <color rgb="FFCCCCCC"/>
      </bottom>
      <diagonal/>
    </border>
    <border>
      <left/>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ck">
        <color theme="5" tint="-0.24994659260841701"/>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bottom style="thin">
        <color theme="2" tint="-0.249977111117893"/>
      </bottom>
      <diagonal/>
    </border>
    <border>
      <left/>
      <right/>
      <top/>
      <bottom style="double">
        <color theme="2" tint="-0.24997711111789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right/>
      <top style="hair">
        <color rgb="FF000000"/>
      </top>
      <bottom style="thin">
        <color rgb="FF000000"/>
      </bottom>
      <diagonal/>
    </border>
    <border>
      <left style="thin">
        <color theme="0" tint="-0.14996795556505021"/>
      </left>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top style="thin">
        <color theme="0" tint="-0.14996795556505021"/>
      </top>
      <bottom/>
      <diagonal/>
    </border>
    <border>
      <left style="thin">
        <color theme="0" tint="-0.14993743705557422"/>
      </left>
      <right style="thin">
        <color theme="0" tint="-0.14996795556505021"/>
      </right>
      <top style="thin">
        <color theme="0" tint="-0.14996795556505021"/>
      </top>
      <bottom/>
      <diagonal/>
    </border>
    <border>
      <left style="thin">
        <color theme="0" tint="-0.14999847407452621"/>
      </left>
      <right/>
      <top style="thin">
        <color theme="0" tint="-0.14996795556505021"/>
      </top>
      <bottom/>
      <diagonal/>
    </border>
    <border>
      <left style="thin">
        <color theme="0" tint="-0.14993743705557422"/>
      </left>
      <right style="thin">
        <color theme="0" tint="-0.14999847407452621"/>
      </right>
      <top style="thin">
        <color theme="0" tint="-0.14996795556505021"/>
      </top>
      <bottom/>
      <diagonal/>
    </border>
    <border>
      <left style="thin">
        <color theme="0" tint="-0.14993743705557422"/>
      </left>
      <right/>
      <top style="thin">
        <color theme="0" tint="-0.14996795556505021"/>
      </top>
      <bottom style="thin">
        <color theme="0" tint="-0.14996795556505021"/>
      </bottom>
      <diagonal/>
    </border>
    <border>
      <left style="thin">
        <color theme="0" tint="-0.14993743705557422"/>
      </left>
      <right style="thin">
        <color theme="0" tint="-0.14999847407452621"/>
      </right>
      <top style="thin">
        <color theme="0" tint="-0.14996795556505021"/>
      </top>
      <bottom style="thin">
        <color theme="0" tint="-0.14996795556505021"/>
      </bottom>
      <diagonal/>
    </border>
    <border>
      <left style="thin">
        <color rgb="FFD6D6D6"/>
      </left>
      <right/>
      <top style="thin">
        <color rgb="FFD6D6D6"/>
      </top>
      <bottom/>
      <diagonal/>
    </border>
    <border>
      <left style="thin">
        <color rgb="FFD6D6D6"/>
      </left>
      <right style="thin">
        <color rgb="FFD6D6D6"/>
      </right>
      <top style="thin">
        <color theme="0" tint="-0.14993743705557422"/>
      </top>
      <bottom/>
      <diagonal/>
    </border>
    <border>
      <left style="thin">
        <color rgb="FFD6D6D6"/>
      </left>
      <right style="thin">
        <color rgb="FFD6D6D6"/>
      </right>
      <top style="thin">
        <color rgb="FFD6D6D6"/>
      </top>
      <bottom/>
      <diagonal/>
    </border>
    <border>
      <left style="thin">
        <color rgb="FFD6D6D6"/>
      </left>
      <right/>
      <top style="thin">
        <color rgb="FFD6D6D6"/>
      </top>
      <bottom style="thin">
        <color rgb="FFD6D6D6"/>
      </bottom>
      <diagonal/>
    </border>
    <border>
      <left/>
      <right style="thin">
        <color rgb="FFCCCCCC"/>
      </right>
      <top/>
      <bottom/>
      <diagonal/>
    </border>
    <border>
      <left/>
      <right style="thin">
        <color rgb="FFCCCCCC"/>
      </right>
      <top style="thin">
        <color theme="0" tint="-0.249977111117893"/>
      </top>
      <bottom style="thin">
        <color rgb="FFCCCCCC"/>
      </bottom>
      <diagonal/>
    </border>
    <border>
      <left/>
      <right/>
      <top style="thin">
        <color theme="0" tint="-0.249977111117893"/>
      </top>
      <bottom style="thin">
        <color rgb="FFCCCCCC"/>
      </bottom>
      <diagonal/>
    </border>
    <border>
      <left/>
      <right style="thin">
        <color rgb="FFCCCCCC"/>
      </right>
      <top style="thin">
        <color theme="0" tint="-0.249977111117893"/>
      </top>
      <bottom/>
      <diagonal/>
    </border>
    <border>
      <left style="thin">
        <color theme="8" tint="0.39997558519241921"/>
      </left>
      <right/>
      <top style="thin">
        <color theme="8" tint="0.39997558519241921"/>
      </top>
      <bottom/>
      <diagonal/>
    </border>
    <border>
      <left/>
      <right/>
      <top style="thin">
        <color theme="8" tint="0.39997558519241921"/>
      </top>
      <bottom/>
      <diagonal/>
    </border>
    <border>
      <left/>
      <right style="thin">
        <color theme="8" tint="0.39997558519241921"/>
      </right>
      <top style="thin">
        <color theme="8" tint="0.39997558519241921"/>
      </top>
      <bottom/>
      <diagonal/>
    </border>
    <border>
      <left style="thin">
        <color theme="8" tint="0.39997558519241921"/>
      </left>
      <right/>
      <top style="thin">
        <color theme="8" tint="0.39997558519241921"/>
      </top>
      <bottom style="thin">
        <color theme="8" tint="0.39997558519241921"/>
      </bottom>
      <diagonal/>
    </border>
    <border>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s>
  <cellStyleXfs count="8">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0" fontId="11" fillId="0" borderId="0"/>
    <xf numFmtId="10" fontId="28" fillId="6" borderId="12">
      <alignment horizontal="center" vertical="center" wrapText="1"/>
    </xf>
    <xf numFmtId="0" fontId="1" fillId="0" borderId="0"/>
    <xf numFmtId="9" fontId="46" fillId="0" borderId="0" applyFont="0" applyFill="0" applyBorder="0" applyAlignment="0" applyProtection="0"/>
  </cellStyleXfs>
  <cellXfs count="370">
    <xf numFmtId="0" fontId="0" fillId="0" borderId="0" xfId="0"/>
    <xf numFmtId="0" fontId="2" fillId="0" borderId="0" xfId="2" applyAlignment="1">
      <alignment vertical="top" wrapText="1"/>
    </xf>
    <xf numFmtId="0" fontId="4" fillId="0" borderId="0" xfId="2" applyFont="1" applyFill="1" applyAlignment="1">
      <alignment vertical="top" wrapText="1"/>
    </xf>
    <xf numFmtId="0" fontId="5" fillId="0" borderId="0" xfId="2" applyFont="1" applyFill="1" applyAlignment="1">
      <alignment vertical="top" wrapText="1"/>
    </xf>
    <xf numFmtId="0" fontId="6" fillId="0" borderId="0" xfId="2" applyFont="1" applyFill="1" applyAlignment="1">
      <alignment vertical="top" wrapText="1"/>
    </xf>
    <xf numFmtId="0" fontId="2" fillId="0" borderId="0" xfId="2"/>
    <xf numFmtId="0" fontId="4" fillId="0" borderId="0" xfId="2" applyFont="1" applyFill="1" applyAlignment="1">
      <alignment horizontal="left" vertical="top" wrapText="1"/>
    </xf>
    <xf numFmtId="0" fontId="2" fillId="0" borderId="0" xfId="2" applyFill="1"/>
    <xf numFmtId="0" fontId="8" fillId="0" borderId="0" xfId="2" applyFont="1" applyAlignment="1"/>
    <xf numFmtId="10" fontId="8" fillId="0" borderId="0" xfId="3" applyNumberFormat="1" applyFont="1" applyAlignment="1"/>
    <xf numFmtId="0" fontId="2" fillId="0" borderId="0" xfId="2" applyNumberFormat="1" applyFill="1"/>
    <xf numFmtId="0" fontId="2" fillId="0" borderId="0" xfId="2" applyNumberFormat="1"/>
    <xf numFmtId="0" fontId="4" fillId="0" borderId="0" xfId="2" applyNumberFormat="1" applyFont="1"/>
    <xf numFmtId="164" fontId="9" fillId="0" borderId="0" xfId="2" applyNumberFormat="1" applyFont="1" applyAlignment="1">
      <alignment wrapText="1"/>
    </xf>
    <xf numFmtId="0" fontId="3" fillId="0" borderId="0" xfId="2" applyFont="1" applyAlignment="1">
      <alignment vertical="top" wrapText="1"/>
    </xf>
    <xf numFmtId="4" fontId="9" fillId="0" borderId="0" xfId="2" applyNumberFormat="1" applyFont="1" applyAlignment="1">
      <alignment horizontal="center"/>
    </xf>
    <xf numFmtId="0" fontId="10" fillId="0" borderId="0" xfId="2" applyFont="1"/>
    <xf numFmtId="0" fontId="4" fillId="0" borderId="0" xfId="2" applyFont="1"/>
    <xf numFmtId="0" fontId="9" fillId="0" borderId="0" xfId="2" applyFont="1" applyAlignment="1">
      <alignment horizontal="right"/>
    </xf>
    <xf numFmtId="4" fontId="9" fillId="0" borderId="0" xfId="2" applyNumberFormat="1" applyFont="1" applyAlignment="1">
      <alignment horizontal="right"/>
    </xf>
    <xf numFmtId="0" fontId="12" fillId="0" borderId="0" xfId="2" applyFont="1"/>
    <xf numFmtId="0" fontId="3" fillId="0" borderId="3" xfId="2" applyNumberFormat="1" applyFont="1" applyFill="1" applyBorder="1" applyAlignment="1">
      <alignment vertical="top" wrapText="1"/>
    </xf>
    <xf numFmtId="0" fontId="15" fillId="0" borderId="0" xfId="2" applyNumberFormat="1" applyFont="1" applyFill="1" applyAlignment="1">
      <alignment vertical="top"/>
    </xf>
    <xf numFmtId="0" fontId="16" fillId="0" borderId="0" xfId="2" applyFont="1"/>
    <xf numFmtId="0" fontId="3" fillId="0" borderId="4" xfId="2" applyNumberFormat="1" applyFont="1" applyFill="1" applyBorder="1" applyAlignment="1">
      <alignment vertical="top" wrapText="1"/>
    </xf>
    <xf numFmtId="0" fontId="3" fillId="0" borderId="5" xfId="2" applyNumberFormat="1" applyFont="1" applyFill="1" applyBorder="1" applyAlignment="1">
      <alignment vertical="top" wrapText="1"/>
    </xf>
    <xf numFmtId="0" fontId="3" fillId="0" borderId="0" xfId="2" applyFont="1" applyFill="1" applyAlignment="1">
      <alignment vertical="top" wrapText="1"/>
    </xf>
    <xf numFmtId="0" fontId="17" fillId="0" borderId="5" xfId="2" applyNumberFormat="1" applyFont="1" applyFill="1" applyBorder="1" applyAlignment="1">
      <alignment vertical="top" wrapText="1"/>
    </xf>
    <xf numFmtId="0" fontId="18" fillId="0" borderId="0" xfId="2" applyFont="1"/>
    <xf numFmtId="0" fontId="19" fillId="0" borderId="7" xfId="2" applyNumberFormat="1" applyFont="1" applyFill="1" applyBorder="1" applyAlignment="1">
      <alignment vertical="top" wrapText="1"/>
    </xf>
    <xf numFmtId="0" fontId="19" fillId="0" borderId="6" xfId="2" applyNumberFormat="1" applyFont="1" applyFill="1" applyBorder="1" applyAlignment="1">
      <alignment vertical="top" wrapText="1"/>
    </xf>
    <xf numFmtId="0" fontId="7" fillId="0" borderId="0" xfId="2" applyFont="1" applyFill="1" applyBorder="1" applyAlignment="1">
      <alignment horizontal="center" vertical="top" wrapText="1"/>
    </xf>
    <xf numFmtId="0" fontId="20" fillId="0" borderId="0" xfId="2" applyFont="1" applyFill="1" applyBorder="1" applyAlignment="1">
      <alignment horizontal="center" vertical="top" wrapText="1"/>
    </xf>
    <xf numFmtId="0" fontId="21" fillId="0" borderId="0" xfId="2" applyFont="1" applyAlignment="1">
      <alignment vertical="top" wrapText="1"/>
    </xf>
    <xf numFmtId="0" fontId="3" fillId="0" borderId="0" xfId="2" applyFont="1" applyBorder="1" applyAlignment="1">
      <alignment horizontal="left" vertical="top" wrapText="1"/>
    </xf>
    <xf numFmtId="0" fontId="22" fillId="0" borderId="8" xfId="2" applyNumberFormat="1" applyFont="1" applyFill="1" applyBorder="1" applyAlignment="1">
      <alignment vertical="top" wrapText="1"/>
    </xf>
    <xf numFmtId="0" fontId="3" fillId="0" borderId="8" xfId="2" applyNumberFormat="1" applyFont="1" applyFill="1" applyBorder="1" applyAlignment="1">
      <alignment vertical="top" wrapText="1"/>
    </xf>
    <xf numFmtId="0" fontId="3" fillId="0" borderId="8" xfId="2" applyFont="1" applyFill="1" applyBorder="1" applyAlignment="1">
      <alignment vertical="top" wrapText="1"/>
    </xf>
    <xf numFmtId="0" fontId="3" fillId="0" borderId="9" xfId="2" applyNumberFormat="1" applyFont="1" applyFill="1" applyBorder="1" applyAlignment="1">
      <alignment vertical="top" wrapText="1"/>
    </xf>
    <xf numFmtId="0" fontId="6" fillId="2" borderId="0" xfId="2" applyFont="1" applyFill="1" applyAlignment="1">
      <alignment horizontal="center" vertical="top" wrapText="1"/>
    </xf>
    <xf numFmtId="0" fontId="11" fillId="0" borderId="0" xfId="4" applyAlignment="1">
      <alignment vertical="center"/>
    </xf>
    <xf numFmtId="0" fontId="23" fillId="0" borderId="0" xfId="4" applyFont="1" applyAlignment="1">
      <alignment vertical="center"/>
    </xf>
    <xf numFmtId="0" fontId="24" fillId="0" borderId="0" xfId="2" applyFont="1" applyFill="1" applyAlignment="1">
      <alignment horizontal="left" vertical="top" wrapText="1"/>
    </xf>
    <xf numFmtId="0" fontId="24" fillId="0" borderId="0" xfId="2" applyFont="1" applyFill="1" applyBorder="1" applyAlignment="1">
      <alignment horizontal="left" vertical="top" wrapText="1"/>
    </xf>
    <xf numFmtId="0" fontId="25" fillId="3" borderId="11" xfId="4" applyFont="1" applyFill="1" applyBorder="1" applyAlignment="1">
      <alignment horizontal="left" vertical="center" wrapText="1"/>
    </xf>
    <xf numFmtId="0" fontId="25" fillId="3" borderId="11" xfId="4" applyFont="1" applyFill="1" applyBorder="1" applyAlignment="1">
      <alignment horizontal="right" vertical="center"/>
    </xf>
    <xf numFmtId="0" fontId="26" fillId="3" borderId="11" xfId="4" applyFont="1" applyFill="1" applyBorder="1" applyAlignment="1">
      <alignment horizontal="right" vertical="center"/>
    </xf>
    <xf numFmtId="0" fontId="25" fillId="3" borderId="11" xfId="4" applyFont="1" applyFill="1" applyBorder="1" applyAlignment="1">
      <alignment horizontal="center" vertical="center" wrapText="1"/>
    </xf>
    <xf numFmtId="0" fontId="16" fillId="0" borderId="0" xfId="4" applyFont="1" applyAlignment="1">
      <alignment horizontal="center" vertical="center"/>
    </xf>
    <xf numFmtId="0" fontId="27" fillId="0" borderId="0" xfId="4" applyFont="1"/>
    <xf numFmtId="10" fontId="25" fillId="5" borderId="11" xfId="4" applyNumberFormat="1" applyFont="1" applyFill="1" applyBorder="1" applyAlignment="1">
      <alignment horizontal="right" vertical="center" wrapText="1"/>
    </xf>
    <xf numFmtId="10" fontId="19" fillId="6" borderId="12" xfId="5" applyFont="1">
      <alignment horizontal="center" vertical="center" wrapText="1"/>
    </xf>
    <xf numFmtId="10" fontId="29" fillId="6" borderId="12" xfId="5" applyFont="1">
      <alignment horizontal="center" vertical="center" wrapText="1"/>
    </xf>
    <xf numFmtId="10" fontId="27" fillId="0" borderId="0" xfId="4" applyNumberFormat="1" applyFont="1"/>
    <xf numFmtId="165" fontId="30" fillId="0" borderId="0" xfId="4" applyNumberFormat="1" applyFont="1"/>
    <xf numFmtId="4" fontId="25" fillId="4" borderId="11" xfId="4" applyNumberFormat="1" applyFont="1" applyFill="1" applyBorder="1" applyAlignment="1">
      <alignment horizontal="right" vertical="center" wrapText="1"/>
    </xf>
    <xf numFmtId="4" fontId="19" fillId="7" borderId="11" xfId="2" applyNumberFormat="1" applyFont="1" applyFill="1" applyBorder="1" applyAlignment="1">
      <alignment horizontal="center" vertical="center" wrapText="1"/>
    </xf>
    <xf numFmtId="4" fontId="25" fillId="4" borderId="0" xfId="4" applyNumberFormat="1" applyFont="1" applyFill="1" applyBorder="1" applyAlignment="1">
      <alignment horizontal="right" vertical="center" wrapText="1"/>
    </xf>
    <xf numFmtId="4" fontId="27" fillId="0" borderId="0" xfId="4" applyNumberFormat="1" applyFont="1"/>
    <xf numFmtId="0" fontId="25" fillId="4" borderId="0" xfId="4" applyFont="1" applyFill="1" applyBorder="1" applyAlignment="1">
      <alignment horizontal="left" vertical="center" wrapText="1"/>
    </xf>
    <xf numFmtId="10" fontId="25" fillId="4" borderId="14" xfId="3" applyNumberFormat="1" applyFont="1" applyFill="1" applyBorder="1" applyAlignment="1">
      <alignment horizontal="center" vertical="center" wrapText="1"/>
    </xf>
    <xf numFmtId="4" fontId="25" fillId="4" borderId="15" xfId="4" applyNumberFormat="1" applyFont="1" applyFill="1" applyBorder="1" applyAlignment="1">
      <alignment horizontal="right" vertical="center" wrapText="1"/>
    </xf>
    <xf numFmtId="4" fontId="19" fillId="7" borderId="15" xfId="2" applyNumberFormat="1" applyFont="1" applyFill="1" applyBorder="1" applyAlignment="1">
      <alignment horizontal="center" vertical="center" wrapText="1"/>
    </xf>
    <xf numFmtId="10" fontId="25" fillId="5" borderId="14" xfId="6" applyNumberFormat="1" applyFont="1" applyFill="1" applyBorder="1" applyAlignment="1">
      <alignment horizontal="center" vertical="center"/>
    </xf>
    <xf numFmtId="166" fontId="31" fillId="5" borderId="15" xfId="6" applyNumberFormat="1" applyFont="1" applyFill="1" applyBorder="1" applyAlignment="1">
      <alignment vertical="center"/>
    </xf>
    <xf numFmtId="4" fontId="32" fillId="0" borderId="11" xfId="4" applyNumberFormat="1" applyFont="1" applyBorder="1" applyAlignment="1">
      <alignment horizontal="center" vertical="center"/>
    </xf>
    <xf numFmtId="166" fontId="25" fillId="0" borderId="0" xfId="4" applyNumberFormat="1" applyFont="1" applyFill="1" applyBorder="1" applyAlignment="1">
      <alignment vertical="center"/>
    </xf>
    <xf numFmtId="10" fontId="33" fillId="0" borderId="11" xfId="4" applyNumberFormat="1" applyFont="1" applyBorder="1" applyAlignment="1">
      <alignment horizontal="center" vertical="center"/>
    </xf>
    <xf numFmtId="10" fontId="25" fillId="0" borderId="0" xfId="4" applyNumberFormat="1" applyFont="1" applyBorder="1" applyAlignment="1">
      <alignment horizontal="center" vertical="center"/>
    </xf>
    <xf numFmtId="4" fontId="30" fillId="0" borderId="0" xfId="4" applyNumberFormat="1" applyFont="1"/>
    <xf numFmtId="10" fontId="33" fillId="0" borderId="11" xfId="4" applyNumberFormat="1" applyFont="1" applyFill="1" applyBorder="1" applyAlignment="1">
      <alignment horizontal="center" vertical="center"/>
    </xf>
    <xf numFmtId="10" fontId="25" fillId="0" borderId="0" xfId="4" applyNumberFormat="1" applyFont="1" applyFill="1" applyBorder="1" applyAlignment="1">
      <alignment horizontal="center" vertical="center"/>
    </xf>
    <xf numFmtId="4" fontId="32" fillId="0" borderId="11" xfId="4" applyNumberFormat="1" applyFont="1" applyFill="1" applyBorder="1" applyAlignment="1">
      <alignment horizontal="center" vertical="center"/>
    </xf>
    <xf numFmtId="4" fontId="25" fillId="0" borderId="0" xfId="4" applyNumberFormat="1" applyFont="1" applyFill="1" applyBorder="1" applyAlignment="1">
      <alignment horizontal="center" vertical="center"/>
    </xf>
    <xf numFmtId="0" fontId="25" fillId="3" borderId="0" xfId="4" applyFont="1" applyFill="1" applyBorder="1" applyAlignment="1">
      <alignment horizontal="right" vertical="center" wrapText="1"/>
    </xf>
    <xf numFmtId="4" fontId="25" fillId="0" borderId="0" xfId="4" applyNumberFormat="1" applyFont="1" applyBorder="1" applyAlignment="1">
      <alignment horizontal="center" vertical="center"/>
    </xf>
    <xf numFmtId="0" fontId="34" fillId="0" borderId="0" xfId="4" applyFont="1" applyAlignment="1">
      <alignment vertical="center"/>
    </xf>
    <xf numFmtId="44" fontId="34" fillId="0" borderId="16" xfId="4" applyNumberFormat="1" applyFont="1" applyBorder="1" applyAlignment="1">
      <alignment vertical="center"/>
    </xf>
    <xf numFmtId="10" fontId="34" fillId="0" borderId="0" xfId="4" applyNumberFormat="1" applyFont="1" applyAlignment="1">
      <alignment horizontal="center" vertical="center"/>
    </xf>
    <xf numFmtId="10" fontId="11" fillId="0" borderId="0" xfId="4" applyNumberFormat="1" applyAlignment="1">
      <alignment vertical="center"/>
    </xf>
    <xf numFmtId="166" fontId="11" fillId="0" borderId="0" xfId="4" applyNumberFormat="1" applyAlignment="1">
      <alignment vertical="center"/>
    </xf>
    <xf numFmtId="0" fontId="6" fillId="8" borderId="0" xfId="2" applyFont="1" applyFill="1" applyAlignment="1">
      <alignment vertical="top" wrapText="1"/>
    </xf>
    <xf numFmtId="0" fontId="6" fillId="8" borderId="0" xfId="2" applyFont="1" applyFill="1" applyAlignment="1">
      <alignment horizontal="center" vertical="top" wrapText="1"/>
    </xf>
    <xf numFmtId="0" fontId="2" fillId="8" borderId="0" xfId="2" applyFill="1"/>
    <xf numFmtId="0" fontId="21" fillId="0" borderId="0" xfId="2" applyFont="1" applyFill="1" applyAlignment="1"/>
    <xf numFmtId="0" fontId="21" fillId="8" borderId="0" xfId="2" applyFont="1" applyFill="1" applyAlignment="1">
      <alignment horizontal="left"/>
    </xf>
    <xf numFmtId="0" fontId="2" fillId="8" borderId="17" xfId="2" applyFont="1" applyFill="1" applyBorder="1"/>
    <xf numFmtId="0" fontId="4" fillId="8" borderId="0" xfId="2" applyFont="1" applyFill="1"/>
    <xf numFmtId="0" fontId="35" fillId="0" borderId="0" xfId="2" applyNumberFormat="1" applyFont="1" applyFill="1" applyAlignment="1">
      <alignment vertical="top" wrapText="1"/>
    </xf>
    <xf numFmtId="0" fontId="35" fillId="8" borderId="0" xfId="2" applyNumberFormat="1" applyFont="1" applyFill="1" applyAlignment="1">
      <alignment vertical="top" wrapText="1"/>
    </xf>
    <xf numFmtId="0" fontId="4" fillId="0" borderId="0" xfId="2" applyFont="1" applyFill="1" applyAlignment="1">
      <alignment wrapText="1"/>
    </xf>
    <xf numFmtId="0" fontId="36" fillId="8" borderId="0" xfId="2" applyFont="1" applyFill="1" applyBorder="1" applyAlignment="1">
      <alignment vertical="top"/>
    </xf>
    <xf numFmtId="14" fontId="2" fillId="0" borderId="0" xfId="2" applyNumberFormat="1" applyFill="1"/>
    <xf numFmtId="0" fontId="4" fillId="8" borderId="0" xfId="2" applyFont="1" applyFill="1" applyAlignment="1">
      <alignment wrapText="1"/>
    </xf>
    <xf numFmtId="0" fontId="37" fillId="8" borderId="0" xfId="2" applyFont="1" applyFill="1" applyAlignment="1">
      <alignment horizontal="center" vertical="top" wrapText="1"/>
    </xf>
    <xf numFmtId="0" fontId="4" fillId="8" borderId="0" xfId="2" applyNumberFormat="1" applyFont="1" applyFill="1" applyAlignment="1">
      <alignment vertical="top" wrapText="1"/>
    </xf>
    <xf numFmtId="0" fontId="2" fillId="8" borderId="0" xfId="2" quotePrefix="1" applyFill="1"/>
    <xf numFmtId="14" fontId="2" fillId="8" borderId="0" xfId="2" applyNumberFormat="1" applyFill="1"/>
    <xf numFmtId="0" fontId="2" fillId="8" borderId="18" xfId="2" applyFont="1" applyFill="1" applyBorder="1"/>
    <xf numFmtId="0" fontId="39" fillId="0" borderId="0" xfId="2" applyFont="1" applyFill="1"/>
    <xf numFmtId="0" fontId="42" fillId="9" borderId="20" xfId="2" applyFont="1" applyFill="1" applyBorder="1" applyAlignment="1">
      <alignment horizontal="left" vertical="center"/>
    </xf>
    <xf numFmtId="0" fontId="43" fillId="9" borderId="21" xfId="2" applyFont="1" applyFill="1" applyBorder="1" applyAlignment="1">
      <alignment horizontal="center" vertical="center"/>
    </xf>
    <xf numFmtId="0" fontId="43" fillId="9" borderId="22" xfId="2" applyFont="1" applyFill="1" applyBorder="1" applyAlignment="1">
      <alignment horizontal="center" vertical="center"/>
    </xf>
    <xf numFmtId="0" fontId="44" fillId="9" borderId="21" xfId="4" applyFont="1" applyFill="1" applyBorder="1" applyAlignment="1">
      <alignment horizontal="center" vertical="center"/>
    </xf>
    <xf numFmtId="0" fontId="44" fillId="9" borderId="22" xfId="4" applyFont="1" applyFill="1" applyBorder="1" applyAlignment="1">
      <alignment horizontal="center" vertical="center"/>
    </xf>
    <xf numFmtId="0" fontId="42" fillId="10" borderId="23" xfId="2" applyFont="1" applyFill="1" applyBorder="1" applyAlignment="1">
      <alignment horizontal="left"/>
    </xf>
    <xf numFmtId="10" fontId="45" fillId="10" borderId="24" xfId="3" applyNumberFormat="1" applyFont="1" applyFill="1" applyBorder="1" applyAlignment="1">
      <alignment horizontal="center"/>
    </xf>
    <xf numFmtId="169" fontId="45" fillId="10" borderId="24" xfId="3" applyNumberFormat="1" applyFont="1" applyFill="1" applyBorder="1" applyAlignment="1">
      <alignment horizontal="center"/>
    </xf>
    <xf numFmtId="10" fontId="47" fillId="10" borderId="24" xfId="7" applyNumberFormat="1" applyFont="1" applyFill="1" applyBorder="1" applyAlignment="1">
      <alignment horizontal="center"/>
    </xf>
    <xf numFmtId="10" fontId="47" fillId="0" borderId="25" xfId="7" applyNumberFormat="1" applyFont="1" applyBorder="1" applyAlignment="1">
      <alignment horizontal="center"/>
    </xf>
    <xf numFmtId="0" fontId="4" fillId="0" borderId="0" xfId="2" applyFont="1" applyBorder="1" applyAlignment="1">
      <alignment vertical="top" wrapText="1"/>
    </xf>
    <xf numFmtId="0" fontId="48" fillId="0" borderId="0" xfId="2" applyFont="1" applyBorder="1" applyAlignment="1">
      <alignment vertical="top"/>
    </xf>
    <xf numFmtId="0" fontId="4" fillId="0" borderId="0" xfId="2" applyFont="1" applyBorder="1" applyAlignment="1">
      <alignment horizontal="left" vertical="top" wrapText="1"/>
    </xf>
    <xf numFmtId="0" fontId="35" fillId="0" borderId="0" xfId="2" applyFont="1" applyBorder="1" applyAlignment="1">
      <alignment horizontal="left" vertical="top" wrapText="1"/>
    </xf>
    <xf numFmtId="0" fontId="49" fillId="0" borderId="0" xfId="2" applyFont="1"/>
    <xf numFmtId="0" fontId="50" fillId="11" borderId="20" xfId="2" applyFont="1" applyFill="1" applyBorder="1" applyAlignment="1">
      <alignment horizontal="left" vertical="center"/>
    </xf>
    <xf numFmtId="0" fontId="50" fillId="11" borderId="21" xfId="2" applyFont="1" applyFill="1" applyBorder="1" applyAlignment="1">
      <alignment horizontal="center" vertical="center"/>
    </xf>
    <xf numFmtId="0" fontId="50" fillId="10" borderId="23" xfId="2" applyFont="1" applyFill="1" applyBorder="1" applyAlignment="1">
      <alignment horizontal="left"/>
    </xf>
    <xf numFmtId="10" fontId="51" fillId="10" borderId="24" xfId="3" applyNumberFormat="1" applyFont="1" applyFill="1" applyBorder="1" applyAlignment="1">
      <alignment horizontal="center"/>
    </xf>
    <xf numFmtId="0" fontId="50" fillId="11" borderId="29" xfId="2" applyFont="1" applyFill="1" applyBorder="1" applyAlignment="1">
      <alignment wrapText="1"/>
    </xf>
    <xf numFmtId="0" fontId="50" fillId="11" borderId="23" xfId="2" applyFont="1" applyFill="1" applyBorder="1" applyAlignment="1">
      <alignment wrapText="1"/>
    </xf>
    <xf numFmtId="10" fontId="50" fillId="11" borderId="24" xfId="2" applyNumberFormat="1" applyFont="1" applyFill="1" applyBorder="1" applyAlignment="1">
      <alignment horizontal="center"/>
    </xf>
    <xf numFmtId="10" fontId="50" fillId="11" borderId="28" xfId="3" applyNumberFormat="1" applyFont="1" applyFill="1" applyBorder="1" applyAlignment="1">
      <alignment horizontal="center"/>
    </xf>
    <xf numFmtId="0" fontId="51" fillId="11" borderId="29" xfId="2" applyFont="1" applyFill="1" applyBorder="1" applyAlignment="1"/>
    <xf numFmtId="0" fontId="51" fillId="11" borderId="23" xfId="2" applyFont="1" applyFill="1" applyBorder="1" applyAlignment="1"/>
    <xf numFmtId="10" fontId="52" fillId="11" borderId="28" xfId="2" applyNumberFormat="1" applyFont="1" applyFill="1" applyBorder="1" applyAlignment="1">
      <alignment horizontal="center"/>
    </xf>
    <xf numFmtId="0" fontId="4" fillId="0" borderId="0" xfId="2" applyFont="1" applyBorder="1"/>
    <xf numFmtId="0" fontId="51" fillId="10" borderId="23" xfId="2" applyFont="1" applyFill="1" applyBorder="1" applyAlignment="1">
      <alignment horizontal="right"/>
    </xf>
    <xf numFmtId="10" fontId="51" fillId="0" borderId="28" xfId="3" applyNumberFormat="1" applyFont="1" applyBorder="1" applyAlignment="1">
      <alignment horizontal="center"/>
    </xf>
    <xf numFmtId="10" fontId="50" fillId="11" borderId="32" xfId="3" applyNumberFormat="1" applyFont="1" applyFill="1" applyBorder="1" applyAlignment="1">
      <alignment horizontal="center" vertical="center"/>
    </xf>
    <xf numFmtId="10" fontId="36" fillId="0" borderId="19" xfId="3" applyNumberFormat="1" applyFont="1" applyBorder="1" applyAlignment="1">
      <alignment vertical="top"/>
    </xf>
    <xf numFmtId="0" fontId="36" fillId="0" borderId="19" xfId="2" applyFont="1" applyBorder="1" applyAlignment="1">
      <alignment vertical="top"/>
    </xf>
    <xf numFmtId="0" fontId="50" fillId="0" borderId="0" xfId="2" applyFont="1" applyFill="1" applyBorder="1" applyAlignment="1">
      <alignment horizontal="left" vertical="center"/>
    </xf>
    <xf numFmtId="10" fontId="50" fillId="0" borderId="0" xfId="3" applyNumberFormat="1" applyFont="1" applyFill="1" applyBorder="1" applyAlignment="1">
      <alignment horizontal="center" vertical="center"/>
    </xf>
    <xf numFmtId="0" fontId="2" fillId="0" borderId="0" xfId="2" applyFill="1" applyBorder="1"/>
    <xf numFmtId="0" fontId="53" fillId="0" borderId="19" xfId="2" applyFont="1" applyFill="1" applyBorder="1" applyAlignment="1">
      <alignment horizontal="left" vertical="center"/>
    </xf>
    <xf numFmtId="0" fontId="51" fillId="0" borderId="19" xfId="2" applyFont="1" applyFill="1" applyBorder="1" applyAlignment="1">
      <alignment horizontal="left" vertical="center"/>
    </xf>
    <xf numFmtId="0" fontId="36" fillId="0" borderId="19" xfId="2" applyFont="1" applyFill="1" applyBorder="1" applyAlignment="1">
      <alignment vertical="top"/>
    </xf>
    <xf numFmtId="0" fontId="36" fillId="0" borderId="19" xfId="2" applyFont="1" applyBorder="1" applyAlignment="1">
      <alignment vertical="center"/>
    </xf>
    <xf numFmtId="10" fontId="36" fillId="0" borderId="0" xfId="3" applyNumberFormat="1" applyFont="1" applyFill="1" applyBorder="1" applyAlignment="1">
      <alignment vertical="top"/>
    </xf>
    <xf numFmtId="0" fontId="36" fillId="0" borderId="0" xfId="2" applyFont="1" applyFill="1" applyBorder="1" applyAlignment="1">
      <alignment vertical="top"/>
    </xf>
    <xf numFmtId="0" fontId="50" fillId="11" borderId="23" xfId="2" applyFont="1" applyFill="1" applyBorder="1" applyAlignment="1">
      <alignment horizontal="left" wrapText="1"/>
    </xf>
    <xf numFmtId="0" fontId="51" fillId="11" borderId="24" xfId="2" applyFont="1" applyFill="1" applyBorder="1" applyAlignment="1">
      <alignment horizontal="center"/>
    </xf>
    <xf numFmtId="10" fontId="50" fillId="11" borderId="33" xfId="3" applyNumberFormat="1" applyFont="1" applyFill="1" applyBorder="1" applyAlignment="1">
      <alignment horizontal="center" vertical="center"/>
    </xf>
    <xf numFmtId="0" fontId="50" fillId="0" borderId="0" xfId="2" applyFont="1" applyFill="1" applyAlignment="1">
      <alignment horizontal="left" vertical="top"/>
    </xf>
    <xf numFmtId="0" fontId="2" fillId="0" borderId="0" xfId="2" applyBorder="1"/>
    <xf numFmtId="0" fontId="54" fillId="0" borderId="0" xfId="2" applyFont="1" applyBorder="1" applyAlignment="1">
      <alignment vertical="center" wrapText="1"/>
    </xf>
    <xf numFmtId="0" fontId="54" fillId="0" borderId="0" xfId="2" applyFont="1" applyBorder="1" applyAlignment="1">
      <alignment horizontal="center" vertical="center" wrapText="1"/>
    </xf>
    <xf numFmtId="0" fontId="55" fillId="0" borderId="0" xfId="2" applyFont="1" applyFill="1" applyAlignment="1">
      <alignment horizontal="left" vertical="top"/>
    </xf>
    <xf numFmtId="0" fontId="30" fillId="0" borderId="0" xfId="2" applyFont="1" applyFill="1"/>
    <xf numFmtId="0" fontId="9" fillId="8" borderId="34" xfId="2" applyNumberFormat="1" applyFont="1" applyFill="1" applyBorder="1" applyAlignment="1"/>
    <xf numFmtId="0" fontId="9" fillId="8" borderId="35" xfId="2" applyNumberFormat="1" applyFont="1" applyFill="1" applyBorder="1" applyAlignment="1"/>
    <xf numFmtId="0" fontId="9" fillId="12" borderId="34" xfId="2" applyNumberFormat="1" applyFont="1" applyFill="1" applyBorder="1" applyAlignment="1">
      <alignment vertical="top" wrapText="1"/>
    </xf>
    <xf numFmtId="0" fontId="9" fillId="12" borderId="34" xfId="2" applyNumberFormat="1" applyFont="1" applyFill="1" applyBorder="1" applyAlignment="1">
      <alignment horizontal="right" vertical="top" wrapText="1"/>
    </xf>
    <xf numFmtId="10" fontId="9" fillId="12" borderId="35" xfId="2" applyNumberFormat="1" applyFont="1" applyFill="1" applyBorder="1" applyAlignment="1">
      <alignment wrapText="1"/>
    </xf>
    <xf numFmtId="0" fontId="9" fillId="12" borderId="36" xfId="2" applyNumberFormat="1" applyFont="1" applyFill="1" applyBorder="1" applyAlignment="1">
      <alignment vertical="top" wrapText="1"/>
    </xf>
    <xf numFmtId="0" fontId="9" fillId="12" borderId="36" xfId="2" applyNumberFormat="1" applyFont="1" applyFill="1" applyBorder="1" applyAlignment="1">
      <alignment horizontal="right" vertical="top" wrapText="1"/>
    </xf>
    <xf numFmtId="10" fontId="9" fillId="12" borderId="37" xfId="2" applyNumberFormat="1" applyFont="1" applyFill="1" applyBorder="1" applyAlignment="1">
      <alignment wrapText="1"/>
    </xf>
    <xf numFmtId="0" fontId="9" fillId="12" borderId="34" xfId="2" applyNumberFormat="1" applyFont="1" applyFill="1" applyBorder="1" applyAlignment="1"/>
    <xf numFmtId="4" fontId="9" fillId="12" borderId="34" xfId="2" applyNumberFormat="1" applyFont="1" applyFill="1" applyBorder="1" applyAlignment="1">
      <alignment horizontal="right"/>
    </xf>
    <xf numFmtId="10" fontId="9" fillId="12" borderId="35" xfId="2" applyNumberFormat="1" applyFont="1" applyFill="1" applyBorder="1" applyAlignment="1"/>
    <xf numFmtId="4" fontId="9" fillId="12" borderId="34" xfId="2" applyNumberFormat="1" applyFont="1" applyFill="1" applyBorder="1" applyAlignment="1"/>
    <xf numFmtId="0" fontId="9" fillId="12" borderId="36" xfId="2" applyNumberFormat="1" applyFont="1" applyFill="1" applyBorder="1" applyAlignment="1"/>
    <xf numFmtId="0" fontId="13" fillId="0" borderId="34" xfId="2" applyNumberFormat="1" applyFont="1" applyFill="1" applyBorder="1" applyAlignment="1">
      <alignment vertical="top"/>
    </xf>
    <xf numFmtId="0" fontId="13" fillId="0" borderId="38" xfId="2" applyNumberFormat="1" applyFont="1" applyFill="1" applyBorder="1" applyAlignment="1">
      <alignment vertical="top"/>
    </xf>
    <xf numFmtId="0" fontId="14" fillId="0" borderId="38" xfId="2" applyNumberFormat="1" applyFont="1" applyFill="1" applyBorder="1" applyAlignment="1">
      <alignment horizontal="right" vertical="top"/>
    </xf>
    <xf numFmtId="10" fontId="13" fillId="0" borderId="38" xfId="2" applyNumberFormat="1" applyFont="1" applyFill="1" applyBorder="1" applyAlignment="1">
      <alignment vertical="top"/>
    </xf>
    <xf numFmtId="0" fontId="15" fillId="0" borderId="39" xfId="2" applyNumberFormat="1" applyFont="1" applyFill="1" applyBorder="1" applyAlignment="1">
      <alignment vertical="top"/>
    </xf>
    <xf numFmtId="0" fontId="3" fillId="0" borderId="40" xfId="2" applyNumberFormat="1" applyFont="1" applyFill="1" applyBorder="1" applyAlignment="1">
      <alignment vertical="top" wrapText="1"/>
    </xf>
    <xf numFmtId="0" fontId="3" fillId="0" borderId="38" xfId="2" applyNumberFormat="1" applyFont="1" applyFill="1" applyBorder="1" applyAlignment="1">
      <alignment vertical="top" wrapText="1"/>
    </xf>
    <xf numFmtId="0" fontId="3" fillId="0" borderId="38" xfId="2" applyNumberFormat="1" applyFont="1" applyFill="1" applyBorder="1" applyAlignment="1">
      <alignment horizontal="center" vertical="top" wrapText="1"/>
    </xf>
    <xf numFmtId="0" fontId="3" fillId="0" borderId="38" xfId="2" applyNumberFormat="1" applyFont="1" applyFill="1" applyBorder="1" applyAlignment="1">
      <alignment horizontal="right" vertical="top" wrapText="1"/>
    </xf>
    <xf numFmtId="4" fontId="3" fillId="0" borderId="38" xfId="2" applyNumberFormat="1" applyFont="1" applyFill="1" applyBorder="1" applyAlignment="1">
      <alignment vertical="top" wrapText="1"/>
    </xf>
    <xf numFmtId="10" fontId="3" fillId="0" borderId="38" xfId="3" applyNumberFormat="1" applyFont="1" applyFill="1" applyBorder="1" applyAlignment="1">
      <alignment vertical="top" wrapText="1"/>
    </xf>
    <xf numFmtId="0" fontId="3" fillId="0" borderId="41" xfId="2" applyNumberFormat="1" applyFont="1" applyFill="1" applyBorder="1" applyAlignment="1">
      <alignment vertical="top" wrapText="1"/>
    </xf>
    <xf numFmtId="0" fontId="3" fillId="0" borderId="38" xfId="4" applyNumberFormat="1" applyFont="1" applyFill="1" applyBorder="1" applyAlignment="1">
      <alignment vertical="top" wrapText="1"/>
    </xf>
    <xf numFmtId="10" fontId="3" fillId="0" borderId="38" xfId="2" applyNumberFormat="1" applyFont="1" applyFill="1" applyBorder="1" applyAlignment="1">
      <alignment vertical="top" wrapText="1"/>
    </xf>
    <xf numFmtId="0" fontId="3" fillId="0" borderId="42" xfId="2" applyNumberFormat="1" applyFont="1" applyFill="1" applyBorder="1" applyAlignment="1">
      <alignment vertical="top" wrapText="1"/>
    </xf>
    <xf numFmtId="0" fontId="3" fillId="0" borderId="42" xfId="2" applyNumberFormat="1" applyFont="1" applyFill="1" applyBorder="1" applyAlignment="1">
      <alignment horizontal="center" vertical="top" wrapText="1"/>
    </xf>
    <xf numFmtId="0" fontId="3" fillId="0" borderId="42" xfId="2" applyNumberFormat="1" applyFont="1" applyFill="1" applyBorder="1" applyAlignment="1">
      <alignment horizontal="right" vertical="top" wrapText="1"/>
    </xf>
    <xf numFmtId="4" fontId="3" fillId="0" borderId="42" xfId="2" applyNumberFormat="1" applyFont="1" applyFill="1" applyBorder="1" applyAlignment="1">
      <alignment vertical="top" wrapText="1"/>
    </xf>
    <xf numFmtId="10" fontId="3" fillId="0" borderId="42" xfId="2" applyNumberFormat="1" applyFont="1" applyFill="1" applyBorder="1" applyAlignment="1">
      <alignment vertical="top" wrapText="1"/>
    </xf>
    <xf numFmtId="0" fontId="3" fillId="0" borderId="43" xfId="2" applyNumberFormat="1" applyFont="1" applyFill="1" applyBorder="1" applyAlignment="1">
      <alignment vertical="top" wrapText="1"/>
    </xf>
    <xf numFmtId="0" fontId="13" fillId="0" borderId="39" xfId="2" applyNumberFormat="1" applyFont="1" applyFill="1" applyBorder="1" applyAlignment="1">
      <alignment vertical="top"/>
    </xf>
    <xf numFmtId="0" fontId="3" fillId="0" borderId="44" xfId="2" applyNumberFormat="1" applyFont="1" applyFill="1" applyBorder="1" applyAlignment="1">
      <alignment vertical="top" wrapText="1"/>
    </xf>
    <xf numFmtId="0" fontId="3" fillId="0" borderId="45"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7" xfId="2" applyNumberFormat="1" applyFont="1" applyFill="1" applyBorder="1" applyAlignment="1">
      <alignment vertical="top" wrapText="1"/>
    </xf>
    <xf numFmtId="0" fontId="3" fillId="0" borderId="48" xfId="2" applyNumberFormat="1" applyFont="1" applyFill="1" applyBorder="1" applyAlignment="1">
      <alignment vertical="top" wrapText="1"/>
    </xf>
    <xf numFmtId="0" fontId="3" fillId="0" borderId="48" xfId="2" applyFont="1" applyFill="1" applyBorder="1" applyAlignment="1">
      <alignment vertical="top" wrapText="1"/>
    </xf>
    <xf numFmtId="0" fontId="22" fillId="0" borderId="49" xfId="2" applyNumberFormat="1" applyFont="1" applyFill="1" applyBorder="1" applyAlignment="1">
      <alignment vertical="top" wrapText="1"/>
    </xf>
    <xf numFmtId="0" fontId="3" fillId="0" borderId="49" xfId="2" applyNumberFormat="1" applyFont="1" applyFill="1" applyBorder="1" applyAlignment="1">
      <alignment vertical="top" wrapText="1"/>
    </xf>
    <xf numFmtId="0" fontId="3" fillId="0" borderId="49" xfId="2" applyFont="1" applyFill="1" applyBorder="1" applyAlignment="1">
      <alignment vertical="top" wrapText="1"/>
    </xf>
    <xf numFmtId="0" fontId="3" fillId="0" borderId="50" xfId="2" applyNumberFormat="1" applyFont="1" applyFill="1" applyBorder="1" applyAlignment="1">
      <alignment vertical="top" wrapText="1"/>
    </xf>
    <xf numFmtId="0" fontId="3" fillId="0" borderId="51" xfId="2" applyNumberFormat="1" applyFont="1" applyFill="1" applyBorder="1" applyAlignment="1">
      <alignment vertical="top" wrapText="1"/>
    </xf>
    <xf numFmtId="0" fontId="56" fillId="13" borderId="52" xfId="2" applyNumberFormat="1" applyFont="1" applyFill="1" applyBorder="1" applyAlignment="1">
      <alignment vertical="top" wrapText="1"/>
    </xf>
    <xf numFmtId="0" fontId="56" fillId="13" borderId="53" xfId="2" applyNumberFormat="1" applyFont="1" applyFill="1" applyBorder="1" applyAlignment="1">
      <alignment vertical="top" wrapText="1"/>
    </xf>
    <xf numFmtId="0" fontId="56" fillId="13" borderId="54" xfId="2" applyNumberFormat="1" applyFont="1" applyFill="1" applyBorder="1" applyAlignment="1">
      <alignment vertical="top" wrapText="1"/>
    </xf>
    <xf numFmtId="0" fontId="35" fillId="14" borderId="52" xfId="2" applyNumberFormat="1" applyFont="1" applyFill="1" applyBorder="1" applyAlignment="1">
      <alignment vertical="top" wrapText="1"/>
    </xf>
    <xf numFmtId="0" fontId="35" fillId="14" borderId="53" xfId="2" applyNumberFormat="1" applyFont="1" applyFill="1" applyBorder="1" applyAlignment="1">
      <alignment vertical="top" wrapText="1"/>
    </xf>
    <xf numFmtId="167" fontId="35" fillId="14" borderId="53" xfId="2" applyNumberFormat="1" applyFont="1" applyFill="1" applyBorder="1" applyAlignment="1">
      <alignment vertical="top" wrapText="1"/>
    </xf>
    <xf numFmtId="168" fontId="35" fillId="14" borderId="53" xfId="2" applyNumberFormat="1" applyFont="1" applyFill="1" applyBorder="1" applyAlignment="1">
      <alignment vertical="top" wrapText="1"/>
    </xf>
    <xf numFmtId="0" fontId="35" fillId="14" borderId="54" xfId="2" applyNumberFormat="1" applyFont="1" applyFill="1" applyBorder="1" applyAlignment="1">
      <alignment vertical="top" wrapText="1"/>
    </xf>
    <xf numFmtId="0" fontId="35" fillId="0" borderId="52" xfId="2" applyNumberFormat="1" applyFont="1" applyBorder="1" applyAlignment="1">
      <alignment vertical="top" wrapText="1"/>
    </xf>
    <xf numFmtId="0" fontId="35" fillId="0" borderId="53" xfId="2" applyNumberFormat="1" applyFont="1" applyBorder="1" applyAlignment="1">
      <alignment vertical="top" wrapText="1"/>
    </xf>
    <xf numFmtId="167" fontId="35" fillId="0" borderId="53" xfId="2" applyNumberFormat="1" applyFont="1" applyBorder="1" applyAlignment="1">
      <alignment vertical="top" wrapText="1"/>
    </xf>
    <xf numFmtId="168" fontId="35" fillId="0" borderId="53" xfId="2" applyNumberFormat="1" applyFont="1" applyBorder="1" applyAlignment="1">
      <alignment vertical="top" wrapText="1"/>
    </xf>
    <xf numFmtId="0" fontId="35" fillId="0" borderId="54" xfId="2" applyNumberFormat="1" applyFont="1" applyBorder="1" applyAlignment="1">
      <alignment vertical="top" wrapText="1"/>
    </xf>
    <xf numFmtId="0" fontId="35" fillId="14" borderId="55" xfId="2" applyNumberFormat="1" applyFont="1" applyFill="1" applyBorder="1" applyAlignment="1">
      <alignment vertical="top" wrapText="1"/>
    </xf>
    <xf numFmtId="0" fontId="35" fillId="14" borderId="56" xfId="2" applyNumberFormat="1" applyFont="1" applyFill="1" applyBorder="1" applyAlignment="1">
      <alignment vertical="top" wrapText="1"/>
    </xf>
    <xf numFmtId="167" fontId="35" fillId="14" borderId="56" xfId="2" applyNumberFormat="1" applyFont="1" applyFill="1" applyBorder="1" applyAlignment="1">
      <alignment vertical="top" wrapText="1"/>
    </xf>
    <xf numFmtId="168" fontId="35" fillId="14" borderId="56" xfId="2" applyNumberFormat="1" applyFont="1" applyFill="1" applyBorder="1" applyAlignment="1">
      <alignment vertical="top" wrapText="1"/>
    </xf>
    <xf numFmtId="0" fontId="35" fillId="14" borderId="57" xfId="2" applyNumberFormat="1" applyFont="1" applyFill="1" applyBorder="1" applyAlignment="1">
      <alignment vertical="top" wrapText="1"/>
    </xf>
    <xf numFmtId="0" fontId="4" fillId="14" borderId="52" xfId="2" applyNumberFormat="1" applyFont="1" applyFill="1" applyBorder="1" applyAlignment="1">
      <alignment horizontal="center" vertical="top" wrapText="1"/>
    </xf>
    <xf numFmtId="0" fontId="4" fillId="14" borderId="53" xfId="2" applyNumberFormat="1" applyFont="1" applyFill="1" applyBorder="1" applyAlignment="1">
      <alignment vertical="top" wrapText="1"/>
    </xf>
    <xf numFmtId="167" fontId="4" fillId="14" borderId="53" xfId="2" applyNumberFormat="1" applyFont="1" applyFill="1" applyBorder="1" applyAlignment="1">
      <alignment vertical="top" wrapText="1"/>
    </xf>
    <xf numFmtId="4" fontId="4" fillId="14" borderId="53" xfId="2" applyNumberFormat="1" applyFont="1" applyFill="1" applyBorder="1" applyAlignment="1">
      <alignment vertical="top" wrapText="1"/>
    </xf>
    <xf numFmtId="0" fontId="4" fillId="14" borderId="54" xfId="2" applyNumberFormat="1" applyFont="1" applyFill="1" applyBorder="1" applyAlignment="1">
      <alignment vertical="top" wrapText="1"/>
    </xf>
    <xf numFmtId="0" fontId="4" fillId="0" borderId="52" xfId="2" applyNumberFormat="1" applyFont="1" applyBorder="1" applyAlignment="1">
      <alignment horizontal="center" vertical="top" wrapText="1"/>
    </xf>
    <xf numFmtId="0" fontId="4" fillId="0" borderId="53" xfId="2" applyNumberFormat="1" applyFont="1" applyBorder="1" applyAlignment="1">
      <alignment vertical="top" wrapText="1"/>
    </xf>
    <xf numFmtId="167" fontId="4" fillId="0" borderId="53" xfId="2" applyNumberFormat="1" applyFont="1" applyBorder="1" applyAlignment="1">
      <alignment vertical="top" wrapText="1"/>
    </xf>
    <xf numFmtId="4" fontId="4" fillId="0" borderId="53" xfId="2" applyNumberFormat="1" applyFont="1" applyBorder="1" applyAlignment="1">
      <alignment vertical="top" wrapText="1"/>
    </xf>
    <xf numFmtId="0" fontId="4" fillId="0" borderId="54" xfId="2" applyNumberFormat="1" applyFont="1" applyBorder="1" applyAlignment="1">
      <alignment vertical="top" wrapText="1"/>
    </xf>
    <xf numFmtId="0" fontId="4" fillId="0" borderId="55" xfId="2" applyNumberFormat="1" applyFont="1" applyBorder="1" applyAlignment="1">
      <alignment horizontal="center" vertical="top" wrapText="1"/>
    </xf>
    <xf numFmtId="0" fontId="4" fillId="0" borderId="56" xfId="2" applyNumberFormat="1" applyFont="1" applyBorder="1" applyAlignment="1">
      <alignment vertical="top" wrapText="1"/>
    </xf>
    <xf numFmtId="167" fontId="4" fillId="0" borderId="56" xfId="2" applyNumberFormat="1" applyFont="1" applyBorder="1" applyAlignment="1">
      <alignment vertical="top" wrapText="1"/>
    </xf>
    <xf numFmtId="4" fontId="4" fillId="0" borderId="56" xfId="2" applyNumberFormat="1" applyFont="1" applyBorder="1" applyAlignment="1">
      <alignment vertical="top" wrapText="1"/>
    </xf>
    <xf numFmtId="0" fontId="35" fillId="0" borderId="56" xfId="2" applyNumberFormat="1" applyFont="1" applyBorder="1" applyAlignment="1">
      <alignment vertical="top" wrapText="1"/>
    </xf>
    <xf numFmtId="0" fontId="4" fillId="0" borderId="57" xfId="2" applyNumberFormat="1" applyFont="1" applyBorder="1" applyAlignment="1">
      <alignment vertical="top" wrapText="1"/>
    </xf>
    <xf numFmtId="4" fontId="9" fillId="12" borderId="36" xfId="2" applyNumberFormat="1" applyFont="1" applyFill="1" applyBorder="1" applyAlignment="1"/>
    <xf numFmtId="10" fontId="9" fillId="0" borderId="0" xfId="1" applyNumberFormat="1" applyFont="1" applyAlignment="1">
      <alignment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57"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57"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57"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57"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57"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57" fillId="0" borderId="46" xfId="2" applyNumberFormat="1" applyFont="1" applyFill="1" applyBorder="1" applyAlignment="1">
      <alignment vertical="top" wrapText="1"/>
    </xf>
    <xf numFmtId="0" fontId="57"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57"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10" fontId="33" fillId="0" borderId="0" xfId="4" applyNumberFormat="1" applyFont="1" applyFill="1" applyBorder="1" applyAlignment="1">
      <alignment horizontal="center" vertical="center"/>
    </xf>
    <xf numFmtId="4" fontId="32" fillId="0" borderId="0" xfId="4" applyNumberFormat="1" applyFont="1" applyFill="1" applyBorder="1" applyAlignment="1">
      <alignment horizontal="center" vertical="center"/>
    </xf>
    <xf numFmtId="10" fontId="33" fillId="0" borderId="0" xfId="4" applyNumberFormat="1" applyFont="1" applyBorder="1" applyAlignment="1">
      <alignment horizontal="center" vertical="center"/>
    </xf>
    <xf numFmtId="4" fontId="32" fillId="0" borderId="0" xfId="4" applyNumberFormat="1" applyFont="1" applyBorder="1" applyAlignment="1">
      <alignment horizontal="center" vertical="center"/>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3" fillId="0" borderId="46" xfId="2" applyNumberFormat="1" applyFont="1" applyFill="1" applyBorder="1" applyAlignment="1">
      <alignment vertical="top" wrapText="1"/>
    </xf>
    <xf numFmtId="0" fontId="11" fillId="0" borderId="0" xfId="4" applyAlignment="1">
      <alignment vertical="center"/>
    </xf>
    <xf numFmtId="0" fontId="24" fillId="0" borderId="0" xfId="2" applyFont="1" applyFill="1" applyAlignment="1">
      <alignment horizontal="left" vertical="top" wrapText="1"/>
    </xf>
    <xf numFmtId="0" fontId="24" fillId="0" borderId="0" xfId="2" applyFont="1" applyFill="1" applyBorder="1" applyAlignment="1">
      <alignment horizontal="left" vertical="top" wrapText="1"/>
    </xf>
    <xf numFmtId="0" fontId="25" fillId="3" borderId="11" xfId="4" applyFont="1" applyFill="1" applyBorder="1" applyAlignment="1">
      <alignment horizontal="center" vertical="center" wrapText="1"/>
    </xf>
    <xf numFmtId="10" fontId="19" fillId="6" borderId="12" xfId="5" applyFont="1">
      <alignment horizontal="center" vertical="center" wrapText="1"/>
    </xf>
    <xf numFmtId="4" fontId="19" fillId="7" borderId="11" xfId="2" applyNumberFormat="1" applyFont="1" applyFill="1" applyBorder="1" applyAlignment="1">
      <alignment horizontal="center" vertical="center" wrapText="1"/>
    </xf>
    <xf numFmtId="4" fontId="25" fillId="0" borderId="0" xfId="4" applyNumberFormat="1" applyFont="1" applyFill="1" applyBorder="1" applyAlignment="1">
      <alignment horizontal="center" vertical="center"/>
    </xf>
    <xf numFmtId="0" fontId="34" fillId="0" borderId="0" xfId="4" applyFont="1" applyAlignment="1">
      <alignment vertical="center"/>
    </xf>
    <xf numFmtId="10" fontId="34" fillId="0" borderId="0" xfId="4" applyNumberFormat="1" applyFont="1" applyAlignment="1">
      <alignment horizontal="center" vertical="center"/>
    </xf>
    <xf numFmtId="10" fontId="11" fillId="0" borderId="0" xfId="4" applyNumberFormat="1" applyAlignment="1">
      <alignment vertical="center"/>
    </xf>
    <xf numFmtId="0" fontId="3" fillId="0" borderId="6" xfId="2" applyNumberFormat="1" applyFont="1" applyFill="1" applyBorder="1" applyAlignment="1">
      <alignment vertical="top" wrapText="1"/>
    </xf>
    <xf numFmtId="0" fontId="3" fillId="0" borderId="46" xfId="2" applyNumberFormat="1" applyFont="1" applyFill="1" applyBorder="1" applyAlignment="1">
      <alignment vertical="top" wrapText="1"/>
    </xf>
    <xf numFmtId="4" fontId="19" fillId="7" borderId="0" xfId="2" applyNumberFormat="1" applyFont="1" applyFill="1" applyBorder="1" applyAlignment="1">
      <alignment horizontal="center" vertical="center" wrapText="1"/>
    </xf>
    <xf numFmtId="0" fontId="7" fillId="0" borderId="0" xfId="2" applyFont="1" applyFill="1" applyBorder="1" applyAlignment="1">
      <alignment horizontal="center" vertical="top" wrapText="1"/>
    </xf>
    <xf numFmtId="10" fontId="19" fillId="6" borderId="12" xfId="5" applyFont="1">
      <alignment horizontal="center" vertical="center" wrapText="1"/>
    </xf>
    <xf numFmtId="10" fontId="19" fillId="6" borderId="12" xfId="5" applyFont="1">
      <alignment horizontal="center" vertical="center" wrapText="1"/>
    </xf>
    <xf numFmtId="10" fontId="19" fillId="6" borderId="12" xfId="5" applyFont="1">
      <alignment horizontal="center" vertical="center" wrapText="1"/>
    </xf>
    <xf numFmtId="10" fontId="19" fillId="6" borderId="12" xfId="5" applyFont="1">
      <alignment horizontal="center" vertical="center" wrapText="1"/>
    </xf>
    <xf numFmtId="10" fontId="19" fillId="6" borderId="12" xfId="5" applyFont="1">
      <alignment horizontal="center" vertical="center" wrapText="1"/>
    </xf>
    <xf numFmtId="10" fontId="19" fillId="6" borderId="12" xfId="5" applyFont="1">
      <alignment horizontal="center" vertical="center" wrapText="1"/>
    </xf>
    <xf numFmtId="10" fontId="19" fillId="6" borderId="12" xfId="5" applyFont="1">
      <alignment horizontal="center" vertical="center" wrapText="1"/>
    </xf>
    <xf numFmtId="10" fontId="19" fillId="6" borderId="12" xfId="5" applyFont="1">
      <alignment horizontal="center" vertical="center" wrapText="1"/>
    </xf>
    <xf numFmtId="10" fontId="19" fillId="6" borderId="12" xfId="5" applyFont="1">
      <alignment horizontal="center" vertical="center" wrapText="1"/>
    </xf>
    <xf numFmtId="10" fontId="19" fillId="6" borderId="12" xfId="5" applyFont="1">
      <alignment horizontal="center" vertical="center" wrapText="1"/>
    </xf>
    <xf numFmtId="10" fontId="19" fillId="6" borderId="12" xfId="5" applyFont="1">
      <alignment horizontal="center" vertical="center" wrapText="1"/>
    </xf>
    <xf numFmtId="10" fontId="19" fillId="6" borderId="12" xfId="5" applyFont="1">
      <alignment horizontal="center" vertical="center" wrapText="1"/>
    </xf>
    <xf numFmtId="10" fontId="19" fillId="6" borderId="12" xfId="5" applyFont="1">
      <alignment horizontal="center" vertical="center" wrapText="1"/>
    </xf>
    <xf numFmtId="10" fontId="19" fillId="6" borderId="12" xfId="5" applyFont="1">
      <alignment horizontal="center" vertical="center" wrapText="1"/>
    </xf>
    <xf numFmtId="10" fontId="19" fillId="6" borderId="12" xfId="5" applyFont="1">
      <alignment horizontal="center" vertical="center" wrapText="1"/>
    </xf>
    <xf numFmtId="10" fontId="19" fillId="6" borderId="12" xfId="5" applyFont="1">
      <alignment horizontal="center" vertical="center" wrapText="1"/>
    </xf>
    <xf numFmtId="10" fontId="19" fillId="6" borderId="12" xfId="5" applyFont="1">
      <alignment horizontal="center" vertical="center" wrapText="1"/>
    </xf>
    <xf numFmtId="10" fontId="19" fillId="6" borderId="12" xfId="5" applyFont="1">
      <alignment horizontal="center" vertical="center" wrapText="1"/>
    </xf>
    <xf numFmtId="10" fontId="19" fillId="6" borderId="12" xfId="5" applyFont="1">
      <alignment horizontal="center" vertical="center" wrapText="1"/>
    </xf>
    <xf numFmtId="0" fontId="2" fillId="0" borderId="0" xfId="2" applyFill="1"/>
    <xf numFmtId="10" fontId="19" fillId="6" borderId="12" xfId="5" applyFont="1">
      <alignment horizontal="center" vertical="center" wrapText="1"/>
    </xf>
    <xf numFmtId="4" fontId="32" fillId="0" borderId="11" xfId="4" applyNumberFormat="1" applyFont="1" applyBorder="1" applyAlignment="1">
      <alignment horizontal="center" vertical="center"/>
    </xf>
    <xf numFmtId="10" fontId="33" fillId="0" borderId="11" xfId="4" applyNumberFormat="1" applyFont="1" applyBorder="1" applyAlignment="1">
      <alignment horizontal="center" vertical="center"/>
    </xf>
    <xf numFmtId="10" fontId="33" fillId="0" borderId="11" xfId="4" applyNumberFormat="1" applyFont="1" applyFill="1" applyBorder="1" applyAlignment="1">
      <alignment horizontal="center" vertical="center"/>
    </xf>
    <xf numFmtId="4" fontId="32" fillId="0" borderId="11" xfId="4" applyNumberFormat="1" applyFont="1" applyFill="1" applyBorder="1" applyAlignment="1">
      <alignment horizontal="center" vertical="center"/>
    </xf>
    <xf numFmtId="0" fontId="2" fillId="8" borderId="0" xfId="2" applyFill="1"/>
    <xf numFmtId="0" fontId="2" fillId="8" borderId="17" xfId="2" applyFont="1" applyFill="1" applyBorder="1"/>
    <xf numFmtId="0" fontId="4" fillId="0" borderId="0" xfId="2" applyFont="1" applyFill="1" applyAlignment="1">
      <alignment wrapText="1"/>
    </xf>
    <xf numFmtId="0" fontId="35" fillId="0" borderId="52" xfId="2" applyNumberFormat="1" applyFont="1" applyBorder="1" applyAlignment="1">
      <alignment vertical="top" wrapText="1"/>
    </xf>
    <xf numFmtId="0" fontId="35" fillId="0" borderId="53" xfId="2" applyNumberFormat="1" applyFont="1" applyBorder="1" applyAlignment="1">
      <alignment vertical="top" wrapText="1"/>
    </xf>
    <xf numFmtId="167" fontId="35" fillId="0" borderId="53" xfId="2" applyNumberFormat="1" applyFont="1" applyBorder="1" applyAlignment="1">
      <alignment vertical="top" wrapText="1"/>
    </xf>
    <xf numFmtId="168" fontId="35" fillId="0" borderId="53" xfId="2" applyNumberFormat="1" applyFont="1" applyBorder="1" applyAlignment="1">
      <alignment vertical="top" wrapText="1"/>
    </xf>
    <xf numFmtId="2" fontId="34" fillId="0" borderId="0" xfId="4" applyNumberFormat="1" applyFont="1" applyAlignment="1">
      <alignment horizontal="center" vertical="center"/>
    </xf>
    <xf numFmtId="0" fontId="22" fillId="15" borderId="8" xfId="2" applyNumberFormat="1" applyFont="1" applyFill="1" applyBorder="1" applyAlignment="1">
      <alignment vertical="top" wrapText="1"/>
    </xf>
    <xf numFmtId="0" fontId="3" fillId="15" borderId="8" xfId="2" applyNumberFormat="1" applyFont="1" applyFill="1" applyBorder="1" applyAlignment="1">
      <alignment vertical="top" wrapText="1"/>
    </xf>
    <xf numFmtId="0" fontId="3" fillId="15" borderId="8" xfId="2" applyFont="1" applyFill="1" applyBorder="1" applyAlignment="1">
      <alignment vertical="top" wrapText="1"/>
    </xf>
    <xf numFmtId="0" fontId="3" fillId="15" borderId="9" xfId="2" applyNumberFormat="1" applyFont="1" applyFill="1" applyBorder="1" applyAlignment="1">
      <alignment vertical="top" wrapText="1"/>
    </xf>
    <xf numFmtId="0" fontId="3" fillId="0" borderId="8" xfId="2" applyNumberFormat="1" applyFont="1" applyFill="1" applyBorder="1" applyAlignment="1">
      <alignment horizontal="left" vertical="top" wrapText="1"/>
    </xf>
    <xf numFmtId="49" fontId="3" fillId="0" borderId="8" xfId="2" applyNumberFormat="1" applyFont="1" applyFill="1" applyBorder="1" applyAlignment="1">
      <alignment horizontal="left" vertical="top" wrapText="1"/>
    </xf>
    <xf numFmtId="0" fontId="3" fillId="0" borderId="0" xfId="2" applyFont="1" applyAlignment="1">
      <alignment horizontal="left" vertical="top" wrapText="1"/>
    </xf>
    <xf numFmtId="0" fontId="7" fillId="0" borderId="1" xfId="2" applyFont="1" applyFill="1" applyBorder="1" applyAlignment="1">
      <alignment horizontal="center" vertical="top" wrapText="1"/>
    </xf>
    <xf numFmtId="0" fontId="6" fillId="0" borderId="0" xfId="2" applyFont="1" applyAlignment="1">
      <alignment horizontal="center"/>
    </xf>
    <xf numFmtId="0" fontId="9" fillId="0" borderId="0" xfId="4" applyFont="1" applyAlignment="1">
      <alignment horizontal="center" vertical="top" wrapText="1"/>
    </xf>
    <xf numFmtId="0" fontId="3" fillId="0" borderId="2" xfId="2" applyFont="1" applyFill="1" applyBorder="1" applyAlignment="1">
      <alignment horizontal="left" vertical="top" wrapText="1"/>
    </xf>
    <xf numFmtId="0" fontId="7" fillId="0" borderId="2" xfId="2" applyFont="1" applyFill="1" applyBorder="1" applyAlignment="1">
      <alignment horizontal="center" vertical="top" wrapText="1"/>
    </xf>
    <xf numFmtId="0" fontId="4" fillId="0" borderId="0" xfId="2" applyFont="1" applyAlignment="1">
      <alignment horizontal="left" vertical="top" wrapText="1"/>
    </xf>
    <xf numFmtId="0" fontId="3" fillId="0" borderId="1" xfId="2" applyFont="1" applyBorder="1" applyAlignment="1">
      <alignment horizontal="left" vertical="top" wrapText="1"/>
    </xf>
    <xf numFmtId="0" fontId="25" fillId="3" borderId="0" xfId="4" applyFont="1" applyFill="1" applyBorder="1" applyAlignment="1">
      <alignment horizontal="right" vertical="center" wrapText="1"/>
    </xf>
    <xf numFmtId="0" fontId="25" fillId="0" borderId="0" xfId="4" applyFont="1" applyAlignment="1">
      <alignment horizontal="right" vertical="center"/>
    </xf>
    <xf numFmtId="0" fontId="34" fillId="0" borderId="0" xfId="4" applyFont="1" applyAlignment="1">
      <alignment horizontal="right" vertical="center"/>
    </xf>
    <xf numFmtId="0" fontId="25" fillId="4" borderId="11" xfId="4" applyFont="1" applyFill="1" applyBorder="1" applyAlignment="1">
      <alignment horizontal="left" vertical="center" wrapText="1"/>
    </xf>
    <xf numFmtId="10" fontId="25" fillId="4" borderId="11" xfId="3" applyNumberFormat="1" applyFont="1" applyFill="1" applyBorder="1" applyAlignment="1">
      <alignment horizontal="center" vertical="center" wrapText="1"/>
    </xf>
    <xf numFmtId="0" fontId="25" fillId="4" borderId="13" xfId="4" applyFont="1" applyFill="1" applyBorder="1" applyAlignment="1">
      <alignment horizontal="left" vertical="center" wrapText="1"/>
    </xf>
    <xf numFmtId="0" fontId="25" fillId="4" borderId="14" xfId="4" applyFont="1" applyFill="1" applyBorder="1" applyAlignment="1">
      <alignment horizontal="left" vertical="center" wrapText="1"/>
    </xf>
    <xf numFmtId="0" fontId="31" fillId="4" borderId="11" xfId="4" applyFont="1" applyFill="1" applyBorder="1" applyAlignment="1">
      <alignment horizontal="left" vertical="center" wrapText="1"/>
    </xf>
    <xf numFmtId="0" fontId="4" fillId="0" borderId="10" xfId="2" applyFont="1" applyBorder="1" applyAlignment="1">
      <alignment horizontal="left" vertical="top" wrapText="1"/>
    </xf>
    <xf numFmtId="0" fontId="24" fillId="0" borderId="0" xfId="2" applyFont="1" applyFill="1" applyAlignment="1">
      <alignment horizontal="left" vertical="top" wrapText="1"/>
    </xf>
    <xf numFmtId="0" fontId="24" fillId="0" borderId="10" xfId="2" applyFont="1" applyFill="1" applyBorder="1" applyAlignment="1">
      <alignment horizontal="left" vertical="top" wrapText="1"/>
    </xf>
    <xf numFmtId="0" fontId="7" fillId="0" borderId="0" xfId="2" applyFont="1" applyFill="1" applyBorder="1" applyAlignment="1">
      <alignment horizontal="center" vertical="top" wrapText="1"/>
    </xf>
    <xf numFmtId="0" fontId="4" fillId="0" borderId="0" xfId="2" applyFont="1" applyFill="1" applyAlignment="1">
      <alignment horizontal="left" vertical="top" wrapText="1"/>
    </xf>
    <xf numFmtId="0" fontId="38" fillId="0" borderId="0" xfId="4" applyFont="1" applyAlignment="1">
      <alignment horizontal="left" vertical="top" wrapText="1"/>
    </xf>
    <xf numFmtId="10" fontId="51" fillId="10" borderId="28" xfId="3" applyNumberFormat="1" applyFont="1" applyFill="1" applyBorder="1" applyAlignment="1">
      <alignment horizontal="center"/>
    </xf>
    <xf numFmtId="10" fontId="51" fillId="10" borderId="29" xfId="3" applyNumberFormat="1" applyFont="1" applyFill="1" applyBorder="1" applyAlignment="1">
      <alignment horizontal="center"/>
    </xf>
    <xf numFmtId="0" fontId="50" fillId="11" borderId="30" xfId="2" applyFont="1" applyFill="1" applyBorder="1" applyAlignment="1">
      <alignment horizontal="left" vertical="center"/>
    </xf>
    <xf numFmtId="0" fontId="50" fillId="11" borderId="31" xfId="2" applyFont="1" applyFill="1" applyBorder="1" applyAlignment="1">
      <alignment horizontal="left" vertical="center"/>
    </xf>
    <xf numFmtId="0" fontId="50" fillId="11" borderId="32" xfId="2" applyFont="1" applyFill="1" applyBorder="1" applyAlignment="1">
      <alignment horizontal="left" vertical="center"/>
    </xf>
    <xf numFmtId="0" fontId="54" fillId="0" borderId="0" xfId="2" applyFont="1" applyBorder="1" applyAlignment="1">
      <alignment horizontal="center" vertical="center" wrapText="1"/>
    </xf>
    <xf numFmtId="0" fontId="55" fillId="0" borderId="0" xfId="2" applyFont="1" applyFill="1" applyAlignment="1">
      <alignment horizontal="left" vertical="top" wrapText="1"/>
    </xf>
    <xf numFmtId="0" fontId="50" fillId="11" borderId="26" xfId="2" applyFont="1" applyFill="1" applyBorder="1" applyAlignment="1">
      <alignment horizontal="center" vertical="center"/>
    </xf>
    <xf numFmtId="0" fontId="50" fillId="11" borderId="27" xfId="2" applyFont="1" applyFill="1" applyBorder="1" applyAlignment="1">
      <alignment horizontal="center" vertical="center"/>
    </xf>
    <xf numFmtId="0" fontId="40" fillId="0" borderId="19" xfId="2" applyFont="1" applyBorder="1" applyAlignment="1">
      <alignment horizontal="center" vertical="top" wrapText="1"/>
    </xf>
    <xf numFmtId="0" fontId="41" fillId="0" borderId="19" xfId="2" applyFont="1" applyBorder="1" applyAlignment="1">
      <alignment horizontal="center" vertical="top" wrapText="1"/>
    </xf>
    <xf numFmtId="0" fontId="41" fillId="0" borderId="19" xfId="2" applyFont="1" applyFill="1" applyBorder="1" applyAlignment="1">
      <alignment horizontal="center" vertical="top" wrapText="1"/>
    </xf>
    <xf numFmtId="0" fontId="40" fillId="0" borderId="19" xfId="2" applyFont="1" applyBorder="1" applyAlignment="1">
      <alignment horizontal="center" vertical="center" wrapText="1"/>
    </xf>
    <xf numFmtId="0" fontId="4" fillId="0" borderId="0" xfId="2" applyFont="1" applyBorder="1" applyAlignment="1">
      <alignment horizontal="left" vertical="top" wrapText="1"/>
    </xf>
    <xf numFmtId="0" fontId="4" fillId="0" borderId="0" xfId="2" applyFont="1" applyBorder="1" applyAlignment="1">
      <alignment vertical="top" wrapText="1"/>
    </xf>
  </cellXfs>
  <cellStyles count="8">
    <cellStyle name="Normal" xfId="0" builtinId="0"/>
    <cellStyle name="Normal 2" xfId="2"/>
    <cellStyle name="Normal 2 2" xfId="4"/>
    <cellStyle name="Normal 2 2 2" xfId="6"/>
    <cellStyle name="ORÇAMENTO LINHA ABAIXO" xfId="5"/>
    <cellStyle name="Porcentagem" xfId="1" builtinId="5"/>
    <cellStyle name="Porcentagem 2" xfId="3"/>
    <cellStyle name="Porcentagem 4" xfId="7"/>
  </cellStyles>
  <dxfs count="39">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DFF0D8"/>
        </patternFill>
      </fill>
    </dxf>
    <dxf>
      <fill>
        <patternFill>
          <bgColor rgb="FFD6D6D6"/>
        </patternFill>
      </fill>
    </dxf>
    <dxf>
      <font>
        <b/>
        <i val="0"/>
      </font>
    </dxf>
    <dxf>
      <font>
        <b val="0"/>
        <i/>
      </font>
    </dxf>
    <dxf>
      <fill>
        <patternFill>
          <bgColor rgb="FFEFEFEF"/>
        </patternFill>
      </fill>
    </dxf>
    <dxf>
      <font>
        <b/>
        <i val="0"/>
      </font>
      <border>
        <left style="thin">
          <color theme="0"/>
        </left>
        <right style="thin">
          <color theme="0"/>
        </right>
      </border>
    </dxf>
    <dxf>
      <font>
        <b/>
        <i val="0"/>
      </font>
      <fill>
        <patternFill>
          <bgColor rgb="FFD8ECF6"/>
        </patternFill>
      </fill>
      <border>
        <left/>
        <right/>
        <top style="thin">
          <color theme="0" tint="-0.14996795556505021"/>
        </top>
        <bottom style="thin">
          <color theme="0" tint="-0.14996795556505021"/>
        </bottom>
      </border>
    </dxf>
    <dxf>
      <font>
        <b/>
        <i val="0"/>
      </font>
      <fill>
        <patternFill>
          <bgColor rgb="FFD8ECF6"/>
        </patternFill>
      </fill>
      <border>
        <left/>
        <right/>
        <top style="thin">
          <color theme="0" tint="-0.14996795556505021"/>
        </top>
        <bottom style="thin">
          <color theme="0" tint="-0.14996795556505021"/>
        </bottom>
      </border>
    </dxf>
    <dxf>
      <fill>
        <patternFill>
          <bgColor theme="7" tint="0.79998168889431442"/>
        </patternFill>
      </fill>
    </dxf>
    <dxf>
      <fill>
        <patternFill>
          <bgColor theme="5" tint="0.79998168889431442"/>
        </patternFill>
      </fill>
    </dxf>
    <dxf>
      <font>
        <b/>
        <i val="0"/>
      </font>
      <fill>
        <patternFill>
          <bgColor rgb="FFD8ECF6"/>
        </patternFill>
      </fill>
      <border>
        <left/>
        <right/>
        <top style="thin">
          <color theme="0" tint="-0.14996795556505021"/>
        </top>
        <bottom style="thin">
          <color theme="0" tint="-0.14996795556505021"/>
        </bottom>
      </border>
    </dxf>
    <dxf>
      <fill>
        <patternFill>
          <bgColor theme="7" tint="0.79998168889431442"/>
        </patternFill>
      </fill>
    </dxf>
    <dxf>
      <fill>
        <patternFill>
          <bgColor theme="5" tint="0.79998168889431442"/>
        </patternFill>
      </fill>
    </dxf>
    <dxf>
      <font>
        <b/>
        <i val="0"/>
      </font>
      <fill>
        <patternFill>
          <bgColor rgb="FFD8ECF6"/>
        </patternFill>
      </fill>
      <border>
        <left/>
        <right/>
        <top style="thin">
          <color theme="0" tint="-0.14996795556505021"/>
        </top>
        <bottom style="thin">
          <color theme="0" tint="-0.14996795556505021"/>
        </bottom>
      </border>
    </dxf>
    <dxf>
      <fill>
        <patternFill>
          <bgColor theme="7" tint="0.79998168889431442"/>
        </patternFill>
      </fill>
    </dxf>
    <dxf>
      <fill>
        <patternFill>
          <bgColor theme="5" tint="0.79998168889431442"/>
        </patternFill>
      </fill>
    </dxf>
    <dxf>
      <numFmt numFmtId="14" formatCode="0.00%"/>
    </dxf>
    <dxf>
      <numFmt numFmtId="4" formatCode="#,##0.00"/>
    </dxf>
    <dxf>
      <fill>
        <patternFill patternType="solid">
          <bgColor theme="0"/>
        </patternFill>
      </fill>
      <border diagonalUp="0" diagonalDown="0">
        <left/>
        <right/>
        <top/>
        <bottom/>
        <vertical/>
        <horizontal/>
      </border>
    </dxf>
    <dxf>
      <font>
        <b/>
        <i val="0"/>
      </font>
      <fill>
        <patternFill>
          <bgColor theme="0"/>
        </patternFill>
      </fill>
    </dxf>
    <dxf>
      <fill>
        <patternFill>
          <bgColor rgb="FFD8ECF6"/>
        </patternFill>
      </fill>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ill>
        <patternFill patternType="none">
          <bgColor auto="1"/>
        </patternFill>
      </fill>
    </dxf>
    <dxf>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vertical style="thin">
          <color theme="0" tint="-0.14993743705557422"/>
        </vertical>
        <horizontal style="thin">
          <color theme="0" tint="-0.14993743705557422"/>
        </horizontal>
      </border>
    </dxf>
  </dxfs>
  <tableStyles count="2" defaultTableStyle="TableStyleMedium2" defaultPivotStyle="PivotStyleLight16">
    <tableStyle name="Estilo de Tabela 1" pivot="0" count="2">
      <tableStyleElement type="wholeTable" dxfId="38"/>
      <tableStyleElement type="headerRow" dxfId="37"/>
    </tableStyle>
    <tableStyle name="Estilo de Tabela 2 2" pivot="0" count="3">
      <tableStyleElement type="wholeTable" dxfId="36"/>
      <tableStyleElement type="headerRow" dxfId="35"/>
      <tableStyleElement type="totalRow" dxfId="3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0</xdr:col>
      <xdr:colOff>1</xdr:colOff>
      <xdr:row>34</xdr:row>
      <xdr:rowOff>47625</xdr:rowOff>
    </xdr:from>
    <xdr:ext cx="4438650" cy="384464"/>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00000000-0008-0000-0A00-000002000000}"/>
                </a:ext>
              </a:extLst>
            </xdr:cNvPr>
            <xdr:cNvSpPr txBox="1"/>
          </xdr:nvSpPr>
          <xdr:spPr>
            <a:xfrm>
              <a:off x="1" y="5562600"/>
              <a:ext cx="4438650" cy="3844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pt-BR" sz="1200" b="0" i="1">
                        <a:latin typeface="Cambria Math" panose="02040503050406030204" pitchFamily="18" charset="0"/>
                      </a:rPr>
                      <m:t>𝐵𝐷𝐼</m:t>
                    </m:r>
                    <m:r>
                      <a:rPr lang="pt-BR" sz="1200" b="0" i="1">
                        <a:latin typeface="Cambria Math" panose="02040503050406030204" pitchFamily="18" charset="0"/>
                      </a:rPr>
                      <m:t>= </m:t>
                    </m:r>
                    <m:f>
                      <m:fPr>
                        <m:ctrlPr>
                          <a:rPr lang="pt-BR" sz="1200" b="0" i="1">
                            <a:latin typeface="Cambria Math" panose="02040503050406030204" pitchFamily="18" charset="0"/>
                          </a:rPr>
                        </m:ctrlPr>
                      </m:fPr>
                      <m:num>
                        <m:r>
                          <a:rPr lang="pt-BR" sz="1200" b="0" i="1">
                            <a:latin typeface="Cambria Math" panose="02040503050406030204" pitchFamily="18" charset="0"/>
                          </a:rPr>
                          <m:t>(1+</m:t>
                        </m:r>
                        <m:r>
                          <a:rPr lang="pt-BR" sz="1200" b="0" i="1">
                            <a:latin typeface="Cambria Math" panose="02040503050406030204" pitchFamily="18" charset="0"/>
                          </a:rPr>
                          <m:t>𝐴𝐶</m:t>
                        </m:r>
                        <m:r>
                          <a:rPr lang="pt-BR" sz="1200" b="0" i="1">
                            <a:latin typeface="Cambria Math" panose="02040503050406030204" pitchFamily="18" charset="0"/>
                          </a:rPr>
                          <m:t>+</m:t>
                        </m:r>
                        <m:r>
                          <a:rPr lang="pt-BR" sz="1200" b="0" i="1">
                            <a:latin typeface="Cambria Math" panose="02040503050406030204" pitchFamily="18" charset="0"/>
                          </a:rPr>
                          <m:t>𝑆</m:t>
                        </m:r>
                        <m:r>
                          <a:rPr lang="pt-BR" sz="1200" b="0" i="1">
                            <a:latin typeface="Cambria Math" panose="02040503050406030204" pitchFamily="18" charset="0"/>
                          </a:rPr>
                          <m:t>+</m:t>
                        </m:r>
                        <m:r>
                          <a:rPr lang="pt-BR" sz="1200" b="0" i="1">
                            <a:latin typeface="Cambria Math" panose="02040503050406030204" pitchFamily="18" charset="0"/>
                          </a:rPr>
                          <m:t>𝑅</m:t>
                        </m:r>
                        <m:r>
                          <a:rPr lang="pt-BR" sz="1200" b="0" i="1">
                            <a:latin typeface="Cambria Math" panose="02040503050406030204" pitchFamily="18" charset="0"/>
                          </a:rPr>
                          <m:t>+</m:t>
                        </m:r>
                        <m:r>
                          <a:rPr lang="pt-BR" sz="1200" b="0" i="1">
                            <a:latin typeface="Cambria Math" panose="02040503050406030204" pitchFamily="18" charset="0"/>
                          </a:rPr>
                          <m:t>𝐺</m:t>
                        </m:r>
                        <m:r>
                          <a:rPr lang="pt-BR" sz="1200" b="0" i="1">
                            <a:latin typeface="Cambria Math" panose="02040503050406030204" pitchFamily="18" charset="0"/>
                          </a:rPr>
                          <m:t>)(1+</m:t>
                        </m:r>
                        <m:r>
                          <a:rPr lang="pt-BR" sz="1200" b="0" i="1">
                            <a:latin typeface="Cambria Math" panose="02040503050406030204" pitchFamily="18" charset="0"/>
                          </a:rPr>
                          <m:t>𝐷𝐹</m:t>
                        </m:r>
                        <m:r>
                          <a:rPr lang="pt-BR" sz="1200" b="0" i="1">
                            <a:latin typeface="Cambria Math" panose="02040503050406030204" pitchFamily="18" charset="0"/>
                          </a:rPr>
                          <m:t>)(1+</m:t>
                        </m:r>
                        <m:r>
                          <a:rPr lang="pt-BR" sz="1200" b="0" i="1">
                            <a:latin typeface="Cambria Math" panose="02040503050406030204" pitchFamily="18" charset="0"/>
                          </a:rPr>
                          <m:t>𝐿</m:t>
                        </m:r>
                        <m:r>
                          <a:rPr lang="pt-BR" sz="1200" b="0" i="1">
                            <a:latin typeface="Cambria Math" panose="02040503050406030204" pitchFamily="18" charset="0"/>
                          </a:rPr>
                          <m:t>)</m:t>
                        </m:r>
                      </m:num>
                      <m:den>
                        <m:r>
                          <a:rPr lang="pt-BR" sz="1200" b="0" i="1">
                            <a:latin typeface="Cambria Math" panose="02040503050406030204" pitchFamily="18" charset="0"/>
                          </a:rPr>
                          <m:t>(1 −</m:t>
                        </m:r>
                        <m:r>
                          <a:rPr lang="pt-BR" sz="1200" b="0" i="1">
                            <a:latin typeface="Cambria Math" panose="02040503050406030204" pitchFamily="18" charset="0"/>
                          </a:rPr>
                          <m:t>𝐼</m:t>
                        </m:r>
                        <m:r>
                          <a:rPr lang="pt-BR" sz="1200" b="0" i="1">
                            <a:latin typeface="Cambria Math" panose="02040503050406030204" pitchFamily="18" charset="0"/>
                          </a:rPr>
                          <m:t>)</m:t>
                        </m:r>
                      </m:den>
                    </m:f>
                    <m:r>
                      <a:rPr lang="pt-BR" sz="1200" b="0" i="1">
                        <a:latin typeface="Cambria Math" panose="02040503050406030204" pitchFamily="18" charset="0"/>
                      </a:rPr>
                      <m:t> −1</m:t>
                    </m:r>
                  </m:oMath>
                </m:oMathPara>
              </a14:m>
              <a:endParaRPr lang="pt-BR" sz="1200"/>
            </a:p>
          </xdr:txBody>
        </xdr:sp>
      </mc:Choice>
      <mc:Fallback xmlns="">
        <xdr:sp macro="" textlink="">
          <xdr:nvSpPr>
            <xdr:cNvPr id="2" name="CaixaDeTexto 1">
              <a:extLst>
                <a:ext uri="{FF2B5EF4-FFF2-40B4-BE49-F238E27FC236}">
                  <a16:creationId xmlns:a16="http://schemas.microsoft.com/office/drawing/2014/main" id="{00000000-0008-0000-0A00-000002000000}"/>
                </a:ext>
              </a:extLst>
            </xdr:cNvPr>
            <xdr:cNvSpPr txBox="1"/>
          </xdr:nvSpPr>
          <xdr:spPr>
            <a:xfrm>
              <a:off x="1" y="5562600"/>
              <a:ext cx="4438650" cy="3844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200" b="0" i="0">
                  <a:latin typeface="Cambria Math" panose="02040503050406030204" pitchFamily="18" charset="0"/>
                </a:rPr>
                <a:t>𝐵𝐷𝐼=  ((1+𝐴𝐶+𝑆+𝑅+𝐺)(1+𝐷𝐹)(1+𝐿))/((1 −𝐼))  −1</a:t>
              </a:r>
              <a:endParaRPr lang="pt-BR" sz="1200"/>
            </a:p>
          </xdr:txBody>
        </xdr:sp>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e250w.pmcg.imti\setores\GEOR\T&#201;CNICOS\ENG%20MATHEUS\D_ANALISE_v5.0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c"/>
      <sheetName val="IMPs"/>
      <sheetName val="IMPORTACAO"/>
      <sheetName val="INSUMOS"/>
      <sheetName val="TODOS OS INSUMOS"/>
      <sheetName val="ATUALIZAR E EXPORTAR"/>
      <sheetName val="SINAPI_COMP"/>
      <sheetName val="SINTETICO"/>
      <sheetName val="MEMÓRIA"/>
      <sheetName val="COMPOSIÇÕES"/>
      <sheetName val="MEMÓRIA NOVA"/>
      <sheetName val="BDI"/>
      <sheetName val="RESUMO"/>
      <sheetName val="CRONOGRAMA"/>
      <sheetName val="TODOS OS PRÓPRIOS"/>
      <sheetName val="IMPo"/>
      <sheetName val="D_ANALISE_v5.08"/>
    </sheetNames>
    <sheetDataSet>
      <sheetData sheetId="0"/>
      <sheetData sheetId="1"/>
      <sheetData sheetId="2"/>
      <sheetData sheetId="3">
        <row r="2">
          <cell r="V2" t="str">
            <v>UN</v>
          </cell>
        </row>
        <row r="4">
          <cell r="V4" t="str">
            <v>M</v>
          </cell>
        </row>
        <row r="5">
          <cell r="V5" t="str">
            <v>KG</v>
          </cell>
        </row>
        <row r="6">
          <cell r="V6" t="str">
            <v>L</v>
          </cell>
        </row>
        <row r="7">
          <cell r="V7" t="str">
            <v>M3</v>
          </cell>
        </row>
        <row r="10">
          <cell r="V10" t="str">
            <v>H</v>
          </cell>
        </row>
        <row r="14">
          <cell r="V14" t="str">
            <v>100M</v>
          </cell>
        </row>
        <row r="15">
          <cell r="V15" t="str">
            <v>KWH</v>
          </cell>
        </row>
        <row r="16">
          <cell r="V16" t="str">
            <v>CENTO</v>
          </cell>
        </row>
        <row r="17">
          <cell r="V17" t="str">
            <v>SC25KG</v>
          </cell>
        </row>
        <row r="18">
          <cell r="V18" t="str">
            <v>M2XMES</v>
          </cell>
        </row>
        <row r="19">
          <cell r="V19" t="str">
            <v>MXMES</v>
          </cell>
        </row>
        <row r="20">
          <cell r="V20" t="str">
            <v>UNXMES</v>
          </cell>
        </row>
        <row r="21">
          <cell r="V21" t="str">
            <v>MIL</v>
          </cell>
        </row>
        <row r="22">
          <cell r="V22" t="str">
            <v>310ML</v>
          </cell>
        </row>
        <row r="23">
          <cell r="V23" t="str">
            <v>m²</v>
          </cell>
        </row>
        <row r="24">
          <cell r="V24" t="str">
            <v>N</v>
          </cell>
        </row>
        <row r="25">
          <cell r="V25" t="str">
            <v>HP</v>
          </cell>
        </row>
        <row r="26">
          <cell r="V26" t="str">
            <v>km</v>
          </cell>
        </row>
        <row r="27">
          <cell r="V27" t="str">
            <v>UND</v>
          </cell>
        </row>
        <row r="28">
          <cell r="V28" t="str">
            <v>DIA</v>
          </cell>
        </row>
        <row r="29">
          <cell r="V29" t="str">
            <v>VB</v>
          </cell>
        </row>
        <row r="30">
          <cell r="V30" t="str">
            <v>BR</v>
          </cell>
        </row>
        <row r="31">
          <cell r="V31" t="str">
            <v>UNJ</v>
          </cell>
        </row>
        <row r="32">
          <cell r="V32" t="str">
            <v>LOTE</v>
          </cell>
        </row>
        <row r="33">
          <cell r="V33" t="str">
            <v>kh</v>
          </cell>
        </row>
        <row r="34">
          <cell r="V34" t="str">
            <v>%</v>
          </cell>
        </row>
        <row r="35">
          <cell r="V35" t="str">
            <v>UNID.</v>
          </cell>
        </row>
        <row r="36">
          <cell r="V36" t="str">
            <v>BARRA</v>
          </cell>
        </row>
        <row r="37">
          <cell r="V37" t="str">
            <v>gl</v>
          </cell>
        </row>
        <row r="38">
          <cell r="V38" t="str">
            <v>Unid</v>
          </cell>
        </row>
        <row r="39">
          <cell r="V39" t="str">
            <v>ROLO</v>
          </cell>
        </row>
        <row r="40">
          <cell r="V40" t="str">
            <v>PÇ</v>
          </cell>
        </row>
        <row r="41">
          <cell r="V41" t="str">
            <v>CONJ</v>
          </cell>
        </row>
        <row r="42">
          <cell r="V42" t="str">
            <v>VB%</v>
          </cell>
        </row>
        <row r="43">
          <cell r="V43" t="str">
            <v>MÊS</v>
          </cell>
        </row>
        <row r="44">
          <cell r="V44" t="str">
            <v>CHP</v>
          </cell>
        </row>
        <row r="47">
          <cell r="V47" t="str">
            <v>h.mês</v>
          </cell>
        </row>
        <row r="48">
          <cell r="V48" t="str">
            <v>LATA</v>
          </cell>
        </row>
        <row r="49">
          <cell r="V49" t="str">
            <v>RL</v>
          </cell>
        </row>
        <row r="50">
          <cell r="V50" t="str">
            <v>SIST</v>
          </cell>
        </row>
        <row r="51">
          <cell r="V51" t="str">
            <v>M/L</v>
          </cell>
        </row>
        <row r="52">
          <cell r="V52" t="str">
            <v>HA</v>
          </cell>
        </row>
        <row r="53">
          <cell r="V53" t="str">
            <v>BD</v>
          </cell>
        </row>
        <row r="54">
          <cell r="V54" t="str">
            <v>MxMÊS</v>
          </cell>
        </row>
        <row r="55">
          <cell r="V55" t="str">
            <v>UN.MÊS</v>
          </cell>
        </row>
        <row r="59">
          <cell r="V59" t="str">
            <v>CTO</v>
          </cell>
        </row>
        <row r="60">
          <cell r="V60" t="str">
            <v>UNxMÊS</v>
          </cell>
        </row>
        <row r="61">
          <cell r="V61" t="str">
            <v>VC</v>
          </cell>
        </row>
        <row r="62">
          <cell r="V62" t="str">
            <v>PCT</v>
          </cell>
        </row>
        <row r="63">
          <cell r="V63" t="str">
            <v>CHI</v>
          </cell>
        </row>
        <row r="64">
          <cell r="V64" t="str">
            <v>verba</v>
          </cell>
        </row>
        <row r="65">
          <cell r="V65" t="str">
            <v>KW</v>
          </cell>
        </row>
        <row r="66">
          <cell r="V66" t="str">
            <v>hora</v>
          </cell>
        </row>
        <row r="67">
          <cell r="V67" t="str">
            <v>m³</v>
          </cell>
        </row>
        <row r="68">
          <cell r="V68" t="str">
            <v>PV</v>
          </cell>
        </row>
        <row r="69">
          <cell r="V69" t="str">
            <v xml:space="preserve">M </v>
          </cell>
        </row>
        <row r="70">
          <cell r="V70" t="str">
            <v>CM</v>
          </cell>
        </row>
        <row r="71">
          <cell r="V71" t="str">
            <v xml:space="preserve">M2 </v>
          </cell>
        </row>
        <row r="72">
          <cell r="V72" t="str">
            <v>CM2</v>
          </cell>
        </row>
        <row r="73">
          <cell r="V73" t="str">
            <v xml:space="preserve">UN  </v>
          </cell>
        </row>
        <row r="74">
          <cell r="V74" t="str">
            <v>M3XKM</v>
          </cell>
        </row>
        <row r="75">
          <cell r="V75" t="str">
            <v>PTO</v>
          </cell>
        </row>
        <row r="76">
          <cell r="V76" t="str">
            <v>PT</v>
          </cell>
        </row>
        <row r="77">
          <cell r="V77" t="str">
            <v>U</v>
          </cell>
        </row>
        <row r="78">
          <cell r="V78" t="str">
            <v>CM²</v>
          </cell>
        </row>
        <row r="79">
          <cell r="V79" t="str">
            <v>JGXM</v>
          </cell>
        </row>
        <row r="80">
          <cell r="V80" t="str">
            <v>UN.</v>
          </cell>
        </row>
        <row r="81">
          <cell r="V81" t="str">
            <v>TXKM</v>
          </cell>
        </row>
        <row r="82">
          <cell r="V82" t="str">
            <v>m³xKm</v>
          </cell>
        </row>
        <row r="83">
          <cell r="V83" t="str">
            <v>UNXKM</v>
          </cell>
        </row>
        <row r="84">
          <cell r="V84" t="str">
            <v>m²xd</v>
          </cell>
        </row>
        <row r="85">
          <cell r="V85" t="str">
            <v>ud</v>
          </cell>
        </row>
        <row r="86">
          <cell r="V86" t="str">
            <v>KM²</v>
          </cell>
        </row>
        <row r="87">
          <cell r="V87" t="str">
            <v xml:space="preserve">KG    </v>
          </cell>
        </row>
        <row r="88">
          <cell r="V88" t="str">
            <v xml:space="preserve">UN    </v>
          </cell>
        </row>
        <row r="89">
          <cell r="V89" t="str">
            <v xml:space="preserve">M     </v>
          </cell>
        </row>
        <row r="90">
          <cell r="V90" t="str">
            <v xml:space="preserve">M2    </v>
          </cell>
        </row>
        <row r="91">
          <cell r="V91" t="str">
            <v>M²XMÊS</v>
          </cell>
        </row>
        <row r="92">
          <cell r="V92" t="str">
            <v>UNIDADE</v>
          </cell>
        </row>
        <row r="93">
          <cell r="V93" t="str">
            <v>T.Km</v>
          </cell>
        </row>
        <row r="94">
          <cell r="V94" t="str">
            <v>GB</v>
          </cell>
        </row>
        <row r="95">
          <cell r="V95" t="str">
            <v>jg x m</v>
          </cell>
        </row>
        <row r="96">
          <cell r="V96" t="str">
            <v>LOTES</v>
          </cell>
        </row>
        <row r="97">
          <cell r="V97" t="str">
            <v>ÚN</v>
          </cell>
        </row>
        <row r="98">
          <cell r="V98" t="str">
            <v>KW/H</v>
          </cell>
        </row>
        <row r="99">
          <cell r="V99" t="str">
            <v>m³.km</v>
          </cell>
        </row>
        <row r="100">
          <cell r="V100" t="str">
            <v>M3.KM</v>
          </cell>
        </row>
        <row r="101">
          <cell r="V101" t="str">
            <v>tkm</v>
          </cell>
        </row>
        <row r="102">
          <cell r="V102" t="str">
            <v>UN.MES</v>
          </cell>
        </row>
      </sheetData>
      <sheetData sheetId="4"/>
      <sheetData sheetId="5">
        <row r="5">
          <cell r="C5">
            <v>0.15279999999999999</v>
          </cell>
        </row>
      </sheetData>
      <sheetData sheetId="6">
        <row r="1">
          <cell r="B1" t="str">
            <v>202506</v>
          </cell>
        </row>
      </sheetData>
      <sheetData sheetId="7"/>
      <sheetData sheetId="8"/>
      <sheetData sheetId="9"/>
      <sheetData sheetId="10"/>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7"/>
  <dimension ref="A1:M56"/>
  <sheetViews>
    <sheetView view="pageBreakPreview" zoomScale="90" zoomScaleNormal="100" zoomScaleSheetLayoutView="90" zoomScalePageLayoutView="120" workbookViewId="0">
      <selection activeCell="I30" sqref="I30"/>
    </sheetView>
  </sheetViews>
  <sheetFormatPr defaultColWidth="9.140625" defaultRowHeight="12.75" x14ac:dyDescent="0.2"/>
  <cols>
    <col min="1" max="1" width="4.140625" style="5" customWidth="1"/>
    <col min="2" max="2" width="73" style="5" customWidth="1"/>
    <col min="3" max="3" width="13" style="5" bestFit="1" customWidth="1"/>
    <col min="4" max="4" width="9.28515625" style="5" customWidth="1"/>
    <col min="5" max="5" width="14.140625" style="5" customWidth="1"/>
    <col min="6" max="6" width="5.42578125" style="5" customWidth="1"/>
    <col min="7" max="7" width="8.42578125" style="7" bestFit="1" customWidth="1"/>
    <col min="8" max="8" width="9.5703125" style="7" customWidth="1"/>
    <col min="9" max="11" width="9.5703125" style="5" customWidth="1"/>
    <col min="12" max="16384" width="9.140625" style="5"/>
  </cols>
  <sheetData>
    <row r="1" spans="1:13" ht="45" customHeight="1" thickBot="1" x14ac:dyDescent="0.25">
      <c r="A1" s="333" t="s">
        <v>3362</v>
      </c>
      <c r="B1" s="333"/>
      <c r="C1" s="333"/>
      <c r="D1" s="333"/>
      <c r="E1" s="1"/>
      <c r="F1" s="2"/>
      <c r="G1" s="3" t="s">
        <v>0</v>
      </c>
      <c r="H1" s="4"/>
    </row>
    <row r="2" spans="1:13" ht="12.75" customHeight="1" x14ac:dyDescent="0.2">
      <c r="A2" s="334" t="s">
        <v>1</v>
      </c>
      <c r="B2" s="334"/>
      <c r="C2" s="334"/>
      <c r="D2" s="334"/>
      <c r="E2" s="4"/>
      <c r="F2" s="4"/>
      <c r="G2" s="4"/>
      <c r="H2" s="4"/>
    </row>
    <row r="3" spans="1:13" x14ac:dyDescent="0.2">
      <c r="A3" s="6"/>
      <c r="B3" s="6"/>
      <c r="C3" s="6"/>
      <c r="D3" s="6"/>
      <c r="E3" s="6"/>
      <c r="F3" s="6"/>
    </row>
    <row r="4" spans="1:13" x14ac:dyDescent="0.2">
      <c r="A4" s="335" t="s">
        <v>3365</v>
      </c>
      <c r="B4" s="335"/>
      <c r="C4" s="335"/>
      <c r="D4" s="335"/>
      <c r="E4" s="8" t="s">
        <v>3347</v>
      </c>
      <c r="F4" s="9" t="s">
        <v>3368</v>
      </c>
      <c r="G4" s="9">
        <v>0.2979</v>
      </c>
      <c r="H4" s="10"/>
      <c r="I4" s="11"/>
      <c r="J4" s="11"/>
    </row>
    <row r="5" spans="1:13" x14ac:dyDescent="0.2">
      <c r="A5" s="150" t="s">
        <v>2</v>
      </c>
      <c r="B5" s="150" t="s">
        <v>3</v>
      </c>
      <c r="C5" s="150" t="s">
        <v>4</v>
      </c>
      <c r="D5" s="151" t="s">
        <v>5</v>
      </c>
      <c r="E5" s="12"/>
      <c r="F5" s="12"/>
      <c r="G5" s="10"/>
      <c r="H5" s="10"/>
      <c r="I5" s="11"/>
      <c r="J5" s="11"/>
    </row>
    <row r="6" spans="1:13" x14ac:dyDescent="0.2">
      <c r="A6" s="152" t="s">
        <v>6</v>
      </c>
      <c r="B6" s="152" t="s">
        <v>7</v>
      </c>
      <c r="C6" s="153">
        <v>211850.19</v>
      </c>
      <c r="D6" s="154">
        <v>4.4714737726674544E-2</v>
      </c>
      <c r="E6" s="230"/>
      <c r="F6" s="13"/>
      <c r="G6" s="10"/>
      <c r="H6" s="10"/>
      <c r="I6" s="11"/>
      <c r="J6" s="11"/>
    </row>
    <row r="7" spans="1:13" x14ac:dyDescent="0.2">
      <c r="A7" s="152" t="s">
        <v>8</v>
      </c>
      <c r="B7" s="152" t="s">
        <v>9</v>
      </c>
      <c r="C7" s="153">
        <v>952380.83</v>
      </c>
      <c r="D7" s="154">
        <v>0.20101685549284906</v>
      </c>
      <c r="E7" s="230"/>
      <c r="F7" s="13"/>
      <c r="G7" s="10"/>
      <c r="H7" s="10"/>
      <c r="I7" s="11"/>
      <c r="J7" s="11"/>
    </row>
    <row r="8" spans="1:13" x14ac:dyDescent="0.2">
      <c r="A8" s="152" t="s">
        <v>10</v>
      </c>
      <c r="B8" s="152" t="s">
        <v>11</v>
      </c>
      <c r="C8" s="153">
        <v>129187.08</v>
      </c>
      <c r="D8" s="154">
        <v>2.726722312533646E-2</v>
      </c>
      <c r="E8" s="230"/>
      <c r="F8" s="13"/>
      <c r="G8" s="10"/>
      <c r="H8" s="10"/>
      <c r="I8" s="11"/>
      <c r="J8" s="11"/>
    </row>
    <row r="9" spans="1:13" x14ac:dyDescent="0.2">
      <c r="A9" s="152" t="s">
        <v>12</v>
      </c>
      <c r="B9" s="152" t="s">
        <v>13</v>
      </c>
      <c r="C9" s="153">
        <v>15588.36</v>
      </c>
      <c r="D9" s="154">
        <v>3.2901996877556941E-3</v>
      </c>
      <c r="E9" s="230"/>
      <c r="F9" s="13"/>
      <c r="G9" s="10"/>
      <c r="H9" s="10"/>
      <c r="I9" s="11"/>
      <c r="J9" s="14"/>
      <c r="K9" s="14"/>
      <c r="L9" s="14"/>
      <c r="M9" s="14"/>
    </row>
    <row r="10" spans="1:13" x14ac:dyDescent="0.2">
      <c r="A10" s="152" t="s">
        <v>14</v>
      </c>
      <c r="B10" s="152" t="s">
        <v>15</v>
      </c>
      <c r="C10" s="153">
        <v>450213.62</v>
      </c>
      <c r="D10" s="154">
        <v>9.5025564712860153E-2</v>
      </c>
      <c r="E10" s="230"/>
      <c r="F10" s="13"/>
      <c r="G10" s="10"/>
      <c r="H10" s="10"/>
      <c r="I10" s="11"/>
      <c r="J10" s="11"/>
    </row>
    <row r="11" spans="1:13" x14ac:dyDescent="0.2">
      <c r="A11" s="152" t="s">
        <v>16</v>
      </c>
      <c r="B11" s="152" t="s">
        <v>17</v>
      </c>
      <c r="C11" s="153">
        <v>219098.53</v>
      </c>
      <c r="D11" s="154">
        <v>4.6244628363325678E-2</v>
      </c>
      <c r="E11" s="230"/>
      <c r="F11" s="13"/>
      <c r="G11" s="10"/>
      <c r="H11" s="10"/>
      <c r="I11" s="11"/>
      <c r="J11" s="11"/>
    </row>
    <row r="12" spans="1:13" x14ac:dyDescent="0.2">
      <c r="A12" s="152" t="s">
        <v>18</v>
      </c>
      <c r="B12" s="152" t="s">
        <v>19</v>
      </c>
      <c r="C12" s="153">
        <v>127476.16</v>
      </c>
      <c r="D12" s="154">
        <v>2.6906103132612724E-2</v>
      </c>
      <c r="E12" s="230"/>
      <c r="F12" s="13"/>
      <c r="G12" s="10"/>
      <c r="H12" s="10"/>
      <c r="I12" s="11"/>
      <c r="J12" s="11"/>
    </row>
    <row r="13" spans="1:13" x14ac:dyDescent="0.2">
      <c r="A13" s="152" t="s">
        <v>20</v>
      </c>
      <c r="B13" s="152" t="s">
        <v>21</v>
      </c>
      <c r="C13" s="153">
        <v>99108.11</v>
      </c>
      <c r="D13" s="154">
        <v>2.0918523345371608E-2</v>
      </c>
      <c r="E13" s="230"/>
      <c r="F13" s="13"/>
      <c r="G13" s="10"/>
      <c r="H13" s="10"/>
      <c r="I13" s="11"/>
      <c r="J13" s="11"/>
    </row>
    <row r="14" spans="1:13" x14ac:dyDescent="0.2">
      <c r="A14" s="152" t="s">
        <v>22</v>
      </c>
      <c r="B14" s="152" t="s">
        <v>23</v>
      </c>
      <c r="C14" s="153">
        <v>543348.09</v>
      </c>
      <c r="D14" s="154">
        <v>0.11468324545113485</v>
      </c>
      <c r="E14" s="230"/>
      <c r="F14" s="13"/>
      <c r="G14" s="10"/>
      <c r="H14" s="10"/>
      <c r="I14" s="11"/>
      <c r="J14" s="11"/>
    </row>
    <row r="15" spans="1:13" x14ac:dyDescent="0.2">
      <c r="A15" s="152" t="s">
        <v>24</v>
      </c>
      <c r="B15" s="152" t="s">
        <v>25</v>
      </c>
      <c r="C15" s="153">
        <v>37410.400000000001</v>
      </c>
      <c r="D15" s="154">
        <v>7.8961280339186167E-3</v>
      </c>
      <c r="E15" s="230"/>
      <c r="F15" s="13"/>
      <c r="G15" s="10"/>
      <c r="H15" s="10"/>
      <c r="I15" s="11"/>
      <c r="J15" s="11"/>
    </row>
    <row r="16" spans="1:13" x14ac:dyDescent="0.2">
      <c r="A16" s="152" t="s">
        <v>26</v>
      </c>
      <c r="B16" s="152" t="s">
        <v>27</v>
      </c>
      <c r="C16" s="153">
        <v>124053.73</v>
      </c>
      <c r="D16" s="154">
        <v>2.6183738617207273E-2</v>
      </c>
      <c r="E16" s="230"/>
      <c r="F16" s="13"/>
      <c r="G16" s="10"/>
      <c r="H16" s="10"/>
      <c r="I16" s="11"/>
      <c r="J16" s="11"/>
    </row>
    <row r="17" spans="1:10" x14ac:dyDescent="0.2">
      <c r="A17" s="152" t="s">
        <v>28</v>
      </c>
      <c r="B17" s="152" t="s">
        <v>29</v>
      </c>
      <c r="C17" s="153">
        <v>6604.21</v>
      </c>
      <c r="D17" s="154">
        <v>1.3939355826958725E-3</v>
      </c>
      <c r="E17" s="230"/>
      <c r="F17" s="13"/>
      <c r="G17" s="10"/>
      <c r="H17" s="10"/>
      <c r="I17" s="11"/>
      <c r="J17" s="11"/>
    </row>
    <row r="18" spans="1:10" x14ac:dyDescent="0.2">
      <c r="A18" s="152" t="s">
        <v>30</v>
      </c>
      <c r="B18" s="152" t="s">
        <v>31</v>
      </c>
      <c r="C18" s="153">
        <v>149190.19</v>
      </c>
      <c r="D18" s="154">
        <v>3.1489234053756303E-2</v>
      </c>
      <c r="E18" s="230"/>
      <c r="F18" s="13"/>
      <c r="G18" s="10"/>
      <c r="H18" s="10"/>
      <c r="I18" s="11"/>
      <c r="J18" s="11"/>
    </row>
    <row r="19" spans="1:10" x14ac:dyDescent="0.2">
      <c r="A19" s="152" t="s">
        <v>32</v>
      </c>
      <c r="B19" s="152" t="s">
        <v>33</v>
      </c>
      <c r="C19" s="153">
        <v>2937.73</v>
      </c>
      <c r="D19" s="154">
        <v>6.2005998890906646E-4</v>
      </c>
      <c r="E19" s="230"/>
      <c r="F19" s="13"/>
    </row>
    <row r="20" spans="1:10" x14ac:dyDescent="0.2">
      <c r="A20" s="152" t="s">
        <v>34</v>
      </c>
      <c r="B20" s="152" t="s">
        <v>35</v>
      </c>
      <c r="C20" s="153">
        <v>537996.14</v>
      </c>
      <c r="D20" s="154">
        <v>0.11355362153823549</v>
      </c>
      <c r="E20" s="230"/>
      <c r="F20" s="15"/>
    </row>
    <row r="21" spans="1:10" x14ac:dyDescent="0.2">
      <c r="A21" s="152" t="s">
        <v>36</v>
      </c>
      <c r="B21" s="152" t="s">
        <v>37</v>
      </c>
      <c r="C21" s="153">
        <v>124563.43</v>
      </c>
      <c r="D21" s="154">
        <v>2.6291319836838398E-2</v>
      </c>
      <c r="E21" s="230"/>
    </row>
    <row r="22" spans="1:10" x14ac:dyDescent="0.2">
      <c r="A22" s="152" t="s">
        <v>38</v>
      </c>
      <c r="B22" s="152" t="s">
        <v>39</v>
      </c>
      <c r="C22" s="153">
        <v>38249.97</v>
      </c>
      <c r="D22" s="154">
        <v>8.0733341641240422E-3</v>
      </c>
      <c r="E22" s="230"/>
    </row>
    <row r="23" spans="1:10" x14ac:dyDescent="0.2">
      <c r="A23" s="152" t="s">
        <v>40</v>
      </c>
      <c r="B23" s="152" t="s">
        <v>41</v>
      </c>
      <c r="C23" s="153">
        <v>73728.12</v>
      </c>
      <c r="D23" s="154">
        <v>1.5561626585658421E-2</v>
      </c>
      <c r="E23" s="230"/>
    </row>
    <row r="24" spans="1:10" x14ac:dyDescent="0.2">
      <c r="A24" s="152" t="s">
        <v>42</v>
      </c>
      <c r="B24" s="152" t="s">
        <v>43</v>
      </c>
      <c r="C24" s="153">
        <v>542406.98</v>
      </c>
      <c r="D24" s="154">
        <v>0.11448460750409337</v>
      </c>
      <c r="E24" s="230"/>
    </row>
    <row r="25" spans="1:10" x14ac:dyDescent="0.2">
      <c r="A25" s="152" t="s">
        <v>44</v>
      </c>
      <c r="B25" s="152" t="s">
        <v>45</v>
      </c>
      <c r="C25" s="153">
        <v>3689.19</v>
      </c>
      <c r="D25" s="154">
        <v>7.7866894183040603E-4</v>
      </c>
      <c r="E25" s="230"/>
    </row>
    <row r="26" spans="1:10" x14ac:dyDescent="0.2">
      <c r="A26" s="155" t="s">
        <v>46</v>
      </c>
      <c r="B26" s="155" t="s">
        <v>47</v>
      </c>
      <c r="C26" s="156">
        <v>348734.71999999997</v>
      </c>
      <c r="D26" s="157">
        <v>7.3606644114811895E-2</v>
      </c>
      <c r="E26" s="230"/>
    </row>
    <row r="27" spans="1:10" x14ac:dyDescent="0.2">
      <c r="A27" s="17"/>
      <c r="B27" s="18" t="s">
        <v>48</v>
      </c>
      <c r="C27" s="19">
        <v>4737815.78</v>
      </c>
      <c r="D27" s="15"/>
    </row>
    <row r="28" spans="1:10" x14ac:dyDescent="0.2">
      <c r="A28" s="17"/>
      <c r="B28" s="17"/>
      <c r="C28" s="17"/>
      <c r="D28" s="17"/>
    </row>
    <row r="29" spans="1:10" x14ac:dyDescent="0.2">
      <c r="A29" s="335" t="s">
        <v>3366</v>
      </c>
      <c r="B29" s="335"/>
      <c r="C29" s="335"/>
      <c r="D29" s="335"/>
    </row>
    <row r="30" spans="1:10" x14ac:dyDescent="0.2">
      <c r="A30" s="150" t="s">
        <v>2</v>
      </c>
      <c r="B30" s="150" t="s">
        <v>3</v>
      </c>
      <c r="C30" s="150" t="s">
        <v>4</v>
      </c>
      <c r="D30" s="151" t="s">
        <v>5</v>
      </c>
    </row>
    <row r="31" spans="1:10" x14ac:dyDescent="0.2">
      <c r="A31" s="158" t="s">
        <v>6</v>
      </c>
      <c r="B31" s="158" t="s">
        <v>7</v>
      </c>
      <c r="C31" s="159">
        <v>215701.11</v>
      </c>
      <c r="D31" s="160">
        <f>C31/C$52</f>
        <v>4.4618756592816583E-2</v>
      </c>
    </row>
    <row r="32" spans="1:10" x14ac:dyDescent="0.2">
      <c r="A32" s="158" t="s">
        <v>8</v>
      </c>
      <c r="B32" s="158" t="s">
        <v>9</v>
      </c>
      <c r="C32" s="161">
        <v>981091.97</v>
      </c>
      <c r="D32" s="160">
        <f t="shared" ref="D32:D51" si="0">C32/C$52</f>
        <v>0.20294334046123783</v>
      </c>
    </row>
    <row r="33" spans="1:4" x14ac:dyDescent="0.2">
      <c r="A33" s="158" t="s">
        <v>10</v>
      </c>
      <c r="B33" s="158" t="s">
        <v>11</v>
      </c>
      <c r="C33" s="161">
        <v>129175.79</v>
      </c>
      <c r="D33" s="160">
        <f t="shared" si="0"/>
        <v>2.6720600240280595E-2</v>
      </c>
    </row>
    <row r="34" spans="1:4" x14ac:dyDescent="0.2">
      <c r="A34" s="158" t="s">
        <v>12</v>
      </c>
      <c r="B34" s="158" t="s">
        <v>13</v>
      </c>
      <c r="C34" s="161">
        <v>15605.25</v>
      </c>
      <c r="D34" s="160">
        <f t="shared" si="0"/>
        <v>3.2280170061250546E-3</v>
      </c>
    </row>
    <row r="35" spans="1:4" x14ac:dyDescent="0.2">
      <c r="A35" s="158" t="s">
        <v>14</v>
      </c>
      <c r="B35" s="158" t="s">
        <v>15</v>
      </c>
      <c r="C35" s="161">
        <v>468119.94</v>
      </c>
      <c r="D35" s="160">
        <f t="shared" si="0"/>
        <v>9.6832740726757988E-2</v>
      </c>
    </row>
    <row r="36" spans="1:4" x14ac:dyDescent="0.2">
      <c r="A36" s="158" t="s">
        <v>16</v>
      </c>
      <c r="B36" s="158" t="s">
        <v>17</v>
      </c>
      <c r="C36" s="161">
        <v>227176.13</v>
      </c>
      <c r="D36" s="160">
        <f t="shared" si="0"/>
        <v>4.6992416720377836E-2</v>
      </c>
    </row>
    <row r="37" spans="1:4" x14ac:dyDescent="0.2">
      <c r="A37" s="158" t="s">
        <v>18</v>
      </c>
      <c r="B37" s="158" t="s">
        <v>19</v>
      </c>
      <c r="C37" s="161">
        <v>129582.57</v>
      </c>
      <c r="D37" s="160">
        <f t="shared" si="0"/>
        <v>2.6804744535165431E-2</v>
      </c>
    </row>
    <row r="38" spans="1:4" x14ac:dyDescent="0.2">
      <c r="A38" s="158" t="s">
        <v>20</v>
      </c>
      <c r="B38" s="158" t="s">
        <v>21</v>
      </c>
      <c r="C38" s="161">
        <v>103587.05</v>
      </c>
      <c r="D38" s="160">
        <f t="shared" si="0"/>
        <v>2.1427452877353859E-2</v>
      </c>
    </row>
    <row r="39" spans="1:4" x14ac:dyDescent="0.2">
      <c r="A39" s="158" t="s">
        <v>22</v>
      </c>
      <c r="B39" s="158" t="s">
        <v>23</v>
      </c>
      <c r="C39" s="161">
        <v>559085.84</v>
      </c>
      <c r="D39" s="160">
        <f t="shared" si="0"/>
        <v>0.11564945126824057</v>
      </c>
    </row>
    <row r="40" spans="1:4" x14ac:dyDescent="0.2">
      <c r="A40" s="158" t="s">
        <v>24</v>
      </c>
      <c r="B40" s="158" t="s">
        <v>25</v>
      </c>
      <c r="C40" s="161">
        <v>38482.589999999997</v>
      </c>
      <c r="D40" s="160">
        <f t="shared" si="0"/>
        <v>7.9602989352774191E-3</v>
      </c>
    </row>
    <row r="41" spans="1:4" x14ac:dyDescent="0.2">
      <c r="A41" s="158" t="s">
        <v>26</v>
      </c>
      <c r="B41" s="158" t="s">
        <v>27</v>
      </c>
      <c r="C41" s="161">
        <v>127688.63</v>
      </c>
      <c r="D41" s="160">
        <f t="shared" si="0"/>
        <v>2.6412974423915658E-2</v>
      </c>
    </row>
    <row r="42" spans="1:4" x14ac:dyDescent="0.2">
      <c r="A42" s="158" t="s">
        <v>28</v>
      </c>
      <c r="B42" s="158" t="s">
        <v>29</v>
      </c>
      <c r="C42" s="161">
        <v>6889.43</v>
      </c>
      <c r="D42" s="160">
        <f t="shared" si="0"/>
        <v>1.4251099599498973E-3</v>
      </c>
    </row>
    <row r="43" spans="1:4" x14ac:dyDescent="0.2">
      <c r="A43" s="158" t="s">
        <v>30</v>
      </c>
      <c r="B43" s="158" t="s">
        <v>31</v>
      </c>
      <c r="C43" s="161">
        <v>155982.63</v>
      </c>
      <c r="D43" s="160">
        <f t="shared" si="0"/>
        <v>3.2265717133664128E-2</v>
      </c>
    </row>
    <row r="44" spans="1:4" x14ac:dyDescent="0.2">
      <c r="A44" s="158" t="s">
        <v>32</v>
      </c>
      <c r="B44" s="158" t="s">
        <v>33</v>
      </c>
      <c r="C44" s="161">
        <v>3023.83</v>
      </c>
      <c r="D44" s="160">
        <f t="shared" si="0"/>
        <v>6.2549300162644775E-4</v>
      </c>
    </row>
    <row r="45" spans="1:4" x14ac:dyDescent="0.2">
      <c r="A45" s="158" t="s">
        <v>34</v>
      </c>
      <c r="B45" s="158" t="s">
        <v>35</v>
      </c>
      <c r="C45" s="161">
        <v>546055.09</v>
      </c>
      <c r="D45" s="160">
        <f t="shared" si="0"/>
        <v>0.11295398130764628</v>
      </c>
    </row>
    <row r="46" spans="1:4" x14ac:dyDescent="0.2">
      <c r="A46" s="158" t="s">
        <v>36</v>
      </c>
      <c r="B46" s="158" t="s">
        <v>37</v>
      </c>
      <c r="C46" s="161">
        <v>125166.31</v>
      </c>
      <c r="D46" s="160">
        <f t="shared" si="0"/>
        <v>2.5891221048936767E-2</v>
      </c>
    </row>
    <row r="47" spans="1:4" x14ac:dyDescent="0.2">
      <c r="A47" s="158" t="s">
        <v>38</v>
      </c>
      <c r="B47" s="158" t="s">
        <v>39</v>
      </c>
      <c r="C47" s="161">
        <v>39802.160000000003</v>
      </c>
      <c r="D47" s="160">
        <f t="shared" si="0"/>
        <v>8.2332579971811041E-3</v>
      </c>
    </row>
    <row r="48" spans="1:4" x14ac:dyDescent="0.2">
      <c r="A48" s="158" t="s">
        <v>40</v>
      </c>
      <c r="B48" s="158" t="s">
        <v>41</v>
      </c>
      <c r="C48" s="161">
        <v>74960.539999999994</v>
      </c>
      <c r="D48" s="160">
        <f t="shared" si="0"/>
        <v>1.5505928960338179E-2</v>
      </c>
    </row>
    <row r="49" spans="1:4" x14ac:dyDescent="0.2">
      <c r="A49" s="158" t="s">
        <v>42</v>
      </c>
      <c r="B49" s="158" t="s">
        <v>43</v>
      </c>
      <c r="C49" s="161">
        <v>551790.02</v>
      </c>
      <c r="D49" s="160">
        <f t="shared" si="0"/>
        <v>0.11414027768668135</v>
      </c>
    </row>
    <row r="50" spans="1:4" x14ac:dyDescent="0.2">
      <c r="A50" s="158" t="s">
        <v>44</v>
      </c>
      <c r="B50" s="158" t="s">
        <v>45</v>
      </c>
      <c r="C50" s="161">
        <v>3647.65</v>
      </c>
      <c r="D50" s="160">
        <f t="shared" si="0"/>
        <v>7.5453300859595679E-4</v>
      </c>
    </row>
    <row r="51" spans="1:4" x14ac:dyDescent="0.2">
      <c r="A51" s="162" t="s">
        <v>46</v>
      </c>
      <c r="B51" s="162" t="s">
        <v>47</v>
      </c>
      <c r="C51" s="229">
        <v>331700.15000000002</v>
      </c>
      <c r="D51" s="160">
        <f t="shared" si="0"/>
        <v>6.8613686107831126E-2</v>
      </c>
    </row>
    <row r="52" spans="1:4" x14ac:dyDescent="0.2">
      <c r="B52" s="18" t="s">
        <v>48</v>
      </c>
      <c r="C52" s="19">
        <f>SUM(C31:C51)</f>
        <v>4834314.68</v>
      </c>
    </row>
    <row r="55" spans="1:4" x14ac:dyDescent="0.2">
      <c r="A55" s="336" t="s">
        <v>3367</v>
      </c>
      <c r="B55" s="336"/>
      <c r="C55" s="336"/>
      <c r="D55" s="336"/>
    </row>
    <row r="56" spans="1:4" x14ac:dyDescent="0.2">
      <c r="A56" s="336"/>
      <c r="B56" s="336"/>
      <c r="C56" s="336"/>
      <c r="D56" s="336"/>
    </row>
  </sheetData>
  <mergeCells count="5">
    <mergeCell ref="A1:D1"/>
    <mergeCell ref="A2:D2"/>
    <mergeCell ref="A4:D4"/>
    <mergeCell ref="A29:D29"/>
    <mergeCell ref="A55:D56"/>
  </mergeCells>
  <conditionalFormatting sqref="A6:D26 A31:D51">
    <cfRule type="expression" dxfId="33" priority="1">
      <formula>COLUMN()=3</formula>
    </cfRule>
    <cfRule type="expression" dxfId="32" priority="2">
      <formula>COLUMN()=4</formula>
    </cfRule>
  </conditionalFormatting>
  <pageMargins left="0.78740157480314998" right="0.70866141732283505" top="0.98425196850393704" bottom="0.70866141732283505" header="0.39370078740157499" footer="0.196850393700787"/>
  <pageSetup paperSize="9" scale="85" orientation="portrait" r:id="rId1"/>
  <headerFooter>
    <oddHeader>&amp;C&amp;"Arial,Negrito"&amp;9PREFEITURA MUNICIPAL DE CAMPO GRANDE
ESTADO DE MATO GROSSO DO SUL
SECRETARIA MUNICIPAL DE INFRAESTRUTURA E SERVIÇOS PÚBLICOS&amp;L&amp;G&amp;R&amp;"Calibri,Normal"&amp;8 B.D.I. Serviços (Não Desonerado): 23,54%
B.D.I. Material: 15,28%</oddHeader>
    <oddFooter>&amp;L&amp;6&amp;P/&amp;N
&amp;A&amp;R&amp;G&amp;C&amp;6HMAS
28/07/2025</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0"/>
  <dimension ref="A1:U533"/>
  <sheetViews>
    <sheetView tabSelected="1" view="pageBreakPreview" topLeftCell="A502" zoomScaleNormal="80" zoomScaleSheetLayoutView="100" workbookViewId="0">
      <selection activeCell="I533" sqref="I533"/>
    </sheetView>
  </sheetViews>
  <sheetFormatPr defaultColWidth="9.140625" defaultRowHeight="12.75" x14ac:dyDescent="0.2"/>
  <cols>
    <col min="1" max="1" width="6.42578125" style="5" customWidth="1"/>
    <col min="2" max="3" width="10.140625" style="5" customWidth="1"/>
    <col min="4" max="4" width="64.85546875" style="5" customWidth="1"/>
    <col min="5" max="5" width="6.140625" style="5" customWidth="1"/>
    <col min="6" max="6" width="10.5703125" style="5" customWidth="1"/>
    <col min="7" max="7" width="8.7109375" style="5" customWidth="1"/>
    <col min="8" max="8" width="11.140625" style="5" customWidth="1"/>
    <col min="9" max="9" width="12" style="5" bestFit="1" customWidth="1"/>
    <col min="10" max="10" width="8.42578125" style="5" customWidth="1"/>
    <col min="11" max="11" width="11.140625" style="5" customWidth="1"/>
    <col min="12" max="12" width="12.7109375" style="5" customWidth="1"/>
    <col min="13" max="16384" width="9.140625" style="5"/>
  </cols>
  <sheetData>
    <row r="1" spans="1:21" ht="34.5" customHeight="1" thickBot="1" x14ac:dyDescent="0.25">
      <c r="A1" s="337" t="s">
        <v>3546</v>
      </c>
      <c r="B1" s="337"/>
      <c r="C1" s="337"/>
      <c r="D1" s="337"/>
      <c r="E1" s="337"/>
      <c r="F1" s="337"/>
      <c r="G1" s="337"/>
      <c r="H1" s="337"/>
      <c r="I1" s="337"/>
      <c r="J1" s="337"/>
      <c r="K1" s="20"/>
      <c r="M1" s="21"/>
    </row>
    <row r="2" spans="1:21" x14ac:dyDescent="0.2">
      <c r="A2" s="334" t="s">
        <v>49</v>
      </c>
      <c r="B2" s="334"/>
      <c r="C2" s="334"/>
      <c r="D2" s="334"/>
      <c r="E2" s="334"/>
      <c r="F2" s="334"/>
      <c r="G2" s="334"/>
      <c r="H2" s="334"/>
      <c r="I2" s="334"/>
      <c r="J2" s="334"/>
      <c r="M2" s="21"/>
    </row>
    <row r="3" spans="1:21" x14ac:dyDescent="0.2">
      <c r="A3" s="163" t="s">
        <v>2</v>
      </c>
      <c r="B3" s="164" t="s">
        <v>50</v>
      </c>
      <c r="C3" s="164" t="s">
        <v>51</v>
      </c>
      <c r="D3" s="164" t="s">
        <v>3</v>
      </c>
      <c r="E3" s="164" t="s">
        <v>52</v>
      </c>
      <c r="F3" s="164" t="s">
        <v>53</v>
      </c>
      <c r="G3" s="164" t="s">
        <v>54</v>
      </c>
      <c r="H3" s="165" t="s">
        <v>55</v>
      </c>
      <c r="I3" s="164" t="s">
        <v>4</v>
      </c>
      <c r="J3" s="166" t="s">
        <v>56</v>
      </c>
      <c r="K3" s="167" t="s">
        <v>57</v>
      </c>
      <c r="L3" s="22"/>
      <c r="M3" s="23"/>
      <c r="N3" s="23"/>
      <c r="O3" s="23"/>
      <c r="P3" s="23"/>
      <c r="Q3" s="23"/>
      <c r="R3" s="23"/>
      <c r="S3" s="23"/>
      <c r="T3" s="23"/>
      <c r="U3" s="23"/>
    </row>
    <row r="4" spans="1:21" x14ac:dyDescent="0.2">
      <c r="A4" s="168" t="s">
        <v>6</v>
      </c>
      <c r="B4" s="169"/>
      <c r="C4" s="169"/>
      <c r="D4" s="169" t="s">
        <v>7</v>
      </c>
      <c r="E4" s="170"/>
      <c r="F4" s="169"/>
      <c r="G4" s="169"/>
      <c r="H4" s="171" t="s">
        <v>58</v>
      </c>
      <c r="I4" s="172">
        <v>211850.19</v>
      </c>
      <c r="J4" s="173">
        <v>4.4714737726674544E-2</v>
      </c>
      <c r="K4" s="174" t="s">
        <v>59</v>
      </c>
      <c r="L4" s="25"/>
    </row>
    <row r="5" spans="1:21" x14ac:dyDescent="0.2">
      <c r="A5" s="168" t="s">
        <v>60</v>
      </c>
      <c r="B5" s="169"/>
      <c r="C5" s="169"/>
      <c r="D5" s="169" t="s">
        <v>61</v>
      </c>
      <c r="E5" s="170"/>
      <c r="F5" s="169"/>
      <c r="G5" s="169"/>
      <c r="H5" s="171" t="s">
        <v>58</v>
      </c>
      <c r="I5" s="172">
        <v>161203.57999999999</v>
      </c>
      <c r="J5" s="173">
        <v>3.4024872955275599E-2</v>
      </c>
      <c r="K5" s="174" t="s">
        <v>59</v>
      </c>
      <c r="L5" s="25"/>
    </row>
    <row r="6" spans="1:21" ht="19.5" x14ac:dyDescent="0.2">
      <c r="A6" s="168" t="s">
        <v>62</v>
      </c>
      <c r="B6" s="169" t="s">
        <v>63</v>
      </c>
      <c r="C6" s="169" t="s">
        <v>64</v>
      </c>
      <c r="D6" s="175" t="s">
        <v>65</v>
      </c>
      <c r="E6" s="170" t="s">
        <v>66</v>
      </c>
      <c r="F6" s="169">
        <v>8</v>
      </c>
      <c r="G6" s="169">
        <v>455.88</v>
      </c>
      <c r="H6" s="171" t="s">
        <v>67</v>
      </c>
      <c r="I6" s="172">
        <v>4505.5200000000004</v>
      </c>
      <c r="J6" s="173">
        <v>9.509698580977752E-4</v>
      </c>
      <c r="K6" s="174" t="s">
        <v>68</v>
      </c>
      <c r="L6" s="25"/>
    </row>
    <row r="7" spans="1:21" ht="19.5" x14ac:dyDescent="0.2">
      <c r="A7" s="168" t="s">
        <v>69</v>
      </c>
      <c r="B7" s="169" t="s">
        <v>70</v>
      </c>
      <c r="C7" s="169" t="s">
        <v>64</v>
      </c>
      <c r="D7" s="169" t="s">
        <v>71</v>
      </c>
      <c r="E7" s="170" t="s">
        <v>72</v>
      </c>
      <c r="F7" s="169">
        <v>212</v>
      </c>
      <c r="G7" s="169">
        <v>73.760000000000005</v>
      </c>
      <c r="H7" s="171" t="s">
        <v>73</v>
      </c>
      <c r="I7" s="172">
        <v>19317.439999999999</v>
      </c>
      <c r="J7" s="173">
        <v>4.0772881211518942E-3</v>
      </c>
      <c r="K7" s="174" t="s">
        <v>68</v>
      </c>
      <c r="L7" s="25"/>
    </row>
    <row r="8" spans="1:21" ht="29.25" x14ac:dyDescent="0.2">
      <c r="A8" s="168" t="s">
        <v>74</v>
      </c>
      <c r="B8" s="169" t="s">
        <v>75</v>
      </c>
      <c r="C8" s="169" t="s">
        <v>3547</v>
      </c>
      <c r="D8" s="169" t="s">
        <v>76</v>
      </c>
      <c r="E8" s="170" t="s">
        <v>77</v>
      </c>
      <c r="F8" s="169">
        <v>18</v>
      </c>
      <c r="G8" s="169">
        <v>903.5</v>
      </c>
      <c r="H8" s="171" t="s">
        <v>78</v>
      </c>
      <c r="I8" s="172">
        <v>18747.900000000001</v>
      </c>
      <c r="J8" s="173">
        <v>3.9570766088334484E-3</v>
      </c>
      <c r="K8" s="174" t="s">
        <v>79</v>
      </c>
      <c r="L8" s="25"/>
    </row>
    <row r="9" spans="1:21" ht="19.5" x14ac:dyDescent="0.2">
      <c r="A9" s="168" t="s">
        <v>80</v>
      </c>
      <c r="B9" s="169" t="s">
        <v>81</v>
      </c>
      <c r="C9" s="169" t="s">
        <v>3547</v>
      </c>
      <c r="D9" s="169" t="s">
        <v>82</v>
      </c>
      <c r="E9" s="170" t="s">
        <v>77</v>
      </c>
      <c r="F9" s="169">
        <v>18</v>
      </c>
      <c r="G9" s="169">
        <v>1129.3699999999999</v>
      </c>
      <c r="H9" s="171" t="s">
        <v>83</v>
      </c>
      <c r="I9" s="172">
        <v>23434.74</v>
      </c>
      <c r="J9" s="173">
        <v>4.9463172668988828E-3</v>
      </c>
      <c r="K9" s="174" t="s">
        <v>79</v>
      </c>
      <c r="L9" s="25"/>
    </row>
    <row r="10" spans="1:21" ht="19.5" x14ac:dyDescent="0.2">
      <c r="A10" s="168" t="s">
        <v>84</v>
      </c>
      <c r="B10" s="169" t="s">
        <v>85</v>
      </c>
      <c r="C10" s="169" t="s">
        <v>86</v>
      </c>
      <c r="D10" s="169" t="s">
        <v>87</v>
      </c>
      <c r="E10" s="170" t="s">
        <v>88</v>
      </c>
      <c r="F10" s="169">
        <v>2</v>
      </c>
      <c r="G10" s="169">
        <v>1083.76</v>
      </c>
      <c r="H10" s="171" t="s">
        <v>89</v>
      </c>
      <c r="I10" s="172">
        <v>2677.74</v>
      </c>
      <c r="J10" s="173">
        <v>5.6518449098499977E-4</v>
      </c>
      <c r="K10" s="174" t="s">
        <v>68</v>
      </c>
      <c r="L10" s="25"/>
    </row>
    <row r="11" spans="1:21" x14ac:dyDescent="0.2">
      <c r="A11" s="168" t="s">
        <v>90</v>
      </c>
      <c r="B11" s="169" t="s">
        <v>91</v>
      </c>
      <c r="C11" s="169" t="s">
        <v>86</v>
      </c>
      <c r="D11" s="169" t="s">
        <v>92</v>
      </c>
      <c r="E11" s="170" t="s">
        <v>88</v>
      </c>
      <c r="F11" s="169">
        <v>36</v>
      </c>
      <c r="G11" s="169">
        <v>350</v>
      </c>
      <c r="H11" s="171" t="s">
        <v>93</v>
      </c>
      <c r="I11" s="172">
        <v>15566.04</v>
      </c>
      <c r="J11" s="173">
        <v>3.285488656124996E-3</v>
      </c>
      <c r="K11" s="174" t="s">
        <v>68</v>
      </c>
      <c r="L11" s="25"/>
    </row>
    <row r="12" spans="1:21" x14ac:dyDescent="0.2">
      <c r="A12" s="168" t="s">
        <v>94</v>
      </c>
      <c r="B12" s="169" t="s">
        <v>95</v>
      </c>
      <c r="C12" s="169" t="s">
        <v>64</v>
      </c>
      <c r="D12" s="169" t="s">
        <v>96</v>
      </c>
      <c r="E12" s="170" t="s">
        <v>66</v>
      </c>
      <c r="F12" s="169">
        <v>472</v>
      </c>
      <c r="G12" s="169">
        <v>81.53</v>
      </c>
      <c r="H12" s="171" t="s">
        <v>97</v>
      </c>
      <c r="I12" s="172">
        <v>47539.839999999997</v>
      </c>
      <c r="J12" s="173">
        <v>1.0034125894190001E-2</v>
      </c>
      <c r="K12" s="174" t="s">
        <v>68</v>
      </c>
      <c r="L12" s="25"/>
    </row>
    <row r="13" spans="1:21" x14ac:dyDescent="0.2">
      <c r="A13" s="168" t="s">
        <v>98</v>
      </c>
      <c r="B13" s="169" t="s">
        <v>99</v>
      </c>
      <c r="C13" s="169" t="s">
        <v>86</v>
      </c>
      <c r="D13" s="169" t="s">
        <v>100</v>
      </c>
      <c r="E13" s="170" t="s">
        <v>66</v>
      </c>
      <c r="F13" s="169">
        <v>6</v>
      </c>
      <c r="G13" s="169">
        <v>263.33</v>
      </c>
      <c r="H13" s="171" t="s">
        <v>101</v>
      </c>
      <c r="I13" s="172">
        <v>1951.86</v>
      </c>
      <c r="J13" s="173">
        <v>4.1197465047912852E-4</v>
      </c>
      <c r="K13" s="174" t="s">
        <v>68</v>
      </c>
      <c r="L13" s="25"/>
    </row>
    <row r="14" spans="1:21" ht="19.5" x14ac:dyDescent="0.2">
      <c r="A14" s="168" t="s">
        <v>102</v>
      </c>
      <c r="B14" s="169" t="s">
        <v>103</v>
      </c>
      <c r="C14" s="169" t="s">
        <v>86</v>
      </c>
      <c r="D14" s="169" t="s">
        <v>104</v>
      </c>
      <c r="E14" s="170" t="s">
        <v>66</v>
      </c>
      <c r="F14" s="169">
        <v>4</v>
      </c>
      <c r="G14" s="169">
        <v>240.49</v>
      </c>
      <c r="H14" s="171" t="s">
        <v>105</v>
      </c>
      <c r="I14" s="172">
        <v>1188.4000000000001</v>
      </c>
      <c r="J14" s="173">
        <v>2.5083288485311264E-4</v>
      </c>
      <c r="K14" s="174" t="s">
        <v>68</v>
      </c>
      <c r="L14" s="25"/>
    </row>
    <row r="15" spans="1:21" ht="19.5" x14ac:dyDescent="0.2">
      <c r="A15" s="168" t="s">
        <v>106</v>
      </c>
      <c r="B15" s="169" t="s">
        <v>107</v>
      </c>
      <c r="C15" s="169" t="s">
        <v>86</v>
      </c>
      <c r="D15" s="169" t="s">
        <v>108</v>
      </c>
      <c r="E15" s="170" t="s">
        <v>66</v>
      </c>
      <c r="F15" s="169">
        <v>4</v>
      </c>
      <c r="G15" s="169">
        <v>414.86</v>
      </c>
      <c r="H15" s="171" t="s">
        <v>109</v>
      </c>
      <c r="I15" s="172">
        <v>2050.04</v>
      </c>
      <c r="J15" s="173">
        <v>4.3269727975788874E-4</v>
      </c>
      <c r="K15" s="174" t="s">
        <v>68</v>
      </c>
      <c r="L15" s="25"/>
    </row>
    <row r="16" spans="1:21" ht="39" x14ac:dyDescent="0.2">
      <c r="A16" s="168" t="s">
        <v>110</v>
      </c>
      <c r="B16" s="169" t="s">
        <v>111</v>
      </c>
      <c r="C16" s="169" t="s">
        <v>64</v>
      </c>
      <c r="D16" s="169" t="s">
        <v>112</v>
      </c>
      <c r="E16" s="170" t="s">
        <v>113</v>
      </c>
      <c r="F16" s="169">
        <v>180</v>
      </c>
      <c r="G16" s="169">
        <v>36</v>
      </c>
      <c r="H16" s="171" t="s">
        <v>114</v>
      </c>
      <c r="I16" s="172">
        <v>7470</v>
      </c>
      <c r="J16" s="173">
        <v>1.5766759086610158E-3</v>
      </c>
      <c r="K16" s="174" t="s">
        <v>79</v>
      </c>
      <c r="L16" s="25"/>
    </row>
    <row r="17" spans="1:12" ht="19.5" x14ac:dyDescent="0.2">
      <c r="A17" s="168" t="s">
        <v>115</v>
      </c>
      <c r="B17" s="169" t="s">
        <v>116</v>
      </c>
      <c r="C17" s="169" t="s">
        <v>64</v>
      </c>
      <c r="D17" s="169" t="s">
        <v>117</v>
      </c>
      <c r="E17" s="170" t="s">
        <v>72</v>
      </c>
      <c r="F17" s="169">
        <v>360</v>
      </c>
      <c r="G17" s="169">
        <v>27.65</v>
      </c>
      <c r="H17" s="171" t="s">
        <v>118</v>
      </c>
      <c r="I17" s="172">
        <v>12294</v>
      </c>
      <c r="J17" s="173">
        <v>2.5948666159409006E-3</v>
      </c>
      <c r="K17" s="174" t="s">
        <v>68</v>
      </c>
      <c r="L17" s="25"/>
    </row>
    <row r="18" spans="1:12" x14ac:dyDescent="0.2">
      <c r="A18" s="168" t="s">
        <v>119</v>
      </c>
      <c r="B18" s="169" t="s">
        <v>120</v>
      </c>
      <c r="C18" s="169" t="s">
        <v>86</v>
      </c>
      <c r="D18" s="169" t="s">
        <v>121</v>
      </c>
      <c r="E18" s="170" t="s">
        <v>88</v>
      </c>
      <c r="F18" s="169">
        <v>1</v>
      </c>
      <c r="G18" s="169">
        <v>2715.44</v>
      </c>
      <c r="H18" s="171" t="s">
        <v>122</v>
      </c>
      <c r="I18" s="172">
        <v>3354.65</v>
      </c>
      <c r="J18" s="173">
        <v>7.0805834497853772E-4</v>
      </c>
      <c r="K18" s="174" t="s">
        <v>68</v>
      </c>
      <c r="L18" s="25"/>
    </row>
    <row r="19" spans="1:12" x14ac:dyDescent="0.2">
      <c r="A19" s="168" t="s">
        <v>123</v>
      </c>
      <c r="B19" s="169" t="s">
        <v>124</v>
      </c>
      <c r="C19" s="169" t="s">
        <v>86</v>
      </c>
      <c r="D19" s="169" t="s">
        <v>125</v>
      </c>
      <c r="E19" s="170" t="s">
        <v>88</v>
      </c>
      <c r="F19" s="169">
        <v>1</v>
      </c>
      <c r="G19" s="169">
        <v>894.78</v>
      </c>
      <c r="H19" s="171" t="s">
        <v>126</v>
      </c>
      <c r="I19" s="172">
        <v>1105.4100000000001</v>
      </c>
      <c r="J19" s="173">
        <v>2.3331637432302192E-4</v>
      </c>
      <c r="K19" s="174" t="s">
        <v>68</v>
      </c>
      <c r="L19" s="25"/>
    </row>
    <row r="20" spans="1:12" x14ac:dyDescent="0.2">
      <c r="A20" s="168" t="s">
        <v>127</v>
      </c>
      <c r="B20" s="169"/>
      <c r="C20" s="169"/>
      <c r="D20" s="169" t="s">
        <v>128</v>
      </c>
      <c r="E20" s="170"/>
      <c r="F20" s="169"/>
      <c r="G20" s="169"/>
      <c r="H20" s="171" t="s">
        <v>58</v>
      </c>
      <c r="I20" s="172">
        <v>33112.800000000003</v>
      </c>
      <c r="J20" s="173">
        <v>6.9890433772838677E-3</v>
      </c>
      <c r="K20" s="174" t="s">
        <v>59</v>
      </c>
      <c r="L20" s="25"/>
    </row>
    <row r="21" spans="1:12" ht="19.5" x14ac:dyDescent="0.2">
      <c r="A21" s="168" t="s">
        <v>129</v>
      </c>
      <c r="B21" s="169" t="s">
        <v>130</v>
      </c>
      <c r="C21" s="169" t="s">
        <v>64</v>
      </c>
      <c r="D21" s="169" t="s">
        <v>131</v>
      </c>
      <c r="E21" s="170" t="s">
        <v>66</v>
      </c>
      <c r="F21" s="169">
        <v>3600</v>
      </c>
      <c r="G21" s="169">
        <v>0.66</v>
      </c>
      <c r="H21" s="171" t="s">
        <v>132</v>
      </c>
      <c r="I21" s="172">
        <v>2916</v>
      </c>
      <c r="J21" s="173">
        <v>6.1547348723634833E-4</v>
      </c>
      <c r="K21" s="174" t="s">
        <v>68</v>
      </c>
      <c r="L21" s="25"/>
    </row>
    <row r="22" spans="1:12" ht="29.25" x14ac:dyDescent="0.2">
      <c r="A22" s="168" t="s">
        <v>133</v>
      </c>
      <c r="B22" s="169" t="s">
        <v>134</v>
      </c>
      <c r="C22" s="169" t="s">
        <v>64</v>
      </c>
      <c r="D22" s="169" t="s">
        <v>135</v>
      </c>
      <c r="E22" s="170" t="s">
        <v>136</v>
      </c>
      <c r="F22" s="169">
        <v>720</v>
      </c>
      <c r="G22" s="169">
        <v>9.07</v>
      </c>
      <c r="H22" s="171" t="s">
        <v>137</v>
      </c>
      <c r="I22" s="172">
        <v>8064</v>
      </c>
      <c r="J22" s="173">
        <v>1.7020501375424942E-3</v>
      </c>
      <c r="K22" s="174" t="s">
        <v>68</v>
      </c>
      <c r="L22" s="25"/>
    </row>
    <row r="23" spans="1:12" ht="19.5" x14ac:dyDescent="0.2">
      <c r="A23" s="168" t="s">
        <v>138</v>
      </c>
      <c r="B23" s="169" t="s">
        <v>139</v>
      </c>
      <c r="C23" s="169" t="s">
        <v>64</v>
      </c>
      <c r="D23" s="169" t="s">
        <v>140</v>
      </c>
      <c r="E23" s="170" t="s">
        <v>141</v>
      </c>
      <c r="F23" s="169">
        <v>8352</v>
      </c>
      <c r="G23" s="169">
        <v>2.15</v>
      </c>
      <c r="H23" s="171" t="s">
        <v>142</v>
      </c>
      <c r="I23" s="172">
        <v>22132.799999999999</v>
      </c>
      <c r="J23" s="173">
        <v>4.6715197525050243E-3</v>
      </c>
      <c r="K23" s="174" t="s">
        <v>68</v>
      </c>
      <c r="L23" s="25"/>
    </row>
    <row r="24" spans="1:12" x14ac:dyDescent="0.2">
      <c r="A24" s="168" t="s">
        <v>143</v>
      </c>
      <c r="B24" s="169"/>
      <c r="C24" s="169"/>
      <c r="D24" s="169" t="s">
        <v>144</v>
      </c>
      <c r="E24" s="170"/>
      <c r="F24" s="169"/>
      <c r="G24" s="169"/>
      <c r="H24" s="171" t="s">
        <v>58</v>
      </c>
      <c r="I24" s="172">
        <v>17533.810000000001</v>
      </c>
      <c r="J24" s="173">
        <v>3.7008213941150747E-3</v>
      </c>
      <c r="K24" s="174" t="s">
        <v>59</v>
      </c>
      <c r="L24" s="25"/>
    </row>
    <row r="25" spans="1:12" ht="19.5" x14ac:dyDescent="0.2">
      <c r="A25" s="168" t="s">
        <v>145</v>
      </c>
      <c r="B25" s="169" t="s">
        <v>146</v>
      </c>
      <c r="C25" s="169" t="s">
        <v>64</v>
      </c>
      <c r="D25" s="169" t="s">
        <v>147</v>
      </c>
      <c r="E25" s="170" t="s">
        <v>136</v>
      </c>
      <c r="F25" s="169">
        <v>1291.79</v>
      </c>
      <c r="G25" s="169">
        <v>2.3199999999999998</v>
      </c>
      <c r="H25" s="171" t="s">
        <v>148</v>
      </c>
      <c r="I25" s="172">
        <v>3694.51</v>
      </c>
      <c r="J25" s="173">
        <v>7.7979182212947924E-4</v>
      </c>
      <c r="K25" s="174" t="s">
        <v>68</v>
      </c>
      <c r="L25" s="25"/>
    </row>
    <row r="26" spans="1:12" ht="29.25" x14ac:dyDescent="0.2">
      <c r="A26" s="168" t="s">
        <v>149</v>
      </c>
      <c r="B26" s="169" t="s">
        <v>150</v>
      </c>
      <c r="C26" s="169" t="s">
        <v>64</v>
      </c>
      <c r="D26" s="169" t="s">
        <v>151</v>
      </c>
      <c r="E26" s="170" t="s">
        <v>136</v>
      </c>
      <c r="F26" s="169">
        <v>64.53</v>
      </c>
      <c r="G26" s="169">
        <v>12.27</v>
      </c>
      <c r="H26" s="171" t="s">
        <v>152</v>
      </c>
      <c r="I26" s="172">
        <v>977.62</v>
      </c>
      <c r="J26" s="173">
        <v>2.0634402969547288E-4</v>
      </c>
      <c r="K26" s="174" t="s">
        <v>68</v>
      </c>
      <c r="L26" s="25"/>
    </row>
    <row r="27" spans="1:12" ht="29.25" x14ac:dyDescent="0.2">
      <c r="A27" s="168" t="s">
        <v>153</v>
      </c>
      <c r="B27" s="169" t="s">
        <v>154</v>
      </c>
      <c r="C27" s="169" t="s">
        <v>64</v>
      </c>
      <c r="D27" s="169" t="s">
        <v>155</v>
      </c>
      <c r="E27" s="170" t="s">
        <v>136</v>
      </c>
      <c r="F27" s="169">
        <v>1227.26</v>
      </c>
      <c r="G27" s="169">
        <v>8.49</v>
      </c>
      <c r="H27" s="171" t="s">
        <v>156</v>
      </c>
      <c r="I27" s="172">
        <v>12861.68</v>
      </c>
      <c r="J27" s="173">
        <v>2.7146855422901226E-3</v>
      </c>
      <c r="K27" s="174" t="s">
        <v>68</v>
      </c>
      <c r="L27" s="25"/>
    </row>
    <row r="28" spans="1:12" x14ac:dyDescent="0.2">
      <c r="A28" s="168" t="s">
        <v>8</v>
      </c>
      <c r="B28" s="169"/>
      <c r="C28" s="169"/>
      <c r="D28" s="169" t="s">
        <v>9</v>
      </c>
      <c r="E28" s="170"/>
      <c r="F28" s="169"/>
      <c r="G28" s="169"/>
      <c r="H28" s="171" t="s">
        <v>58</v>
      </c>
      <c r="I28" s="172">
        <v>952380.83</v>
      </c>
      <c r="J28" s="173">
        <v>0.20101685549284906</v>
      </c>
      <c r="K28" s="174" t="s">
        <v>59</v>
      </c>
      <c r="L28" s="25"/>
    </row>
    <row r="29" spans="1:12" x14ac:dyDescent="0.2">
      <c r="A29" s="168" t="s">
        <v>157</v>
      </c>
      <c r="B29" s="169"/>
      <c r="C29" s="169"/>
      <c r="D29" s="169" t="s">
        <v>158</v>
      </c>
      <c r="E29" s="170"/>
      <c r="F29" s="169"/>
      <c r="G29" s="169"/>
      <c r="H29" s="171" t="s">
        <v>58</v>
      </c>
      <c r="I29" s="172">
        <v>362625.35</v>
      </c>
      <c r="J29" s="173">
        <v>7.6538507793141752E-2</v>
      </c>
      <c r="K29" s="174" t="s">
        <v>59</v>
      </c>
      <c r="L29" s="25"/>
    </row>
    <row r="30" spans="1:12" x14ac:dyDescent="0.2">
      <c r="A30" s="168" t="s">
        <v>159</v>
      </c>
      <c r="B30" s="169"/>
      <c r="C30" s="169"/>
      <c r="D30" s="169" t="s">
        <v>160</v>
      </c>
      <c r="E30" s="170"/>
      <c r="F30" s="169"/>
      <c r="G30" s="169"/>
      <c r="H30" s="171" t="s">
        <v>58</v>
      </c>
      <c r="I30" s="172">
        <v>243573.05</v>
      </c>
      <c r="J30" s="173">
        <v>5.1410409629730258E-2</v>
      </c>
      <c r="K30" s="174" t="s">
        <v>59</v>
      </c>
      <c r="L30" s="25"/>
    </row>
    <row r="31" spans="1:12" x14ac:dyDescent="0.2">
      <c r="A31" s="168" t="s">
        <v>161</v>
      </c>
      <c r="B31" s="169"/>
      <c r="C31" s="169"/>
      <c r="D31" s="169" t="s">
        <v>162</v>
      </c>
      <c r="E31" s="170"/>
      <c r="F31" s="169"/>
      <c r="G31" s="169"/>
      <c r="H31" s="171" t="s">
        <v>58</v>
      </c>
      <c r="I31" s="172">
        <v>177947.03</v>
      </c>
      <c r="J31" s="173">
        <v>3.7558874861951683E-2</v>
      </c>
      <c r="K31" s="174" t="s">
        <v>59</v>
      </c>
      <c r="L31" s="25"/>
    </row>
    <row r="32" spans="1:12" ht="29.25" x14ac:dyDescent="0.2">
      <c r="A32" s="168" t="s">
        <v>163</v>
      </c>
      <c r="B32" s="169" t="s">
        <v>164</v>
      </c>
      <c r="C32" s="169" t="s">
        <v>64</v>
      </c>
      <c r="D32" s="169" t="s">
        <v>165</v>
      </c>
      <c r="E32" s="170" t="s">
        <v>72</v>
      </c>
      <c r="F32" s="169">
        <v>1710</v>
      </c>
      <c r="G32" s="169">
        <v>64.08</v>
      </c>
      <c r="H32" s="171" t="s">
        <v>166</v>
      </c>
      <c r="I32" s="172">
        <v>135363.6</v>
      </c>
      <c r="J32" s="173">
        <v>2.8570887152560415E-2</v>
      </c>
      <c r="K32" s="174" t="s">
        <v>68</v>
      </c>
      <c r="L32" s="25"/>
    </row>
    <row r="33" spans="1:12" x14ac:dyDescent="0.2">
      <c r="A33" s="168" t="s">
        <v>167</v>
      </c>
      <c r="B33" s="169" t="s">
        <v>168</v>
      </c>
      <c r="C33" s="169" t="s">
        <v>64</v>
      </c>
      <c r="D33" s="169" t="s">
        <v>169</v>
      </c>
      <c r="E33" s="170" t="s">
        <v>170</v>
      </c>
      <c r="F33" s="169">
        <v>1899.28</v>
      </c>
      <c r="G33" s="169">
        <v>10.82</v>
      </c>
      <c r="H33" s="171" t="s">
        <v>171</v>
      </c>
      <c r="I33" s="172">
        <v>25374.38</v>
      </c>
      <c r="J33" s="173">
        <v>5.3557126697737498E-3</v>
      </c>
      <c r="K33" s="174" t="s">
        <v>68</v>
      </c>
      <c r="L33" s="25"/>
    </row>
    <row r="34" spans="1:12" ht="19.5" x14ac:dyDescent="0.2">
      <c r="A34" s="168" t="s">
        <v>172</v>
      </c>
      <c r="B34" s="169" t="s">
        <v>173</v>
      </c>
      <c r="C34" s="169" t="s">
        <v>64</v>
      </c>
      <c r="D34" s="169" t="s">
        <v>174</v>
      </c>
      <c r="E34" s="170" t="s">
        <v>170</v>
      </c>
      <c r="F34" s="169">
        <v>422.98</v>
      </c>
      <c r="G34" s="169">
        <v>15.61</v>
      </c>
      <c r="H34" s="171" t="s">
        <v>175</v>
      </c>
      <c r="I34" s="172">
        <v>8155.05</v>
      </c>
      <c r="J34" s="173">
        <v>1.7212678539392258E-3</v>
      </c>
      <c r="K34" s="174" t="s">
        <v>68</v>
      </c>
      <c r="L34" s="25"/>
    </row>
    <row r="35" spans="1:12" ht="19.5" x14ac:dyDescent="0.2">
      <c r="A35" s="168" t="s">
        <v>176</v>
      </c>
      <c r="B35" s="169" t="s">
        <v>177</v>
      </c>
      <c r="C35" s="169" t="s">
        <v>64</v>
      </c>
      <c r="D35" s="169" t="s">
        <v>178</v>
      </c>
      <c r="E35" s="170" t="s">
        <v>136</v>
      </c>
      <c r="F35" s="169">
        <v>83.97</v>
      </c>
      <c r="G35" s="169">
        <v>55.52</v>
      </c>
      <c r="H35" s="171" t="s">
        <v>179</v>
      </c>
      <c r="I35" s="172">
        <v>5374.08</v>
      </c>
      <c r="J35" s="173">
        <v>1.134294841662248E-3</v>
      </c>
      <c r="K35" s="174" t="s">
        <v>79</v>
      </c>
      <c r="L35" s="25"/>
    </row>
    <row r="36" spans="1:12" ht="19.5" x14ac:dyDescent="0.2">
      <c r="A36" s="168" t="s">
        <v>180</v>
      </c>
      <c r="B36" s="169" t="s">
        <v>181</v>
      </c>
      <c r="C36" s="169" t="s">
        <v>64</v>
      </c>
      <c r="D36" s="169" t="s">
        <v>182</v>
      </c>
      <c r="E36" s="170" t="s">
        <v>88</v>
      </c>
      <c r="F36" s="169">
        <v>171</v>
      </c>
      <c r="G36" s="169">
        <v>17.420000000000002</v>
      </c>
      <c r="H36" s="171" t="s">
        <v>183</v>
      </c>
      <c r="I36" s="172">
        <v>3679.92</v>
      </c>
      <c r="J36" s="173">
        <v>7.7671234401604356E-4</v>
      </c>
      <c r="K36" s="174" t="s">
        <v>68</v>
      </c>
      <c r="L36" s="25"/>
    </row>
    <row r="37" spans="1:12" x14ac:dyDescent="0.2">
      <c r="A37" s="168" t="s">
        <v>184</v>
      </c>
      <c r="B37" s="169"/>
      <c r="C37" s="169"/>
      <c r="D37" s="169" t="s">
        <v>185</v>
      </c>
      <c r="E37" s="170"/>
      <c r="F37" s="169"/>
      <c r="G37" s="169"/>
      <c r="H37" s="171" t="s">
        <v>58</v>
      </c>
      <c r="I37" s="172">
        <v>65626.02</v>
      </c>
      <c r="J37" s="176">
        <v>1.3851534767778582E-2</v>
      </c>
      <c r="K37" s="174" t="s">
        <v>59</v>
      </c>
      <c r="L37" s="25"/>
    </row>
    <row r="38" spans="1:12" ht="19.5" x14ac:dyDescent="0.2">
      <c r="A38" s="168" t="s">
        <v>186</v>
      </c>
      <c r="B38" s="169" t="s">
        <v>187</v>
      </c>
      <c r="C38" s="169" t="s">
        <v>64</v>
      </c>
      <c r="D38" s="169" t="s">
        <v>188</v>
      </c>
      <c r="E38" s="170" t="s">
        <v>136</v>
      </c>
      <c r="F38" s="169">
        <v>121.85</v>
      </c>
      <c r="G38" s="169">
        <v>89.7</v>
      </c>
      <c r="H38" s="171" t="s">
        <v>189</v>
      </c>
      <c r="I38" s="172">
        <v>13502.19</v>
      </c>
      <c r="J38" s="176">
        <v>2.8498765310794754E-3</v>
      </c>
      <c r="K38" s="174" t="s">
        <v>68</v>
      </c>
      <c r="L38" s="25"/>
    </row>
    <row r="39" spans="1:12" ht="19.5" x14ac:dyDescent="0.2">
      <c r="A39" s="168" t="s">
        <v>190</v>
      </c>
      <c r="B39" s="169" t="s">
        <v>191</v>
      </c>
      <c r="C39" s="169" t="s">
        <v>64</v>
      </c>
      <c r="D39" s="169" t="s">
        <v>192</v>
      </c>
      <c r="E39" s="170" t="s">
        <v>136</v>
      </c>
      <c r="F39" s="169">
        <v>2.12</v>
      </c>
      <c r="G39" s="169">
        <v>216.98</v>
      </c>
      <c r="H39" s="171" t="s">
        <v>193</v>
      </c>
      <c r="I39" s="172">
        <v>568.26</v>
      </c>
      <c r="J39" s="176">
        <v>1.1994134562994763E-4</v>
      </c>
      <c r="K39" s="174" t="s">
        <v>68</v>
      </c>
      <c r="L39" s="25"/>
    </row>
    <row r="40" spans="1:12" x14ac:dyDescent="0.2">
      <c r="A40" s="168" t="s">
        <v>194</v>
      </c>
      <c r="B40" s="169" t="s">
        <v>195</v>
      </c>
      <c r="C40" s="169" t="s">
        <v>64</v>
      </c>
      <c r="D40" s="169" t="s">
        <v>196</v>
      </c>
      <c r="E40" s="170" t="s">
        <v>170</v>
      </c>
      <c r="F40" s="169">
        <v>194.4</v>
      </c>
      <c r="G40" s="169">
        <v>19.28</v>
      </c>
      <c r="H40" s="171" t="s">
        <v>197</v>
      </c>
      <c r="I40" s="172">
        <v>4628.66</v>
      </c>
      <c r="J40" s="176">
        <v>9.7696073780226202E-4</v>
      </c>
      <c r="K40" s="174" t="s">
        <v>68</v>
      </c>
      <c r="L40" s="25"/>
    </row>
    <row r="41" spans="1:12" x14ac:dyDescent="0.2">
      <c r="A41" s="168" t="s">
        <v>198</v>
      </c>
      <c r="B41" s="169" t="s">
        <v>199</v>
      </c>
      <c r="C41" s="169" t="s">
        <v>64</v>
      </c>
      <c r="D41" s="169" t="s">
        <v>200</v>
      </c>
      <c r="E41" s="170" t="s">
        <v>170</v>
      </c>
      <c r="F41" s="169">
        <v>354.1</v>
      </c>
      <c r="G41" s="169">
        <v>15.85</v>
      </c>
      <c r="H41" s="171" t="s">
        <v>201</v>
      </c>
      <c r="I41" s="172">
        <v>6933.27</v>
      </c>
      <c r="J41" s="176">
        <v>1.4633895284126054E-3</v>
      </c>
      <c r="K41" s="174" t="s">
        <v>68</v>
      </c>
      <c r="L41" s="25"/>
    </row>
    <row r="42" spans="1:12" x14ac:dyDescent="0.2">
      <c r="A42" s="168" t="s">
        <v>202</v>
      </c>
      <c r="B42" s="169" t="s">
        <v>203</v>
      </c>
      <c r="C42" s="169" t="s">
        <v>64</v>
      </c>
      <c r="D42" s="169" t="s">
        <v>204</v>
      </c>
      <c r="E42" s="170" t="s">
        <v>170</v>
      </c>
      <c r="F42" s="169">
        <v>281.3</v>
      </c>
      <c r="G42" s="169">
        <v>13.9</v>
      </c>
      <c r="H42" s="171" t="s">
        <v>205</v>
      </c>
      <c r="I42" s="172">
        <v>4829.92</v>
      </c>
      <c r="J42" s="176">
        <v>1.019440228214192E-3</v>
      </c>
      <c r="K42" s="174" t="s">
        <v>68</v>
      </c>
      <c r="L42" s="25"/>
    </row>
    <row r="43" spans="1:12" ht="19.5" x14ac:dyDescent="0.2">
      <c r="A43" s="168" t="s">
        <v>206</v>
      </c>
      <c r="B43" s="169" t="s">
        <v>207</v>
      </c>
      <c r="C43" s="169" t="s">
        <v>64</v>
      </c>
      <c r="D43" s="169" t="s">
        <v>208</v>
      </c>
      <c r="E43" s="170" t="s">
        <v>66</v>
      </c>
      <c r="F43" s="169">
        <v>138</v>
      </c>
      <c r="G43" s="169">
        <v>69.040000000000006</v>
      </c>
      <c r="H43" s="171" t="s">
        <v>209</v>
      </c>
      <c r="I43" s="172">
        <v>11770.02</v>
      </c>
      <c r="J43" s="176">
        <v>2.4842713491912091E-3</v>
      </c>
      <c r="K43" s="174" t="s">
        <v>68</v>
      </c>
      <c r="L43" s="25"/>
    </row>
    <row r="44" spans="1:12" ht="19.5" x14ac:dyDescent="0.2">
      <c r="A44" s="168" t="s">
        <v>210</v>
      </c>
      <c r="B44" s="169" t="s">
        <v>211</v>
      </c>
      <c r="C44" s="169" t="s">
        <v>64</v>
      </c>
      <c r="D44" s="169" t="s">
        <v>212</v>
      </c>
      <c r="E44" s="170" t="s">
        <v>136</v>
      </c>
      <c r="F44" s="169">
        <v>21.05</v>
      </c>
      <c r="G44" s="169">
        <v>781.74</v>
      </c>
      <c r="H44" s="171" t="s">
        <v>213</v>
      </c>
      <c r="I44" s="172">
        <v>20329.240000000002</v>
      </c>
      <c r="J44" s="176">
        <v>4.2908464457011878E-3</v>
      </c>
      <c r="K44" s="174" t="s">
        <v>68</v>
      </c>
      <c r="L44" s="25"/>
    </row>
    <row r="45" spans="1:12" ht="19.5" x14ac:dyDescent="0.2">
      <c r="A45" s="168" t="s">
        <v>214</v>
      </c>
      <c r="B45" s="169" t="s">
        <v>215</v>
      </c>
      <c r="C45" s="169" t="s">
        <v>64</v>
      </c>
      <c r="D45" s="169" t="s">
        <v>216</v>
      </c>
      <c r="E45" s="170" t="s">
        <v>136</v>
      </c>
      <c r="F45" s="169">
        <v>98.22</v>
      </c>
      <c r="G45" s="169">
        <v>25.26</v>
      </c>
      <c r="H45" s="171" t="s">
        <v>217</v>
      </c>
      <c r="I45" s="172">
        <v>3064.46</v>
      </c>
      <c r="J45" s="176">
        <v>6.4680860174770236E-4</v>
      </c>
      <c r="K45" s="174" t="s">
        <v>68</v>
      </c>
      <c r="L45" s="25"/>
    </row>
    <row r="46" spans="1:12" x14ac:dyDescent="0.2">
      <c r="A46" s="168" t="s">
        <v>218</v>
      </c>
      <c r="B46" s="169"/>
      <c r="C46" s="169"/>
      <c r="D46" s="169" t="s">
        <v>219</v>
      </c>
      <c r="E46" s="170"/>
      <c r="F46" s="169"/>
      <c r="G46" s="169"/>
      <c r="H46" s="171" t="s">
        <v>58</v>
      </c>
      <c r="I46" s="172">
        <v>119052.3</v>
      </c>
      <c r="J46" s="176">
        <v>2.5128098163411494E-2</v>
      </c>
      <c r="K46" s="174" t="s">
        <v>59</v>
      </c>
      <c r="L46" s="25"/>
    </row>
    <row r="47" spans="1:12" ht="19.5" x14ac:dyDescent="0.2">
      <c r="A47" s="168" t="s">
        <v>220</v>
      </c>
      <c r="B47" s="169" t="s">
        <v>221</v>
      </c>
      <c r="C47" s="169" t="s">
        <v>64</v>
      </c>
      <c r="D47" s="169" t="s">
        <v>222</v>
      </c>
      <c r="E47" s="170" t="s">
        <v>136</v>
      </c>
      <c r="F47" s="169">
        <v>212.23</v>
      </c>
      <c r="G47" s="169">
        <v>98.75</v>
      </c>
      <c r="H47" s="171" t="s">
        <v>223</v>
      </c>
      <c r="I47" s="172">
        <v>25889.93</v>
      </c>
      <c r="J47" s="176">
        <v>5.4645286355984061E-3</v>
      </c>
      <c r="K47" s="174" t="s">
        <v>68</v>
      </c>
      <c r="L47" s="25"/>
    </row>
    <row r="48" spans="1:12" ht="19.5" x14ac:dyDescent="0.2">
      <c r="A48" s="168" t="s">
        <v>224</v>
      </c>
      <c r="B48" s="169" t="s">
        <v>225</v>
      </c>
      <c r="C48" s="169" t="s">
        <v>64</v>
      </c>
      <c r="D48" s="169" t="s">
        <v>226</v>
      </c>
      <c r="E48" s="170" t="s">
        <v>136</v>
      </c>
      <c r="F48" s="169">
        <v>3.72</v>
      </c>
      <c r="G48" s="169">
        <v>203.36</v>
      </c>
      <c r="H48" s="171" t="s">
        <v>227</v>
      </c>
      <c r="I48" s="172">
        <v>934.57</v>
      </c>
      <c r="J48" s="176">
        <v>1.9725756411744655E-4</v>
      </c>
      <c r="K48" s="174" t="s">
        <v>68</v>
      </c>
      <c r="L48" s="25"/>
    </row>
    <row r="49" spans="1:12" ht="19.5" x14ac:dyDescent="0.2">
      <c r="A49" s="168" t="s">
        <v>228</v>
      </c>
      <c r="B49" s="169" t="s">
        <v>229</v>
      </c>
      <c r="C49" s="169" t="s">
        <v>64</v>
      </c>
      <c r="D49" s="169" t="s">
        <v>230</v>
      </c>
      <c r="E49" s="170" t="s">
        <v>66</v>
      </c>
      <c r="F49" s="169">
        <v>465.92</v>
      </c>
      <c r="G49" s="169">
        <v>60.05</v>
      </c>
      <c r="H49" s="171" t="s">
        <v>231</v>
      </c>
      <c r="I49" s="172">
        <v>34561.94</v>
      </c>
      <c r="J49" s="176">
        <v>7.2949100608550891E-3</v>
      </c>
      <c r="K49" s="174" t="s">
        <v>68</v>
      </c>
      <c r="L49" s="25"/>
    </row>
    <row r="50" spans="1:12" ht="19.5" x14ac:dyDescent="0.2">
      <c r="A50" s="168" t="s">
        <v>232</v>
      </c>
      <c r="B50" s="169" t="s">
        <v>233</v>
      </c>
      <c r="C50" s="169" t="s">
        <v>64</v>
      </c>
      <c r="D50" s="169" t="s">
        <v>234</v>
      </c>
      <c r="E50" s="170" t="s">
        <v>170</v>
      </c>
      <c r="F50" s="169">
        <v>10.3</v>
      </c>
      <c r="G50" s="169">
        <v>10.78</v>
      </c>
      <c r="H50" s="171" t="s">
        <v>235</v>
      </c>
      <c r="I50" s="172">
        <v>137.09</v>
      </c>
      <c r="J50" s="176">
        <v>2.8935274473673183E-5</v>
      </c>
      <c r="K50" s="174" t="s">
        <v>68</v>
      </c>
      <c r="L50" s="25"/>
    </row>
    <row r="51" spans="1:12" ht="19.5" x14ac:dyDescent="0.2">
      <c r="A51" s="168" t="s">
        <v>236</v>
      </c>
      <c r="B51" s="169" t="s">
        <v>237</v>
      </c>
      <c r="C51" s="169" t="s">
        <v>64</v>
      </c>
      <c r="D51" s="169" t="s">
        <v>238</v>
      </c>
      <c r="E51" s="170" t="s">
        <v>170</v>
      </c>
      <c r="F51" s="169">
        <v>134.6</v>
      </c>
      <c r="G51" s="169">
        <v>12.71</v>
      </c>
      <c r="H51" s="171" t="s">
        <v>239</v>
      </c>
      <c r="I51" s="172">
        <v>2113.2199999999998</v>
      </c>
      <c r="J51" s="176">
        <v>4.4603253864800957E-4</v>
      </c>
      <c r="K51" s="174" t="s">
        <v>68</v>
      </c>
      <c r="L51" s="25"/>
    </row>
    <row r="52" spans="1:12" ht="19.5" x14ac:dyDescent="0.2">
      <c r="A52" s="168" t="s">
        <v>240</v>
      </c>
      <c r="B52" s="169" t="s">
        <v>241</v>
      </c>
      <c r="C52" s="169" t="s">
        <v>64</v>
      </c>
      <c r="D52" s="169" t="s">
        <v>242</v>
      </c>
      <c r="E52" s="170" t="s">
        <v>170</v>
      </c>
      <c r="F52" s="169">
        <v>780.2</v>
      </c>
      <c r="G52" s="169">
        <v>14.21</v>
      </c>
      <c r="H52" s="171" t="s">
        <v>243</v>
      </c>
      <c r="I52" s="172">
        <v>13692.51</v>
      </c>
      <c r="J52" s="176">
        <v>2.890046940575642E-3</v>
      </c>
      <c r="K52" s="174" t="s">
        <v>68</v>
      </c>
      <c r="L52" s="25"/>
    </row>
    <row r="53" spans="1:12" ht="19.5" x14ac:dyDescent="0.2">
      <c r="A53" s="168" t="s">
        <v>244</v>
      </c>
      <c r="B53" s="169" t="s">
        <v>245</v>
      </c>
      <c r="C53" s="169" t="s">
        <v>64</v>
      </c>
      <c r="D53" s="169" t="s">
        <v>246</v>
      </c>
      <c r="E53" s="170" t="s">
        <v>170</v>
      </c>
      <c r="F53" s="169">
        <v>0.5</v>
      </c>
      <c r="G53" s="169">
        <v>15.25</v>
      </c>
      <c r="H53" s="171" t="s">
        <v>247</v>
      </c>
      <c r="I53" s="172">
        <v>9.41</v>
      </c>
      <c r="J53" s="176">
        <v>1.9861472959170225E-6</v>
      </c>
      <c r="K53" s="174" t="s">
        <v>68</v>
      </c>
      <c r="L53" s="25"/>
    </row>
    <row r="54" spans="1:12" ht="19.5" x14ac:dyDescent="0.2">
      <c r="A54" s="168" t="s">
        <v>248</v>
      </c>
      <c r="B54" s="169" t="s">
        <v>249</v>
      </c>
      <c r="C54" s="169" t="s">
        <v>64</v>
      </c>
      <c r="D54" s="169" t="s">
        <v>250</v>
      </c>
      <c r="E54" s="170" t="s">
        <v>170</v>
      </c>
      <c r="F54" s="169">
        <v>366</v>
      </c>
      <c r="G54" s="169">
        <v>16.3</v>
      </c>
      <c r="H54" s="171" t="s">
        <v>251</v>
      </c>
      <c r="I54" s="172">
        <v>7367.58</v>
      </c>
      <c r="J54" s="176">
        <v>1.5550583522266034E-3</v>
      </c>
      <c r="K54" s="174" t="s">
        <v>68</v>
      </c>
      <c r="L54" s="25"/>
    </row>
    <row r="55" spans="1:12" ht="19.5" x14ac:dyDescent="0.2">
      <c r="A55" s="168" t="s">
        <v>252</v>
      </c>
      <c r="B55" s="169" t="s">
        <v>211</v>
      </c>
      <c r="C55" s="169" t="s">
        <v>64</v>
      </c>
      <c r="D55" s="169" t="s">
        <v>212</v>
      </c>
      <c r="E55" s="170" t="s">
        <v>136</v>
      </c>
      <c r="F55" s="169">
        <v>29.79</v>
      </c>
      <c r="G55" s="169">
        <v>781.74</v>
      </c>
      <c r="H55" s="171" t="s">
        <v>213</v>
      </c>
      <c r="I55" s="172">
        <v>28769.99</v>
      </c>
      <c r="J55" s="176">
        <v>6.0724163487842495E-3</v>
      </c>
      <c r="K55" s="174" t="s">
        <v>68</v>
      </c>
      <c r="L55" s="25"/>
    </row>
    <row r="56" spans="1:12" ht="19.5" x14ac:dyDescent="0.2">
      <c r="A56" s="168" t="s">
        <v>253</v>
      </c>
      <c r="B56" s="169" t="s">
        <v>215</v>
      </c>
      <c r="C56" s="169" t="s">
        <v>64</v>
      </c>
      <c r="D56" s="169" t="s">
        <v>216</v>
      </c>
      <c r="E56" s="170" t="s">
        <v>136</v>
      </c>
      <c r="F56" s="169">
        <v>178.72</v>
      </c>
      <c r="G56" s="169">
        <v>25.26</v>
      </c>
      <c r="H56" s="171" t="s">
        <v>217</v>
      </c>
      <c r="I56" s="172">
        <v>5576.06</v>
      </c>
      <c r="J56" s="176">
        <v>1.1769263008364584E-3</v>
      </c>
      <c r="K56" s="174" t="s">
        <v>68</v>
      </c>
      <c r="L56" s="25"/>
    </row>
    <row r="57" spans="1:12" x14ac:dyDescent="0.2">
      <c r="A57" s="168" t="s">
        <v>254</v>
      </c>
      <c r="B57" s="169"/>
      <c r="C57" s="169"/>
      <c r="D57" s="169" t="s">
        <v>255</v>
      </c>
      <c r="E57" s="170"/>
      <c r="F57" s="169"/>
      <c r="G57" s="169"/>
      <c r="H57" s="171" t="s">
        <v>58</v>
      </c>
      <c r="I57" s="172">
        <v>449368.24</v>
      </c>
      <c r="J57" s="176">
        <v>9.4847132279170202E-2</v>
      </c>
      <c r="K57" s="174" t="s">
        <v>59</v>
      </c>
      <c r="L57" s="25"/>
    </row>
    <row r="58" spans="1:12" x14ac:dyDescent="0.2">
      <c r="A58" s="168" t="s">
        <v>256</v>
      </c>
      <c r="B58" s="169"/>
      <c r="C58" s="169"/>
      <c r="D58" s="169" t="s">
        <v>257</v>
      </c>
      <c r="E58" s="170"/>
      <c r="F58" s="169"/>
      <c r="G58" s="169"/>
      <c r="H58" s="171" t="s">
        <v>58</v>
      </c>
      <c r="I58" s="172">
        <v>227415.57</v>
      </c>
      <c r="J58" s="176">
        <v>4.8000087078100787E-2</v>
      </c>
      <c r="K58" s="174" t="s">
        <v>59</v>
      </c>
      <c r="L58" s="25"/>
    </row>
    <row r="59" spans="1:12" ht="19.5" x14ac:dyDescent="0.2">
      <c r="A59" s="168" t="s">
        <v>258</v>
      </c>
      <c r="B59" s="169" t="s">
        <v>259</v>
      </c>
      <c r="C59" s="169" t="s">
        <v>64</v>
      </c>
      <c r="D59" s="169" t="s">
        <v>260</v>
      </c>
      <c r="E59" s="170" t="s">
        <v>66</v>
      </c>
      <c r="F59" s="169">
        <v>353.02</v>
      </c>
      <c r="G59" s="169">
        <v>91.84</v>
      </c>
      <c r="H59" s="171" t="s">
        <v>261</v>
      </c>
      <c r="I59" s="172">
        <v>40050.11</v>
      </c>
      <c r="J59" s="176">
        <v>8.4532856193070462E-3</v>
      </c>
      <c r="K59" s="174" t="s">
        <v>68</v>
      </c>
      <c r="L59" s="25"/>
    </row>
    <row r="60" spans="1:12" ht="19.5" x14ac:dyDescent="0.2">
      <c r="A60" s="168" t="s">
        <v>262</v>
      </c>
      <c r="B60" s="169" t="s">
        <v>263</v>
      </c>
      <c r="C60" s="169" t="s">
        <v>64</v>
      </c>
      <c r="D60" s="169" t="s">
        <v>264</v>
      </c>
      <c r="E60" s="170" t="s">
        <v>66</v>
      </c>
      <c r="F60" s="169">
        <v>469.14</v>
      </c>
      <c r="G60" s="169">
        <v>137.9</v>
      </c>
      <c r="H60" s="171" t="s">
        <v>265</v>
      </c>
      <c r="I60" s="172">
        <v>79922.69</v>
      </c>
      <c r="J60" s="176">
        <v>1.6869100385325662E-2</v>
      </c>
      <c r="K60" s="174" t="s">
        <v>68</v>
      </c>
      <c r="L60" s="25"/>
    </row>
    <row r="61" spans="1:12" ht="19.5" x14ac:dyDescent="0.2">
      <c r="A61" s="168" t="s">
        <v>266</v>
      </c>
      <c r="B61" s="169" t="s">
        <v>267</v>
      </c>
      <c r="C61" s="169" t="s">
        <v>64</v>
      </c>
      <c r="D61" s="169" t="s">
        <v>268</v>
      </c>
      <c r="E61" s="170" t="s">
        <v>170</v>
      </c>
      <c r="F61" s="169">
        <v>830.8</v>
      </c>
      <c r="G61" s="169">
        <v>13.89</v>
      </c>
      <c r="H61" s="171" t="s">
        <v>269</v>
      </c>
      <c r="I61" s="172">
        <v>14248.22</v>
      </c>
      <c r="J61" s="176">
        <v>3.0073393862519488E-3</v>
      </c>
      <c r="K61" s="174" t="s">
        <v>68</v>
      </c>
      <c r="L61" s="25"/>
    </row>
    <row r="62" spans="1:12" ht="19.5" x14ac:dyDescent="0.2">
      <c r="A62" s="168" t="s">
        <v>270</v>
      </c>
      <c r="B62" s="169" t="s">
        <v>271</v>
      </c>
      <c r="C62" s="169" t="s">
        <v>64</v>
      </c>
      <c r="D62" s="169" t="s">
        <v>272</v>
      </c>
      <c r="E62" s="170" t="s">
        <v>170</v>
      </c>
      <c r="F62" s="169">
        <v>4.9000000000000004</v>
      </c>
      <c r="G62" s="169">
        <v>13.21</v>
      </c>
      <c r="H62" s="171" t="s">
        <v>273</v>
      </c>
      <c r="I62" s="172">
        <v>79.91</v>
      </c>
      <c r="J62" s="176">
        <v>1.6866421935890463E-5</v>
      </c>
      <c r="K62" s="174" t="s">
        <v>68</v>
      </c>
      <c r="L62" s="25"/>
    </row>
    <row r="63" spans="1:12" ht="19.5" x14ac:dyDescent="0.2">
      <c r="A63" s="168" t="s">
        <v>274</v>
      </c>
      <c r="B63" s="169" t="s">
        <v>275</v>
      </c>
      <c r="C63" s="169" t="s">
        <v>64</v>
      </c>
      <c r="D63" s="169" t="s">
        <v>276</v>
      </c>
      <c r="E63" s="170" t="s">
        <v>170</v>
      </c>
      <c r="F63" s="169">
        <v>341.5</v>
      </c>
      <c r="G63" s="169">
        <v>12.46</v>
      </c>
      <c r="H63" s="171" t="s">
        <v>277</v>
      </c>
      <c r="I63" s="172">
        <v>5255.68</v>
      </c>
      <c r="J63" s="176">
        <v>1.1093044229761081E-3</v>
      </c>
      <c r="K63" s="174" t="s">
        <v>68</v>
      </c>
      <c r="L63" s="25"/>
    </row>
    <row r="64" spans="1:12" ht="19.5" x14ac:dyDescent="0.2">
      <c r="A64" s="168" t="s">
        <v>278</v>
      </c>
      <c r="B64" s="169" t="s">
        <v>279</v>
      </c>
      <c r="C64" s="169" t="s">
        <v>64</v>
      </c>
      <c r="D64" s="169" t="s">
        <v>280</v>
      </c>
      <c r="E64" s="170" t="s">
        <v>170</v>
      </c>
      <c r="F64" s="169">
        <v>1979.7</v>
      </c>
      <c r="G64" s="169">
        <v>11.15</v>
      </c>
      <c r="H64" s="171" t="s">
        <v>281</v>
      </c>
      <c r="I64" s="172">
        <v>27260.46</v>
      </c>
      <c r="J64" s="176">
        <v>5.7538032852767432E-3</v>
      </c>
      <c r="K64" s="174" t="s">
        <v>68</v>
      </c>
      <c r="L64" s="25"/>
    </row>
    <row r="65" spans="1:12" ht="19.5" x14ac:dyDescent="0.2">
      <c r="A65" s="168" t="s">
        <v>282</v>
      </c>
      <c r="B65" s="169" t="s">
        <v>283</v>
      </c>
      <c r="C65" s="169" t="s">
        <v>64</v>
      </c>
      <c r="D65" s="169" t="s">
        <v>284</v>
      </c>
      <c r="E65" s="170" t="s">
        <v>170</v>
      </c>
      <c r="F65" s="169">
        <v>631.1</v>
      </c>
      <c r="G65" s="169">
        <v>9.3699999999999992</v>
      </c>
      <c r="H65" s="171" t="s">
        <v>285</v>
      </c>
      <c r="I65" s="172">
        <v>7301.82</v>
      </c>
      <c r="J65" s="176">
        <v>1.5411785386049771E-3</v>
      </c>
      <c r="K65" s="174" t="s">
        <v>68</v>
      </c>
      <c r="L65" s="25"/>
    </row>
    <row r="66" spans="1:12" ht="19.5" x14ac:dyDescent="0.2">
      <c r="A66" s="168" t="s">
        <v>286</v>
      </c>
      <c r="B66" s="169" t="s">
        <v>287</v>
      </c>
      <c r="C66" s="169" t="s">
        <v>64</v>
      </c>
      <c r="D66" s="169" t="s">
        <v>288</v>
      </c>
      <c r="E66" s="170" t="s">
        <v>170</v>
      </c>
      <c r="F66" s="169">
        <v>195.2</v>
      </c>
      <c r="G66" s="169">
        <v>9.08</v>
      </c>
      <c r="H66" s="171" t="s">
        <v>289</v>
      </c>
      <c r="I66" s="172">
        <v>2188.19</v>
      </c>
      <c r="J66" s="176">
        <v>4.6185628602047501E-4</v>
      </c>
      <c r="K66" s="174" t="s">
        <v>68</v>
      </c>
      <c r="L66" s="25"/>
    </row>
    <row r="67" spans="1:12" ht="19.5" x14ac:dyDescent="0.2">
      <c r="A67" s="168" t="s">
        <v>290</v>
      </c>
      <c r="B67" s="169" t="s">
        <v>291</v>
      </c>
      <c r="C67" s="169" t="s">
        <v>86</v>
      </c>
      <c r="D67" s="169" t="s">
        <v>292</v>
      </c>
      <c r="E67" s="170" t="s">
        <v>136</v>
      </c>
      <c r="F67" s="169">
        <v>17.02</v>
      </c>
      <c r="G67" s="169">
        <v>723.36</v>
      </c>
      <c r="H67" s="171" t="s">
        <v>293</v>
      </c>
      <c r="I67" s="172">
        <v>15209.58</v>
      </c>
      <c r="J67" s="176">
        <v>3.2102514547325853E-3</v>
      </c>
      <c r="K67" s="174" t="s">
        <v>68</v>
      </c>
      <c r="L67" s="25"/>
    </row>
    <row r="68" spans="1:12" ht="19.5" x14ac:dyDescent="0.2">
      <c r="A68" s="168" t="s">
        <v>294</v>
      </c>
      <c r="B68" s="169" t="s">
        <v>295</v>
      </c>
      <c r="C68" s="169" t="s">
        <v>86</v>
      </c>
      <c r="D68" s="169" t="s">
        <v>296</v>
      </c>
      <c r="E68" s="170" t="s">
        <v>136</v>
      </c>
      <c r="F68" s="169">
        <v>40.15</v>
      </c>
      <c r="G68" s="169">
        <v>723.75</v>
      </c>
      <c r="H68" s="171" t="s">
        <v>297</v>
      </c>
      <c r="I68" s="172">
        <v>35898.910000000003</v>
      </c>
      <c r="J68" s="176">
        <v>7.5771012776693486E-3</v>
      </c>
      <c r="K68" s="174" t="s">
        <v>68</v>
      </c>
      <c r="L68" s="25"/>
    </row>
    <row r="69" spans="1:12" x14ac:dyDescent="0.2">
      <c r="A69" s="168" t="s">
        <v>298</v>
      </c>
      <c r="B69" s="169"/>
      <c r="C69" s="169"/>
      <c r="D69" s="169" t="s">
        <v>299</v>
      </c>
      <c r="E69" s="170"/>
      <c r="F69" s="169"/>
      <c r="G69" s="169"/>
      <c r="H69" s="171" t="s">
        <v>58</v>
      </c>
      <c r="I69" s="172">
        <v>218762.94</v>
      </c>
      <c r="J69" s="176">
        <v>4.6173796145362156E-2</v>
      </c>
      <c r="K69" s="174" t="s">
        <v>59</v>
      </c>
      <c r="L69" s="25"/>
    </row>
    <row r="70" spans="1:12" ht="39" x14ac:dyDescent="0.2">
      <c r="A70" s="168" t="s">
        <v>300</v>
      </c>
      <c r="B70" s="169" t="s">
        <v>301</v>
      </c>
      <c r="C70" s="169" t="s">
        <v>86</v>
      </c>
      <c r="D70" s="169" t="s">
        <v>302</v>
      </c>
      <c r="E70" s="170" t="s">
        <v>66</v>
      </c>
      <c r="F70" s="169">
        <v>552.05999999999995</v>
      </c>
      <c r="G70" s="169">
        <v>149.54</v>
      </c>
      <c r="H70" s="171" t="s">
        <v>303</v>
      </c>
      <c r="I70" s="172">
        <v>101987.56</v>
      </c>
      <c r="J70" s="176">
        <v>2.1526282307244963E-2</v>
      </c>
      <c r="K70" s="174" t="s">
        <v>68</v>
      </c>
      <c r="L70" s="25"/>
    </row>
    <row r="71" spans="1:12" ht="39" x14ac:dyDescent="0.2">
      <c r="A71" s="168" t="s">
        <v>304</v>
      </c>
      <c r="B71" s="169" t="s">
        <v>305</v>
      </c>
      <c r="C71" s="169" t="s">
        <v>86</v>
      </c>
      <c r="D71" s="169" t="s">
        <v>306</v>
      </c>
      <c r="E71" s="170" t="s">
        <v>66</v>
      </c>
      <c r="F71" s="169">
        <v>44.22</v>
      </c>
      <c r="G71" s="169">
        <v>161.49</v>
      </c>
      <c r="H71" s="171" t="s">
        <v>307</v>
      </c>
      <c r="I71" s="172">
        <v>8821.89</v>
      </c>
      <c r="J71" s="176">
        <v>1.8620162559380895E-3</v>
      </c>
      <c r="K71" s="174" t="s">
        <v>68</v>
      </c>
      <c r="L71" s="25"/>
    </row>
    <row r="72" spans="1:12" ht="39" x14ac:dyDescent="0.2">
      <c r="A72" s="168" t="s">
        <v>308</v>
      </c>
      <c r="B72" s="169" t="s">
        <v>309</v>
      </c>
      <c r="C72" s="169" t="s">
        <v>86</v>
      </c>
      <c r="D72" s="169" t="s">
        <v>310</v>
      </c>
      <c r="E72" s="170" t="s">
        <v>66</v>
      </c>
      <c r="F72" s="169">
        <v>114.54</v>
      </c>
      <c r="G72" s="169">
        <v>204.65</v>
      </c>
      <c r="H72" s="171" t="s">
        <v>311</v>
      </c>
      <c r="I72" s="172">
        <v>28958</v>
      </c>
      <c r="J72" s="176">
        <v>6.1120991918347653E-3</v>
      </c>
      <c r="K72" s="174" t="s">
        <v>68</v>
      </c>
      <c r="L72" s="25"/>
    </row>
    <row r="73" spans="1:12" ht="19.5" x14ac:dyDescent="0.2">
      <c r="A73" s="168" t="s">
        <v>312</v>
      </c>
      <c r="B73" s="169" t="s">
        <v>313</v>
      </c>
      <c r="C73" s="169" t="s">
        <v>64</v>
      </c>
      <c r="D73" s="169" t="s">
        <v>314</v>
      </c>
      <c r="E73" s="170" t="s">
        <v>170</v>
      </c>
      <c r="F73" s="169">
        <v>288.7</v>
      </c>
      <c r="G73" s="169">
        <v>12.72</v>
      </c>
      <c r="H73" s="171" t="s">
        <v>315</v>
      </c>
      <c r="I73" s="172">
        <v>4535.47</v>
      </c>
      <c r="J73" s="176">
        <v>9.5729133647319651E-4</v>
      </c>
      <c r="K73" s="174" t="s">
        <v>68</v>
      </c>
      <c r="L73" s="25"/>
    </row>
    <row r="74" spans="1:12" ht="19.5" x14ac:dyDescent="0.2">
      <c r="A74" s="168" t="s">
        <v>316</v>
      </c>
      <c r="B74" s="169" t="s">
        <v>317</v>
      </c>
      <c r="C74" s="169" t="s">
        <v>64</v>
      </c>
      <c r="D74" s="169" t="s">
        <v>318</v>
      </c>
      <c r="E74" s="170" t="s">
        <v>170</v>
      </c>
      <c r="F74" s="169">
        <v>25.2</v>
      </c>
      <c r="G74" s="169">
        <v>12.01</v>
      </c>
      <c r="H74" s="171" t="s">
        <v>319</v>
      </c>
      <c r="I74" s="172">
        <v>373.71</v>
      </c>
      <c r="J74" s="176">
        <v>7.887811965538262E-5</v>
      </c>
      <c r="K74" s="174" t="s">
        <v>68</v>
      </c>
      <c r="L74" s="25"/>
    </row>
    <row r="75" spans="1:12" ht="19.5" x14ac:dyDescent="0.2">
      <c r="A75" s="168" t="s">
        <v>320</v>
      </c>
      <c r="B75" s="169" t="s">
        <v>321</v>
      </c>
      <c r="C75" s="169" t="s">
        <v>64</v>
      </c>
      <c r="D75" s="169" t="s">
        <v>322</v>
      </c>
      <c r="E75" s="170" t="s">
        <v>170</v>
      </c>
      <c r="F75" s="169">
        <v>69.900000000000006</v>
      </c>
      <c r="G75" s="169">
        <v>8.99</v>
      </c>
      <c r="H75" s="171" t="s">
        <v>323</v>
      </c>
      <c r="I75" s="172">
        <v>775.89</v>
      </c>
      <c r="J75" s="176">
        <v>1.6376533745260984E-4</v>
      </c>
      <c r="K75" s="174" t="s">
        <v>68</v>
      </c>
      <c r="L75" s="25"/>
    </row>
    <row r="76" spans="1:12" ht="19.5" x14ac:dyDescent="0.2">
      <c r="A76" s="168" t="s">
        <v>324</v>
      </c>
      <c r="B76" s="169" t="s">
        <v>325</v>
      </c>
      <c r="C76" s="169" t="s">
        <v>64</v>
      </c>
      <c r="D76" s="169" t="s">
        <v>326</v>
      </c>
      <c r="E76" s="170" t="s">
        <v>170</v>
      </c>
      <c r="F76" s="169">
        <v>176.1</v>
      </c>
      <c r="G76" s="169">
        <v>13.4</v>
      </c>
      <c r="H76" s="171" t="s">
        <v>327</v>
      </c>
      <c r="I76" s="172">
        <v>2914.45</v>
      </c>
      <c r="J76" s="176">
        <v>6.1514633226199429E-4</v>
      </c>
      <c r="K76" s="174" t="s">
        <v>68</v>
      </c>
      <c r="L76" s="25"/>
    </row>
    <row r="77" spans="1:12" ht="19.5" x14ac:dyDescent="0.2">
      <c r="A77" s="168" t="s">
        <v>328</v>
      </c>
      <c r="B77" s="169" t="s">
        <v>329</v>
      </c>
      <c r="C77" s="169" t="s">
        <v>86</v>
      </c>
      <c r="D77" s="169" t="s">
        <v>330</v>
      </c>
      <c r="E77" s="170" t="s">
        <v>170</v>
      </c>
      <c r="F77" s="169">
        <v>1566.01</v>
      </c>
      <c r="G77" s="169">
        <v>19.649999999999999</v>
      </c>
      <c r="H77" s="171" t="s">
        <v>331</v>
      </c>
      <c r="I77" s="172">
        <v>38007.06</v>
      </c>
      <c r="J77" s="176">
        <v>8.0220637029496319E-3</v>
      </c>
      <c r="K77" s="174" t="s">
        <v>68</v>
      </c>
      <c r="L77" s="25"/>
    </row>
    <row r="78" spans="1:12" ht="19.5" x14ac:dyDescent="0.2">
      <c r="A78" s="168" t="s">
        <v>332</v>
      </c>
      <c r="B78" s="169" t="s">
        <v>333</v>
      </c>
      <c r="C78" s="169" t="s">
        <v>86</v>
      </c>
      <c r="D78" s="169" t="s">
        <v>334</v>
      </c>
      <c r="E78" s="170" t="s">
        <v>335</v>
      </c>
      <c r="F78" s="169">
        <v>666.6</v>
      </c>
      <c r="G78" s="169">
        <v>38.07</v>
      </c>
      <c r="H78" s="171" t="s">
        <v>336</v>
      </c>
      <c r="I78" s="172">
        <v>31350.19</v>
      </c>
      <c r="J78" s="176">
        <v>6.6170132938347375E-3</v>
      </c>
      <c r="K78" s="174" t="s">
        <v>68</v>
      </c>
      <c r="L78" s="25"/>
    </row>
    <row r="79" spans="1:12" ht="19.5" x14ac:dyDescent="0.2">
      <c r="A79" s="168" t="s">
        <v>337</v>
      </c>
      <c r="B79" s="169" t="s">
        <v>338</v>
      </c>
      <c r="C79" s="169" t="s">
        <v>86</v>
      </c>
      <c r="D79" s="169" t="s">
        <v>339</v>
      </c>
      <c r="E79" s="170" t="s">
        <v>335</v>
      </c>
      <c r="F79" s="169">
        <v>44.22</v>
      </c>
      <c r="G79" s="169">
        <v>19.02</v>
      </c>
      <c r="H79" s="171" t="s">
        <v>340</v>
      </c>
      <c r="I79" s="172">
        <v>1038.72</v>
      </c>
      <c r="J79" s="176">
        <v>2.192402677167832E-4</v>
      </c>
      <c r="K79" s="174" t="s">
        <v>68</v>
      </c>
      <c r="L79" s="25"/>
    </row>
    <row r="80" spans="1:12" x14ac:dyDescent="0.2">
      <c r="A80" s="168" t="s">
        <v>341</v>
      </c>
      <c r="B80" s="169"/>
      <c r="C80" s="169"/>
      <c r="D80" s="169" t="s">
        <v>342</v>
      </c>
      <c r="E80" s="170"/>
      <c r="F80" s="169"/>
      <c r="G80" s="169"/>
      <c r="H80" s="171" t="s">
        <v>58</v>
      </c>
      <c r="I80" s="172">
        <v>3189.73</v>
      </c>
      <c r="J80" s="176">
        <v>6.7324905570726931E-4</v>
      </c>
      <c r="K80" s="174" t="s">
        <v>59</v>
      </c>
      <c r="L80" s="25"/>
    </row>
    <row r="81" spans="1:12" ht="19.5" x14ac:dyDescent="0.2">
      <c r="A81" s="168" t="s">
        <v>343</v>
      </c>
      <c r="B81" s="169" t="s">
        <v>344</v>
      </c>
      <c r="C81" s="169" t="s">
        <v>64</v>
      </c>
      <c r="D81" s="169" t="s">
        <v>345</v>
      </c>
      <c r="E81" s="170" t="s">
        <v>72</v>
      </c>
      <c r="F81" s="169">
        <v>38.979999999999997</v>
      </c>
      <c r="G81" s="169">
        <v>66.239999999999995</v>
      </c>
      <c r="H81" s="171" t="s">
        <v>346</v>
      </c>
      <c r="I81" s="172">
        <v>3189.73</v>
      </c>
      <c r="J81" s="176">
        <v>6.7324905570726931E-4</v>
      </c>
      <c r="K81" s="174" t="s">
        <v>68</v>
      </c>
      <c r="L81" s="25"/>
    </row>
    <row r="82" spans="1:12" x14ac:dyDescent="0.2">
      <c r="A82" s="168" t="s">
        <v>347</v>
      </c>
      <c r="B82" s="169"/>
      <c r="C82" s="169"/>
      <c r="D82" s="169" t="s">
        <v>348</v>
      </c>
      <c r="E82" s="170"/>
      <c r="F82" s="169"/>
      <c r="G82" s="169"/>
      <c r="H82" s="171" t="s">
        <v>58</v>
      </c>
      <c r="I82" s="172">
        <v>140387.24</v>
      </c>
      <c r="J82" s="176">
        <v>2.9631215420537094E-2</v>
      </c>
      <c r="K82" s="174" t="s">
        <v>59</v>
      </c>
      <c r="L82" s="25"/>
    </row>
    <row r="83" spans="1:12" x14ac:dyDescent="0.2">
      <c r="A83" s="168" t="s">
        <v>349</v>
      </c>
      <c r="B83" s="169"/>
      <c r="C83" s="169"/>
      <c r="D83" s="169" t="s">
        <v>162</v>
      </c>
      <c r="E83" s="170"/>
      <c r="F83" s="169"/>
      <c r="G83" s="169"/>
      <c r="H83" s="171" t="s">
        <v>58</v>
      </c>
      <c r="I83" s="172">
        <v>17944.88</v>
      </c>
      <c r="J83" s="176">
        <v>3.7875850039910163E-3</v>
      </c>
      <c r="K83" s="174" t="s">
        <v>59</v>
      </c>
      <c r="L83" s="25"/>
    </row>
    <row r="84" spans="1:12" ht="29.25" x14ac:dyDescent="0.2">
      <c r="A84" s="168" t="s">
        <v>350</v>
      </c>
      <c r="B84" s="169" t="s">
        <v>351</v>
      </c>
      <c r="C84" s="169" t="s">
        <v>64</v>
      </c>
      <c r="D84" s="169" t="s">
        <v>352</v>
      </c>
      <c r="E84" s="170" t="s">
        <v>72</v>
      </c>
      <c r="F84" s="169">
        <v>45</v>
      </c>
      <c r="G84" s="169">
        <v>247.04</v>
      </c>
      <c r="H84" s="171" t="s">
        <v>353</v>
      </c>
      <c r="I84" s="172">
        <v>13733.55</v>
      </c>
      <c r="J84" s="176">
        <v>2.8987091600256349E-3</v>
      </c>
      <c r="K84" s="174" t="s">
        <v>68</v>
      </c>
      <c r="L84" s="25"/>
    </row>
    <row r="85" spans="1:12" x14ac:dyDescent="0.2">
      <c r="A85" s="168" t="s">
        <v>354</v>
      </c>
      <c r="B85" s="169" t="s">
        <v>355</v>
      </c>
      <c r="C85" s="169" t="s">
        <v>64</v>
      </c>
      <c r="D85" s="169" t="s">
        <v>356</v>
      </c>
      <c r="E85" s="170" t="s">
        <v>170</v>
      </c>
      <c r="F85" s="169">
        <v>220.5</v>
      </c>
      <c r="G85" s="169">
        <v>9.0299999999999994</v>
      </c>
      <c r="H85" s="171" t="s">
        <v>357</v>
      </c>
      <c r="I85" s="172">
        <v>2458.5700000000002</v>
      </c>
      <c r="J85" s="176">
        <v>5.1892477761134059E-4</v>
      </c>
      <c r="K85" s="174" t="s">
        <v>68</v>
      </c>
      <c r="L85" s="25"/>
    </row>
    <row r="86" spans="1:12" ht="19.5" x14ac:dyDescent="0.2">
      <c r="A86" s="168" t="s">
        <v>358</v>
      </c>
      <c r="B86" s="169" t="s">
        <v>359</v>
      </c>
      <c r="C86" s="169" t="s">
        <v>64</v>
      </c>
      <c r="D86" s="169" t="s">
        <v>360</v>
      </c>
      <c r="E86" s="170" t="s">
        <v>170</v>
      </c>
      <c r="F86" s="169">
        <v>92</v>
      </c>
      <c r="G86" s="169">
        <v>13.91</v>
      </c>
      <c r="H86" s="171" t="s">
        <v>361</v>
      </c>
      <c r="I86" s="172">
        <v>1580.56</v>
      </c>
      <c r="J86" s="176">
        <v>3.336052040419351E-4</v>
      </c>
      <c r="K86" s="174" t="s">
        <v>68</v>
      </c>
      <c r="L86" s="25"/>
    </row>
    <row r="87" spans="1:12" ht="19.5" x14ac:dyDescent="0.2">
      <c r="A87" s="168" t="s">
        <v>362</v>
      </c>
      <c r="B87" s="169" t="s">
        <v>363</v>
      </c>
      <c r="C87" s="169" t="s">
        <v>64</v>
      </c>
      <c r="D87" s="169" t="s">
        <v>364</v>
      </c>
      <c r="E87" s="170" t="s">
        <v>88</v>
      </c>
      <c r="F87" s="169">
        <v>5</v>
      </c>
      <c r="G87" s="169">
        <v>27.88</v>
      </c>
      <c r="H87" s="171" t="s">
        <v>365</v>
      </c>
      <c r="I87" s="172">
        <v>172.2</v>
      </c>
      <c r="J87" s="176">
        <v>3.6345862312105346E-5</v>
      </c>
      <c r="K87" s="174" t="s">
        <v>68</v>
      </c>
      <c r="L87" s="25"/>
    </row>
    <row r="88" spans="1:12" x14ac:dyDescent="0.2">
      <c r="A88" s="168" t="s">
        <v>366</v>
      </c>
      <c r="B88" s="169"/>
      <c r="C88" s="169"/>
      <c r="D88" s="169" t="s">
        <v>367</v>
      </c>
      <c r="E88" s="170"/>
      <c r="F88" s="169"/>
      <c r="G88" s="169"/>
      <c r="H88" s="171" t="s">
        <v>58</v>
      </c>
      <c r="I88" s="172">
        <v>53011.24</v>
      </c>
      <c r="J88" s="176">
        <v>1.1188961846887174E-2</v>
      </c>
      <c r="K88" s="174" t="s">
        <v>59</v>
      </c>
      <c r="L88" s="25"/>
    </row>
    <row r="89" spans="1:12" ht="19.5" x14ac:dyDescent="0.2">
      <c r="A89" s="168" t="s">
        <v>368</v>
      </c>
      <c r="B89" s="169" t="s">
        <v>187</v>
      </c>
      <c r="C89" s="169" t="s">
        <v>64</v>
      </c>
      <c r="D89" s="169" t="s">
        <v>188</v>
      </c>
      <c r="E89" s="170" t="s">
        <v>136</v>
      </c>
      <c r="F89" s="169">
        <v>58.33</v>
      </c>
      <c r="G89" s="169">
        <v>89.7</v>
      </c>
      <c r="H89" s="171" t="s">
        <v>189</v>
      </c>
      <c r="I89" s="172">
        <v>6463.54</v>
      </c>
      <c r="J89" s="176">
        <v>1.3642446857653043E-3</v>
      </c>
      <c r="K89" s="174" t="s">
        <v>68</v>
      </c>
      <c r="L89" s="25"/>
    </row>
    <row r="90" spans="1:12" ht="19.5" x14ac:dyDescent="0.2">
      <c r="A90" s="168" t="s">
        <v>369</v>
      </c>
      <c r="B90" s="169" t="s">
        <v>191</v>
      </c>
      <c r="C90" s="169" t="s">
        <v>64</v>
      </c>
      <c r="D90" s="169" t="s">
        <v>192</v>
      </c>
      <c r="E90" s="170" t="s">
        <v>136</v>
      </c>
      <c r="F90" s="169">
        <v>0.79</v>
      </c>
      <c r="G90" s="169">
        <v>216.98</v>
      </c>
      <c r="H90" s="171" t="s">
        <v>193</v>
      </c>
      <c r="I90" s="172">
        <v>211.75</v>
      </c>
      <c r="J90" s="176">
        <v>4.4693590851267754E-5</v>
      </c>
      <c r="K90" s="174" t="s">
        <v>68</v>
      </c>
      <c r="L90" s="25"/>
    </row>
    <row r="91" spans="1:12" x14ac:dyDescent="0.2">
      <c r="A91" s="168" t="s">
        <v>370</v>
      </c>
      <c r="B91" s="169" t="s">
        <v>199</v>
      </c>
      <c r="C91" s="169" t="s">
        <v>64</v>
      </c>
      <c r="D91" s="169" t="s">
        <v>200</v>
      </c>
      <c r="E91" s="170" t="s">
        <v>170</v>
      </c>
      <c r="F91" s="169">
        <v>230.3</v>
      </c>
      <c r="G91" s="169">
        <v>15.85</v>
      </c>
      <c r="H91" s="171" t="s">
        <v>201</v>
      </c>
      <c r="I91" s="172">
        <v>4509.2700000000004</v>
      </c>
      <c r="J91" s="176">
        <v>9.5176136206798656E-4</v>
      </c>
      <c r="K91" s="174" t="s">
        <v>68</v>
      </c>
      <c r="L91" s="25"/>
    </row>
    <row r="92" spans="1:12" ht="19.5" x14ac:dyDescent="0.2">
      <c r="A92" s="168" t="s">
        <v>371</v>
      </c>
      <c r="B92" s="169" t="s">
        <v>233</v>
      </c>
      <c r="C92" s="169" t="s">
        <v>64</v>
      </c>
      <c r="D92" s="169" t="s">
        <v>234</v>
      </c>
      <c r="E92" s="170" t="s">
        <v>170</v>
      </c>
      <c r="F92" s="169">
        <v>217.1</v>
      </c>
      <c r="G92" s="169">
        <v>10.78</v>
      </c>
      <c r="H92" s="171" t="s">
        <v>235</v>
      </c>
      <c r="I92" s="172">
        <v>2889.6</v>
      </c>
      <c r="J92" s="176">
        <v>6.0990129928606039E-4</v>
      </c>
      <c r="K92" s="174" t="s">
        <v>68</v>
      </c>
      <c r="L92" s="25"/>
    </row>
    <row r="93" spans="1:12" ht="19.5" x14ac:dyDescent="0.2">
      <c r="A93" s="168" t="s">
        <v>372</v>
      </c>
      <c r="B93" s="169" t="s">
        <v>207</v>
      </c>
      <c r="C93" s="169" t="s">
        <v>64</v>
      </c>
      <c r="D93" s="169" t="s">
        <v>208</v>
      </c>
      <c r="E93" s="170" t="s">
        <v>66</v>
      </c>
      <c r="F93" s="169">
        <v>36.630000000000003</v>
      </c>
      <c r="G93" s="169">
        <v>69.040000000000006</v>
      </c>
      <c r="H93" s="171" t="s">
        <v>209</v>
      </c>
      <c r="I93" s="172">
        <v>3124.17</v>
      </c>
      <c r="J93" s="176">
        <v>6.5941145563072102E-4</v>
      </c>
      <c r="K93" s="174" t="s">
        <v>68</v>
      </c>
      <c r="L93" s="25"/>
    </row>
    <row r="94" spans="1:12" ht="19.5" x14ac:dyDescent="0.2">
      <c r="A94" s="168" t="s">
        <v>373</v>
      </c>
      <c r="B94" s="169" t="s">
        <v>211</v>
      </c>
      <c r="C94" s="169" t="s">
        <v>64</v>
      </c>
      <c r="D94" s="169" t="s">
        <v>212</v>
      </c>
      <c r="E94" s="170" t="s">
        <v>136</v>
      </c>
      <c r="F94" s="169">
        <v>36.4</v>
      </c>
      <c r="G94" s="169">
        <v>781.74</v>
      </c>
      <c r="H94" s="171" t="s">
        <v>213</v>
      </c>
      <c r="I94" s="172">
        <v>35153.660000000003</v>
      </c>
      <c r="J94" s="176">
        <v>7.4198030553226787E-3</v>
      </c>
      <c r="K94" s="174" t="s">
        <v>68</v>
      </c>
      <c r="L94" s="25"/>
    </row>
    <row r="95" spans="1:12" ht="19.5" x14ac:dyDescent="0.2">
      <c r="A95" s="168" t="s">
        <v>374</v>
      </c>
      <c r="B95" s="169" t="s">
        <v>215</v>
      </c>
      <c r="C95" s="169" t="s">
        <v>64</v>
      </c>
      <c r="D95" s="169" t="s">
        <v>216</v>
      </c>
      <c r="E95" s="170" t="s">
        <v>136</v>
      </c>
      <c r="F95" s="169">
        <v>21.13</v>
      </c>
      <c r="G95" s="169">
        <v>25.26</v>
      </c>
      <c r="H95" s="171" t="s">
        <v>217</v>
      </c>
      <c r="I95" s="172">
        <v>659.25</v>
      </c>
      <c r="J95" s="176">
        <v>1.391463979631559E-4</v>
      </c>
      <c r="K95" s="174" t="s">
        <v>68</v>
      </c>
      <c r="L95" s="25"/>
    </row>
    <row r="96" spans="1:12" x14ac:dyDescent="0.2">
      <c r="A96" s="168" t="s">
        <v>375</v>
      </c>
      <c r="B96" s="169"/>
      <c r="C96" s="169"/>
      <c r="D96" s="169" t="s">
        <v>348</v>
      </c>
      <c r="E96" s="170"/>
      <c r="F96" s="169"/>
      <c r="G96" s="169"/>
      <c r="H96" s="171" t="s">
        <v>58</v>
      </c>
      <c r="I96" s="172">
        <v>69431.12</v>
      </c>
      <c r="J96" s="176">
        <v>1.4654668569658906E-2</v>
      </c>
      <c r="K96" s="174" t="s">
        <v>59</v>
      </c>
      <c r="L96" s="26"/>
    </row>
    <row r="97" spans="1:12" ht="29.25" x14ac:dyDescent="0.2">
      <c r="A97" s="168" t="s">
        <v>376</v>
      </c>
      <c r="B97" s="169" t="s">
        <v>377</v>
      </c>
      <c r="C97" s="169" t="s">
        <v>86</v>
      </c>
      <c r="D97" s="169" t="s">
        <v>378</v>
      </c>
      <c r="E97" s="170" t="s">
        <v>88</v>
      </c>
      <c r="F97" s="169">
        <v>1</v>
      </c>
      <c r="G97" s="169">
        <v>56201.33</v>
      </c>
      <c r="H97" s="171" t="s">
        <v>379</v>
      </c>
      <c r="I97" s="172">
        <v>69431.12</v>
      </c>
      <c r="J97" s="176">
        <v>1.4654668569658906E-2</v>
      </c>
      <c r="K97" s="174" t="s">
        <v>68</v>
      </c>
      <c r="L97" s="26"/>
    </row>
    <row r="98" spans="1:12" x14ac:dyDescent="0.2">
      <c r="A98" s="168" t="s">
        <v>10</v>
      </c>
      <c r="B98" s="169"/>
      <c r="C98" s="169"/>
      <c r="D98" s="169" t="s">
        <v>11</v>
      </c>
      <c r="E98" s="170"/>
      <c r="F98" s="169"/>
      <c r="G98" s="169"/>
      <c r="H98" s="171" t="s">
        <v>58</v>
      </c>
      <c r="I98" s="172">
        <v>129187.08</v>
      </c>
      <c r="J98" s="176">
        <v>2.726722312533646E-2</v>
      </c>
      <c r="K98" s="174" t="s">
        <v>59</v>
      </c>
      <c r="L98" s="26"/>
    </row>
    <row r="99" spans="1:12" ht="29.25" x14ac:dyDescent="0.2">
      <c r="A99" s="168" t="s">
        <v>380</v>
      </c>
      <c r="B99" s="169" t="s">
        <v>381</v>
      </c>
      <c r="C99" s="169" t="s">
        <v>64</v>
      </c>
      <c r="D99" s="169" t="s">
        <v>382</v>
      </c>
      <c r="E99" s="170" t="s">
        <v>66</v>
      </c>
      <c r="F99" s="169">
        <v>1128.3699999999999</v>
      </c>
      <c r="G99" s="169">
        <v>92.68</v>
      </c>
      <c r="H99" s="171" t="s">
        <v>383</v>
      </c>
      <c r="I99" s="172">
        <v>129187.08</v>
      </c>
      <c r="J99" s="176">
        <v>2.726722312533646E-2</v>
      </c>
      <c r="K99" s="174" t="s">
        <v>68</v>
      </c>
      <c r="L99" s="26"/>
    </row>
    <row r="100" spans="1:12" x14ac:dyDescent="0.2">
      <c r="A100" s="168" t="s">
        <v>12</v>
      </c>
      <c r="B100" s="169"/>
      <c r="C100" s="169"/>
      <c r="D100" s="169" t="s">
        <v>13</v>
      </c>
      <c r="E100" s="170"/>
      <c r="F100" s="169"/>
      <c r="G100" s="169"/>
      <c r="H100" s="171" t="s">
        <v>58</v>
      </c>
      <c r="I100" s="172">
        <v>15588.36</v>
      </c>
      <c r="J100" s="176">
        <v>3.2901996877556941E-3</v>
      </c>
      <c r="K100" s="174" t="s">
        <v>59</v>
      </c>
      <c r="L100" s="26"/>
    </row>
    <row r="101" spans="1:12" ht="19.5" x14ac:dyDescent="0.2">
      <c r="A101" s="168" t="s">
        <v>384</v>
      </c>
      <c r="B101" s="169" t="s">
        <v>385</v>
      </c>
      <c r="C101" s="169" t="s">
        <v>64</v>
      </c>
      <c r="D101" s="169" t="s">
        <v>386</v>
      </c>
      <c r="E101" s="170" t="s">
        <v>66</v>
      </c>
      <c r="F101" s="169">
        <v>422.22</v>
      </c>
      <c r="G101" s="169">
        <v>29.89</v>
      </c>
      <c r="H101" s="171" t="s">
        <v>387</v>
      </c>
      <c r="I101" s="172">
        <v>15588.36</v>
      </c>
      <c r="J101" s="176">
        <v>3.2901996877556941E-3</v>
      </c>
      <c r="K101" s="174" t="s">
        <v>68</v>
      </c>
      <c r="L101" s="26"/>
    </row>
    <row r="102" spans="1:12" x14ac:dyDescent="0.2">
      <c r="A102" s="168" t="s">
        <v>14</v>
      </c>
      <c r="B102" s="169"/>
      <c r="C102" s="169"/>
      <c r="D102" s="169" t="s">
        <v>15</v>
      </c>
      <c r="E102" s="170"/>
      <c r="F102" s="169"/>
      <c r="G102" s="169"/>
      <c r="H102" s="171" t="s">
        <v>58</v>
      </c>
      <c r="I102" s="172">
        <v>450213.62</v>
      </c>
      <c r="J102" s="176">
        <v>9.5025564712860153E-2</v>
      </c>
      <c r="K102" s="174" t="s">
        <v>59</v>
      </c>
      <c r="L102" s="26"/>
    </row>
    <row r="103" spans="1:12" ht="19.5" x14ac:dyDescent="0.2">
      <c r="A103" s="168" t="s">
        <v>388</v>
      </c>
      <c r="B103" s="169" t="s">
        <v>389</v>
      </c>
      <c r="C103" s="169" t="s">
        <v>86</v>
      </c>
      <c r="D103" s="169" t="s">
        <v>390</v>
      </c>
      <c r="E103" s="170" t="s">
        <v>170</v>
      </c>
      <c r="F103" s="169">
        <v>10802.88</v>
      </c>
      <c r="G103" s="169">
        <v>16.02</v>
      </c>
      <c r="H103" s="171" t="s">
        <v>391</v>
      </c>
      <c r="I103" s="172">
        <v>213788.99</v>
      </c>
      <c r="J103" s="176">
        <v>4.512395583266008E-2</v>
      </c>
      <c r="K103" s="174" t="s">
        <v>68</v>
      </c>
      <c r="L103" s="26"/>
    </row>
    <row r="104" spans="1:12" ht="19.5" x14ac:dyDescent="0.2">
      <c r="A104" s="168" t="s">
        <v>392</v>
      </c>
      <c r="B104" s="169" t="s">
        <v>393</v>
      </c>
      <c r="C104" s="169" t="s">
        <v>64</v>
      </c>
      <c r="D104" s="169" t="s">
        <v>394</v>
      </c>
      <c r="E104" s="170" t="s">
        <v>66</v>
      </c>
      <c r="F104" s="169">
        <v>918.42</v>
      </c>
      <c r="G104" s="169">
        <v>200.06</v>
      </c>
      <c r="H104" s="171" t="s">
        <v>395</v>
      </c>
      <c r="I104" s="172">
        <v>226987.5</v>
      </c>
      <c r="J104" s="176">
        <v>4.7909735316893215E-2</v>
      </c>
      <c r="K104" s="174" t="s">
        <v>68</v>
      </c>
      <c r="L104" s="26"/>
    </row>
    <row r="105" spans="1:12" ht="19.5" x14ac:dyDescent="0.2">
      <c r="A105" s="168" t="s">
        <v>396</v>
      </c>
      <c r="B105" s="169" t="s">
        <v>397</v>
      </c>
      <c r="C105" s="169" t="s">
        <v>86</v>
      </c>
      <c r="D105" s="169" t="s">
        <v>398</v>
      </c>
      <c r="E105" s="170" t="s">
        <v>72</v>
      </c>
      <c r="F105" s="169">
        <v>79.77</v>
      </c>
      <c r="G105" s="169">
        <v>61.39</v>
      </c>
      <c r="H105" s="171" t="s">
        <v>399</v>
      </c>
      <c r="I105" s="172">
        <v>6049.75</v>
      </c>
      <c r="J105" s="176">
        <v>1.2769069716763025E-3</v>
      </c>
      <c r="K105" s="174" t="s">
        <v>68</v>
      </c>
      <c r="L105" s="26"/>
    </row>
    <row r="106" spans="1:12" ht="19.5" x14ac:dyDescent="0.2">
      <c r="A106" s="168" t="s">
        <v>400</v>
      </c>
      <c r="B106" s="169" t="s">
        <v>401</v>
      </c>
      <c r="C106" s="169" t="s">
        <v>64</v>
      </c>
      <c r="D106" s="169" t="s">
        <v>402</v>
      </c>
      <c r="E106" s="170" t="s">
        <v>72</v>
      </c>
      <c r="F106" s="169">
        <v>52.42</v>
      </c>
      <c r="G106" s="169">
        <v>52.31</v>
      </c>
      <c r="H106" s="171" t="s">
        <v>403</v>
      </c>
      <c r="I106" s="172">
        <v>3387.38</v>
      </c>
      <c r="J106" s="176">
        <v>7.1496659163054245E-4</v>
      </c>
      <c r="K106" s="174" t="s">
        <v>68</v>
      </c>
      <c r="L106" s="26"/>
    </row>
    <row r="107" spans="1:12" x14ac:dyDescent="0.2">
      <c r="A107" s="168" t="s">
        <v>16</v>
      </c>
      <c r="B107" s="169"/>
      <c r="C107" s="169"/>
      <c r="D107" s="169" t="s">
        <v>17</v>
      </c>
      <c r="E107" s="170"/>
      <c r="F107" s="169"/>
      <c r="G107" s="169"/>
      <c r="H107" s="171" t="s">
        <v>58</v>
      </c>
      <c r="I107" s="172">
        <v>219098.53</v>
      </c>
      <c r="J107" s="176">
        <v>4.6244628363325678E-2</v>
      </c>
      <c r="K107" s="174" t="s">
        <v>59</v>
      </c>
      <c r="L107" s="26"/>
    </row>
    <row r="108" spans="1:12" x14ac:dyDescent="0.2">
      <c r="A108" s="168" t="s">
        <v>404</v>
      </c>
      <c r="B108" s="169"/>
      <c r="C108" s="169"/>
      <c r="D108" s="169" t="s">
        <v>405</v>
      </c>
      <c r="E108" s="170"/>
      <c r="F108" s="169"/>
      <c r="G108" s="169"/>
      <c r="H108" s="171" t="s">
        <v>58</v>
      </c>
      <c r="I108" s="172">
        <v>100060.86</v>
      </c>
      <c r="J108" s="176">
        <v>2.1119618120736639E-2</v>
      </c>
      <c r="K108" s="174" t="s">
        <v>59</v>
      </c>
      <c r="L108" s="26"/>
    </row>
    <row r="109" spans="1:12" ht="19.5" x14ac:dyDescent="0.2">
      <c r="A109" s="168" t="s">
        <v>406</v>
      </c>
      <c r="B109" s="169" t="s">
        <v>407</v>
      </c>
      <c r="C109" s="169" t="s">
        <v>86</v>
      </c>
      <c r="D109" s="169" t="s">
        <v>408</v>
      </c>
      <c r="E109" s="170" t="s">
        <v>66</v>
      </c>
      <c r="F109" s="169">
        <v>6.3</v>
      </c>
      <c r="G109" s="169">
        <v>896.64</v>
      </c>
      <c r="H109" s="171" t="s">
        <v>409</v>
      </c>
      <c r="I109" s="172">
        <v>6978.51</v>
      </c>
      <c r="J109" s="176">
        <v>1.472938232309235E-3</v>
      </c>
      <c r="K109" s="174" t="s">
        <v>68</v>
      </c>
      <c r="L109" s="26"/>
    </row>
    <row r="110" spans="1:12" ht="29.25" x14ac:dyDescent="0.2">
      <c r="A110" s="168" t="s">
        <v>410</v>
      </c>
      <c r="B110" s="169" t="s">
        <v>411</v>
      </c>
      <c r="C110" s="169" t="s">
        <v>86</v>
      </c>
      <c r="D110" s="169" t="s">
        <v>412</v>
      </c>
      <c r="E110" s="170" t="s">
        <v>88</v>
      </c>
      <c r="F110" s="169">
        <v>3</v>
      </c>
      <c r="G110" s="169">
        <v>2992.12</v>
      </c>
      <c r="H110" s="171" t="s">
        <v>413</v>
      </c>
      <c r="I110" s="172">
        <v>11089.38</v>
      </c>
      <c r="J110" s="176">
        <v>2.3406102125819671E-3</v>
      </c>
      <c r="K110" s="174" t="s">
        <v>68</v>
      </c>
      <c r="L110" s="26"/>
    </row>
    <row r="111" spans="1:12" ht="19.5" x14ac:dyDescent="0.2">
      <c r="A111" s="168" t="s">
        <v>414</v>
      </c>
      <c r="B111" s="169" t="s">
        <v>415</v>
      </c>
      <c r="C111" s="169" t="s">
        <v>86</v>
      </c>
      <c r="D111" s="169" t="s">
        <v>416</v>
      </c>
      <c r="E111" s="170" t="s">
        <v>88</v>
      </c>
      <c r="F111" s="169">
        <v>27</v>
      </c>
      <c r="G111" s="169">
        <v>1422.47</v>
      </c>
      <c r="H111" s="171" t="s">
        <v>417</v>
      </c>
      <c r="I111" s="172">
        <v>47447.37</v>
      </c>
      <c r="J111" s="176">
        <v>1.0014608461623217E-2</v>
      </c>
      <c r="K111" s="174" t="s">
        <v>68</v>
      </c>
      <c r="L111" s="26"/>
    </row>
    <row r="112" spans="1:12" ht="29.25" x14ac:dyDescent="0.2">
      <c r="A112" s="168" t="s">
        <v>418</v>
      </c>
      <c r="B112" s="169" t="s">
        <v>419</v>
      </c>
      <c r="C112" s="169" t="s">
        <v>86</v>
      </c>
      <c r="D112" s="169" t="s">
        <v>420</v>
      </c>
      <c r="E112" s="170" t="s">
        <v>88</v>
      </c>
      <c r="F112" s="169">
        <v>2</v>
      </c>
      <c r="G112" s="169">
        <v>1246.77</v>
      </c>
      <c r="H112" s="171" t="s">
        <v>421</v>
      </c>
      <c r="I112" s="172">
        <v>3080.5</v>
      </c>
      <c r="J112" s="176">
        <v>6.5019412806295303E-4</v>
      </c>
      <c r="K112" s="174" t="s">
        <v>68</v>
      </c>
      <c r="L112" s="26"/>
    </row>
    <row r="113" spans="1:12" ht="39" x14ac:dyDescent="0.2">
      <c r="A113" s="168" t="s">
        <v>422</v>
      </c>
      <c r="B113" s="169" t="s">
        <v>423</v>
      </c>
      <c r="C113" s="169" t="s">
        <v>86</v>
      </c>
      <c r="D113" s="169" t="s">
        <v>424</v>
      </c>
      <c r="E113" s="170" t="s">
        <v>88</v>
      </c>
      <c r="F113" s="169">
        <v>10</v>
      </c>
      <c r="G113" s="169">
        <v>2546.96</v>
      </c>
      <c r="H113" s="171" t="s">
        <v>425</v>
      </c>
      <c r="I113" s="172">
        <v>31465.1</v>
      </c>
      <c r="J113" s="176">
        <v>6.6412670861592674E-3</v>
      </c>
      <c r="K113" s="174" t="s">
        <v>68</v>
      </c>
      <c r="L113" s="26"/>
    </row>
    <row r="114" spans="1:12" x14ac:dyDescent="0.2">
      <c r="A114" s="168" t="s">
        <v>426</v>
      </c>
      <c r="B114" s="169"/>
      <c r="C114" s="169"/>
      <c r="D114" s="169" t="s">
        <v>427</v>
      </c>
      <c r="E114" s="170"/>
      <c r="F114" s="169"/>
      <c r="G114" s="169"/>
      <c r="H114" s="171" t="s">
        <v>58</v>
      </c>
      <c r="I114" s="172">
        <v>74877.53</v>
      </c>
      <c r="J114" s="176">
        <v>1.5804229939898589E-2</v>
      </c>
      <c r="K114" s="174" t="s">
        <v>59</v>
      </c>
      <c r="L114" s="26"/>
    </row>
    <row r="115" spans="1:12" x14ac:dyDescent="0.2">
      <c r="A115" s="168" t="s">
        <v>428</v>
      </c>
      <c r="B115" s="169" t="s">
        <v>429</v>
      </c>
      <c r="C115" s="169" t="s">
        <v>86</v>
      </c>
      <c r="D115" s="169" t="s">
        <v>430</v>
      </c>
      <c r="E115" s="170" t="s">
        <v>431</v>
      </c>
      <c r="F115" s="169">
        <v>46.5</v>
      </c>
      <c r="G115" s="169">
        <v>688.75</v>
      </c>
      <c r="H115" s="171" t="s">
        <v>432</v>
      </c>
      <c r="I115" s="172">
        <v>39565.919999999998</v>
      </c>
      <c r="J115" s="176">
        <v>8.3510887373506107E-3</v>
      </c>
      <c r="K115" s="174" t="s">
        <v>68</v>
      </c>
      <c r="L115" s="26"/>
    </row>
    <row r="116" spans="1:12" x14ac:dyDescent="0.2">
      <c r="A116" s="168" t="s">
        <v>433</v>
      </c>
      <c r="B116" s="169" t="s">
        <v>434</v>
      </c>
      <c r="C116" s="169" t="s">
        <v>64</v>
      </c>
      <c r="D116" s="169" t="s">
        <v>435</v>
      </c>
      <c r="E116" s="170" t="s">
        <v>66</v>
      </c>
      <c r="F116" s="169">
        <v>11.56</v>
      </c>
      <c r="G116" s="169">
        <v>467.81</v>
      </c>
      <c r="H116" s="171" t="s">
        <v>436</v>
      </c>
      <c r="I116" s="172">
        <v>6680.87</v>
      </c>
      <c r="J116" s="176">
        <v>1.4101160345242464E-3</v>
      </c>
      <c r="K116" s="174" t="s">
        <v>68</v>
      </c>
      <c r="L116" s="26"/>
    </row>
    <row r="117" spans="1:12" ht="19.5" x14ac:dyDescent="0.2">
      <c r="A117" s="168" t="s">
        <v>437</v>
      </c>
      <c r="B117" s="169" t="s">
        <v>438</v>
      </c>
      <c r="C117" s="169" t="s">
        <v>86</v>
      </c>
      <c r="D117" s="169" t="s">
        <v>439</v>
      </c>
      <c r="E117" s="170" t="s">
        <v>431</v>
      </c>
      <c r="F117" s="169">
        <v>1.89</v>
      </c>
      <c r="G117" s="169">
        <v>762.2</v>
      </c>
      <c r="H117" s="171" t="s">
        <v>440</v>
      </c>
      <c r="I117" s="172">
        <v>1779.66</v>
      </c>
      <c r="J117" s="176">
        <v>3.7562878816702327E-4</v>
      </c>
      <c r="K117" s="174" t="s">
        <v>68</v>
      </c>
      <c r="L117" s="26"/>
    </row>
    <row r="118" spans="1:12" x14ac:dyDescent="0.2">
      <c r="A118" s="168" t="s">
        <v>441</v>
      </c>
      <c r="B118" s="169" t="s">
        <v>442</v>
      </c>
      <c r="C118" s="169" t="s">
        <v>86</v>
      </c>
      <c r="D118" s="169" t="s">
        <v>443</v>
      </c>
      <c r="E118" s="170" t="s">
        <v>431</v>
      </c>
      <c r="F118" s="169">
        <v>27</v>
      </c>
      <c r="G118" s="169">
        <v>768.3</v>
      </c>
      <c r="H118" s="171" t="s">
        <v>444</v>
      </c>
      <c r="I118" s="172">
        <v>25627.05</v>
      </c>
      <c r="J118" s="176">
        <v>5.4090431519479634E-3</v>
      </c>
      <c r="K118" s="174" t="s">
        <v>68</v>
      </c>
      <c r="L118" s="26"/>
    </row>
    <row r="119" spans="1:12" x14ac:dyDescent="0.2">
      <c r="A119" s="168" t="s">
        <v>445</v>
      </c>
      <c r="B119" s="169" t="s">
        <v>446</v>
      </c>
      <c r="C119" s="169" t="s">
        <v>64</v>
      </c>
      <c r="D119" s="169" t="s">
        <v>447</v>
      </c>
      <c r="E119" s="170" t="s">
        <v>66</v>
      </c>
      <c r="F119" s="169">
        <v>1.8</v>
      </c>
      <c r="G119" s="169">
        <v>550.45000000000005</v>
      </c>
      <c r="H119" s="171" t="s">
        <v>448</v>
      </c>
      <c r="I119" s="172">
        <v>1224.03</v>
      </c>
      <c r="J119" s="176">
        <v>2.5835322790874744E-4</v>
      </c>
      <c r="K119" s="174" t="s">
        <v>68</v>
      </c>
      <c r="L119" s="26"/>
    </row>
    <row r="120" spans="1:12" x14ac:dyDescent="0.2">
      <c r="A120" s="168" t="s">
        <v>449</v>
      </c>
      <c r="B120" s="169"/>
      <c r="C120" s="169"/>
      <c r="D120" s="169" t="s">
        <v>450</v>
      </c>
      <c r="E120" s="170"/>
      <c r="F120" s="169"/>
      <c r="G120" s="169"/>
      <c r="H120" s="171" t="s">
        <v>58</v>
      </c>
      <c r="I120" s="172">
        <v>44160.14</v>
      </c>
      <c r="J120" s="176">
        <v>9.3207803026904516E-3</v>
      </c>
      <c r="K120" s="174" t="s">
        <v>59</v>
      </c>
      <c r="L120" s="26"/>
    </row>
    <row r="121" spans="1:12" x14ac:dyDescent="0.2">
      <c r="A121" s="168" t="s">
        <v>451</v>
      </c>
      <c r="B121" s="169" t="s">
        <v>452</v>
      </c>
      <c r="C121" s="169" t="s">
        <v>64</v>
      </c>
      <c r="D121" s="169" t="s">
        <v>453</v>
      </c>
      <c r="E121" s="170" t="s">
        <v>72</v>
      </c>
      <c r="F121" s="169">
        <v>205.15</v>
      </c>
      <c r="G121" s="169">
        <v>61.87</v>
      </c>
      <c r="H121" s="171" t="s">
        <v>454</v>
      </c>
      <c r="I121" s="172">
        <v>15679.61</v>
      </c>
      <c r="J121" s="176">
        <v>3.3094596176975037E-3</v>
      </c>
      <c r="K121" s="174" t="s">
        <v>68</v>
      </c>
      <c r="L121" s="26"/>
    </row>
    <row r="122" spans="1:12" x14ac:dyDescent="0.2">
      <c r="A122" s="168" t="s">
        <v>455</v>
      </c>
      <c r="B122" s="169" t="s">
        <v>456</v>
      </c>
      <c r="C122" s="169" t="s">
        <v>64</v>
      </c>
      <c r="D122" s="169" t="s">
        <v>457</v>
      </c>
      <c r="E122" s="170" t="s">
        <v>72</v>
      </c>
      <c r="F122" s="169">
        <v>145.09</v>
      </c>
      <c r="G122" s="169">
        <v>47.49</v>
      </c>
      <c r="H122" s="171" t="s">
        <v>458</v>
      </c>
      <c r="I122" s="172">
        <v>8510.9699999999993</v>
      </c>
      <c r="J122" s="176">
        <v>1.7963910787599257E-3</v>
      </c>
      <c r="K122" s="174" t="s">
        <v>68</v>
      </c>
      <c r="L122" s="26"/>
    </row>
    <row r="123" spans="1:12" ht="19.5" x14ac:dyDescent="0.2">
      <c r="A123" s="168" t="s">
        <v>459</v>
      </c>
      <c r="B123" s="169" t="s">
        <v>460</v>
      </c>
      <c r="C123" s="169" t="s">
        <v>64</v>
      </c>
      <c r="D123" s="169" t="s">
        <v>461</v>
      </c>
      <c r="E123" s="170" t="s">
        <v>72</v>
      </c>
      <c r="F123" s="169">
        <v>88.3</v>
      </c>
      <c r="G123" s="169">
        <v>177.24</v>
      </c>
      <c r="H123" s="171" t="s">
        <v>462</v>
      </c>
      <c r="I123" s="172">
        <v>19334.16</v>
      </c>
      <c r="J123" s="176">
        <v>4.0808171735204103E-3</v>
      </c>
      <c r="K123" s="174" t="s">
        <v>68</v>
      </c>
      <c r="L123" s="26"/>
    </row>
    <row r="124" spans="1:12" x14ac:dyDescent="0.2">
      <c r="A124" s="168" t="s">
        <v>463</v>
      </c>
      <c r="B124" s="169" t="s">
        <v>464</v>
      </c>
      <c r="C124" s="169" t="s">
        <v>64</v>
      </c>
      <c r="D124" s="169" t="s">
        <v>465</v>
      </c>
      <c r="E124" s="170" t="s">
        <v>72</v>
      </c>
      <c r="F124" s="169">
        <v>4.4000000000000004</v>
      </c>
      <c r="G124" s="169">
        <v>116.9</v>
      </c>
      <c r="H124" s="171" t="s">
        <v>466</v>
      </c>
      <c r="I124" s="172">
        <v>635.4</v>
      </c>
      <c r="J124" s="176">
        <v>1.3411243271261171E-4</v>
      </c>
      <c r="K124" s="174" t="s">
        <v>68</v>
      </c>
      <c r="L124" s="26"/>
    </row>
    <row r="125" spans="1:12" x14ac:dyDescent="0.2">
      <c r="A125" s="168" t="s">
        <v>18</v>
      </c>
      <c r="B125" s="169"/>
      <c r="C125" s="169"/>
      <c r="D125" s="169" t="s">
        <v>19</v>
      </c>
      <c r="E125" s="170"/>
      <c r="F125" s="169"/>
      <c r="G125" s="169"/>
      <c r="H125" s="171" t="s">
        <v>58</v>
      </c>
      <c r="I125" s="172">
        <v>127476.16</v>
      </c>
      <c r="J125" s="176">
        <v>2.6906103132612724E-2</v>
      </c>
      <c r="K125" s="174" t="s">
        <v>59</v>
      </c>
      <c r="L125" s="26"/>
    </row>
    <row r="126" spans="1:12" x14ac:dyDescent="0.2">
      <c r="A126" s="168" t="s">
        <v>467</v>
      </c>
      <c r="B126" s="169"/>
      <c r="C126" s="169"/>
      <c r="D126" s="169" t="s">
        <v>468</v>
      </c>
      <c r="E126" s="170"/>
      <c r="F126" s="169"/>
      <c r="G126" s="169"/>
      <c r="H126" s="171" t="s">
        <v>58</v>
      </c>
      <c r="I126" s="172">
        <v>115330.61</v>
      </c>
      <c r="J126" s="176">
        <v>2.4342569520505921E-2</v>
      </c>
      <c r="K126" s="174" t="s">
        <v>59</v>
      </c>
      <c r="L126" s="26"/>
    </row>
    <row r="127" spans="1:12" ht="19.5" x14ac:dyDescent="0.2">
      <c r="A127" s="168" t="s">
        <v>469</v>
      </c>
      <c r="B127" s="169" t="s">
        <v>470</v>
      </c>
      <c r="C127" s="169" t="s">
        <v>64</v>
      </c>
      <c r="D127" s="169" t="s">
        <v>471</v>
      </c>
      <c r="E127" s="170" t="s">
        <v>88</v>
      </c>
      <c r="F127" s="169">
        <v>2</v>
      </c>
      <c r="G127" s="169">
        <v>385.52</v>
      </c>
      <c r="H127" s="171" t="s">
        <v>472</v>
      </c>
      <c r="I127" s="172">
        <v>952.54</v>
      </c>
      <c r="J127" s="176">
        <v>2.0105045114269932E-4</v>
      </c>
      <c r="K127" s="174" t="s">
        <v>68</v>
      </c>
      <c r="L127" s="26"/>
    </row>
    <row r="128" spans="1:12" ht="29.25" x14ac:dyDescent="0.2">
      <c r="A128" s="168" t="s">
        <v>473</v>
      </c>
      <c r="B128" s="169" t="s">
        <v>474</v>
      </c>
      <c r="C128" s="169" t="s">
        <v>86</v>
      </c>
      <c r="D128" s="169" t="s">
        <v>475</v>
      </c>
      <c r="E128" s="170" t="s">
        <v>88</v>
      </c>
      <c r="F128" s="169">
        <v>4</v>
      </c>
      <c r="G128" s="169">
        <v>288.79000000000002</v>
      </c>
      <c r="H128" s="171" t="s">
        <v>476</v>
      </c>
      <c r="I128" s="172">
        <v>1427.08</v>
      </c>
      <c r="J128" s="176">
        <v>3.0121052954912482E-4</v>
      </c>
      <c r="K128" s="174" t="s">
        <v>68</v>
      </c>
      <c r="L128" s="26"/>
    </row>
    <row r="129" spans="1:12" ht="29.25" x14ac:dyDescent="0.2">
      <c r="A129" s="168" t="s">
        <v>477</v>
      </c>
      <c r="B129" s="169" t="s">
        <v>478</v>
      </c>
      <c r="C129" s="169" t="s">
        <v>86</v>
      </c>
      <c r="D129" s="169" t="s">
        <v>479</v>
      </c>
      <c r="E129" s="170" t="s">
        <v>88</v>
      </c>
      <c r="F129" s="169">
        <v>13</v>
      </c>
      <c r="G129" s="169">
        <v>527.99</v>
      </c>
      <c r="H129" s="171" t="s">
        <v>480</v>
      </c>
      <c r="I129" s="172">
        <v>8479.51</v>
      </c>
      <c r="J129" s="176">
        <v>1.7897508881191662E-3</v>
      </c>
      <c r="K129" s="174" t="s">
        <v>68</v>
      </c>
      <c r="L129" s="26"/>
    </row>
    <row r="130" spans="1:12" ht="19.5" x14ac:dyDescent="0.2">
      <c r="A130" s="168" t="s">
        <v>481</v>
      </c>
      <c r="B130" s="169" t="s">
        <v>482</v>
      </c>
      <c r="C130" s="169" t="s">
        <v>86</v>
      </c>
      <c r="D130" s="169" t="s">
        <v>483</v>
      </c>
      <c r="E130" s="170" t="s">
        <v>88</v>
      </c>
      <c r="F130" s="169">
        <v>1</v>
      </c>
      <c r="G130" s="169">
        <v>143.74</v>
      </c>
      <c r="H130" s="171" t="s">
        <v>484</v>
      </c>
      <c r="I130" s="172">
        <v>177.57</v>
      </c>
      <c r="J130" s="176">
        <v>3.7479295997447999E-5</v>
      </c>
      <c r="K130" s="174" t="s">
        <v>68</v>
      </c>
      <c r="L130" s="26"/>
    </row>
    <row r="131" spans="1:12" x14ac:dyDescent="0.2">
      <c r="A131" s="168" t="s">
        <v>485</v>
      </c>
      <c r="B131" s="169" t="s">
        <v>486</v>
      </c>
      <c r="C131" s="169" t="s">
        <v>64</v>
      </c>
      <c r="D131" s="169" t="s">
        <v>487</v>
      </c>
      <c r="E131" s="170" t="s">
        <v>88</v>
      </c>
      <c r="F131" s="169">
        <v>1</v>
      </c>
      <c r="G131" s="169">
        <v>593.95000000000005</v>
      </c>
      <c r="H131" s="171" t="s">
        <v>488</v>
      </c>
      <c r="I131" s="172">
        <v>733.76</v>
      </c>
      <c r="J131" s="176">
        <v>1.5487305418194203E-4</v>
      </c>
      <c r="K131" s="174" t="s">
        <v>68</v>
      </c>
      <c r="L131" s="26"/>
    </row>
    <row r="132" spans="1:12" ht="19.5" x14ac:dyDescent="0.2">
      <c r="A132" s="168" t="s">
        <v>489</v>
      </c>
      <c r="B132" s="169" t="s">
        <v>490</v>
      </c>
      <c r="C132" s="169" t="s">
        <v>64</v>
      </c>
      <c r="D132" s="169" t="s">
        <v>491</v>
      </c>
      <c r="E132" s="170" t="s">
        <v>88</v>
      </c>
      <c r="F132" s="169">
        <v>13</v>
      </c>
      <c r="G132" s="169">
        <v>47.76</v>
      </c>
      <c r="H132" s="171" t="s">
        <v>492</v>
      </c>
      <c r="I132" s="172">
        <v>767</v>
      </c>
      <c r="J132" s="176">
        <v>1.6188894537389546E-4</v>
      </c>
      <c r="K132" s="174" t="s">
        <v>68</v>
      </c>
      <c r="L132" s="26"/>
    </row>
    <row r="133" spans="1:12" ht="29.25" x14ac:dyDescent="0.2">
      <c r="A133" s="168" t="s">
        <v>493</v>
      </c>
      <c r="B133" s="169" t="s">
        <v>494</v>
      </c>
      <c r="C133" s="169" t="s">
        <v>64</v>
      </c>
      <c r="D133" s="169" t="s">
        <v>495</v>
      </c>
      <c r="E133" s="170" t="s">
        <v>88</v>
      </c>
      <c r="F133" s="169">
        <v>1</v>
      </c>
      <c r="G133" s="169">
        <v>69.31</v>
      </c>
      <c r="H133" s="171" t="s">
        <v>496</v>
      </c>
      <c r="I133" s="172">
        <v>85.62</v>
      </c>
      <c r="J133" s="176">
        <v>1.8071618647865619E-5</v>
      </c>
      <c r="K133" s="174" t="s">
        <v>68</v>
      </c>
      <c r="L133" s="26"/>
    </row>
    <row r="134" spans="1:12" ht="19.5" x14ac:dyDescent="0.2">
      <c r="A134" s="168" t="s">
        <v>497</v>
      </c>
      <c r="B134" s="169" t="s">
        <v>498</v>
      </c>
      <c r="C134" s="169" t="s">
        <v>86</v>
      </c>
      <c r="D134" s="169" t="s">
        <v>499</v>
      </c>
      <c r="E134" s="170" t="s">
        <v>88</v>
      </c>
      <c r="F134" s="169">
        <v>3</v>
      </c>
      <c r="G134" s="169">
        <v>100.74</v>
      </c>
      <c r="H134" s="171" t="s">
        <v>500</v>
      </c>
      <c r="I134" s="172">
        <v>373.35</v>
      </c>
      <c r="J134" s="176">
        <v>7.8802135274242337E-5</v>
      </c>
      <c r="K134" s="174" t="s">
        <v>68</v>
      </c>
      <c r="L134" s="26"/>
    </row>
    <row r="135" spans="1:12" ht="19.5" x14ac:dyDescent="0.2">
      <c r="A135" s="168" t="s">
        <v>501</v>
      </c>
      <c r="B135" s="169" t="s">
        <v>502</v>
      </c>
      <c r="C135" s="169" t="s">
        <v>86</v>
      </c>
      <c r="D135" s="169" t="s">
        <v>503</v>
      </c>
      <c r="E135" s="170" t="s">
        <v>88</v>
      </c>
      <c r="F135" s="169">
        <v>7</v>
      </c>
      <c r="G135" s="169">
        <v>122.72</v>
      </c>
      <c r="H135" s="171" t="s">
        <v>504</v>
      </c>
      <c r="I135" s="172">
        <v>1061.2</v>
      </c>
      <c r="J135" s="176">
        <v>2.2398507018354352E-4</v>
      </c>
      <c r="K135" s="174" t="s">
        <v>68</v>
      </c>
      <c r="L135" s="26"/>
    </row>
    <row r="136" spans="1:12" ht="29.25" x14ac:dyDescent="0.2">
      <c r="A136" s="168" t="s">
        <v>505</v>
      </c>
      <c r="B136" s="169" t="s">
        <v>506</v>
      </c>
      <c r="C136" s="169" t="s">
        <v>64</v>
      </c>
      <c r="D136" s="169" t="s">
        <v>507</v>
      </c>
      <c r="E136" s="170" t="s">
        <v>88</v>
      </c>
      <c r="F136" s="169">
        <v>1</v>
      </c>
      <c r="G136" s="169">
        <v>4.99</v>
      </c>
      <c r="H136" s="171" t="s">
        <v>508</v>
      </c>
      <c r="I136" s="172">
        <v>6.16</v>
      </c>
      <c r="J136" s="176">
        <v>1.3001771884005165E-6</v>
      </c>
      <c r="K136" s="174" t="s">
        <v>68</v>
      </c>
      <c r="L136" s="26"/>
    </row>
    <row r="137" spans="1:12" ht="19.5" x14ac:dyDescent="0.2">
      <c r="A137" s="168" t="s">
        <v>509</v>
      </c>
      <c r="B137" s="169" t="s">
        <v>510</v>
      </c>
      <c r="C137" s="169" t="s">
        <v>64</v>
      </c>
      <c r="D137" s="169" t="s">
        <v>511</v>
      </c>
      <c r="E137" s="170" t="s">
        <v>88</v>
      </c>
      <c r="F137" s="169">
        <v>1</v>
      </c>
      <c r="G137" s="169">
        <v>40.86</v>
      </c>
      <c r="H137" s="171" t="s">
        <v>512</v>
      </c>
      <c r="I137" s="172">
        <v>50.47</v>
      </c>
      <c r="J137" s="176">
        <v>1.0652588100417868E-5</v>
      </c>
      <c r="K137" s="174" t="s">
        <v>68</v>
      </c>
      <c r="L137" s="26"/>
    </row>
    <row r="138" spans="1:12" ht="29.25" x14ac:dyDescent="0.2">
      <c r="A138" s="168" t="s">
        <v>513</v>
      </c>
      <c r="B138" s="169" t="s">
        <v>514</v>
      </c>
      <c r="C138" s="169" t="s">
        <v>64</v>
      </c>
      <c r="D138" s="169" t="s">
        <v>515</v>
      </c>
      <c r="E138" s="170" t="s">
        <v>88</v>
      </c>
      <c r="F138" s="169">
        <v>1</v>
      </c>
      <c r="G138" s="169">
        <v>10.41</v>
      </c>
      <c r="H138" s="171" t="s">
        <v>516</v>
      </c>
      <c r="I138" s="172">
        <v>12.86</v>
      </c>
      <c r="J138" s="176">
        <v>2.7143309485114677E-6</v>
      </c>
      <c r="K138" s="174" t="s">
        <v>68</v>
      </c>
      <c r="L138" s="26"/>
    </row>
    <row r="139" spans="1:12" ht="19.5" x14ac:dyDescent="0.2">
      <c r="A139" s="168" t="s">
        <v>517</v>
      </c>
      <c r="B139" s="169" t="s">
        <v>518</v>
      </c>
      <c r="C139" s="169" t="s">
        <v>64</v>
      </c>
      <c r="D139" s="169" t="s">
        <v>519</v>
      </c>
      <c r="E139" s="170" t="s">
        <v>88</v>
      </c>
      <c r="F139" s="169">
        <v>1</v>
      </c>
      <c r="G139" s="169">
        <v>57.43</v>
      </c>
      <c r="H139" s="171" t="s">
        <v>520</v>
      </c>
      <c r="I139" s="172">
        <v>70.94</v>
      </c>
      <c r="J139" s="176">
        <v>1.4973144439144908E-5</v>
      </c>
      <c r="K139" s="174" t="s">
        <v>68</v>
      </c>
      <c r="L139" s="26"/>
    </row>
    <row r="140" spans="1:12" ht="29.25" x14ac:dyDescent="0.2">
      <c r="A140" s="168" t="s">
        <v>521</v>
      </c>
      <c r="B140" s="169" t="s">
        <v>522</v>
      </c>
      <c r="C140" s="169" t="s">
        <v>64</v>
      </c>
      <c r="D140" s="169" t="s">
        <v>523</v>
      </c>
      <c r="E140" s="170" t="s">
        <v>88</v>
      </c>
      <c r="F140" s="169">
        <v>3</v>
      </c>
      <c r="G140" s="169">
        <v>18.84</v>
      </c>
      <c r="H140" s="171" t="s">
        <v>524</v>
      </c>
      <c r="I140" s="172">
        <v>69.81</v>
      </c>
      <c r="J140" s="176">
        <v>1.4734637909454555E-5</v>
      </c>
      <c r="K140" s="174" t="s">
        <v>68</v>
      </c>
      <c r="L140" s="26"/>
    </row>
    <row r="141" spans="1:12" ht="29.25" x14ac:dyDescent="0.2">
      <c r="A141" s="168" t="s">
        <v>525</v>
      </c>
      <c r="B141" s="169" t="s">
        <v>526</v>
      </c>
      <c r="C141" s="169" t="s">
        <v>64</v>
      </c>
      <c r="D141" s="169" t="s">
        <v>527</v>
      </c>
      <c r="E141" s="170" t="s">
        <v>88</v>
      </c>
      <c r="F141" s="169">
        <v>68</v>
      </c>
      <c r="G141" s="169">
        <v>6.33</v>
      </c>
      <c r="H141" s="171" t="s">
        <v>528</v>
      </c>
      <c r="I141" s="172">
        <v>531.76</v>
      </c>
      <c r="J141" s="176">
        <v>1.122373736532238E-4</v>
      </c>
      <c r="K141" s="174" t="s">
        <v>68</v>
      </c>
      <c r="L141" s="26"/>
    </row>
    <row r="142" spans="1:12" ht="29.25" x14ac:dyDescent="0.2">
      <c r="A142" s="168" t="s">
        <v>529</v>
      </c>
      <c r="B142" s="169" t="s">
        <v>530</v>
      </c>
      <c r="C142" s="169" t="s">
        <v>64</v>
      </c>
      <c r="D142" s="169" t="s">
        <v>531</v>
      </c>
      <c r="E142" s="170" t="s">
        <v>88</v>
      </c>
      <c r="F142" s="169">
        <v>10</v>
      </c>
      <c r="G142" s="169">
        <v>13.29</v>
      </c>
      <c r="H142" s="171" t="s">
        <v>532</v>
      </c>
      <c r="I142" s="172">
        <v>164.1</v>
      </c>
      <c r="J142" s="176">
        <v>3.4636213736448819E-5</v>
      </c>
      <c r="K142" s="174" t="s">
        <v>68</v>
      </c>
      <c r="L142" s="26"/>
    </row>
    <row r="143" spans="1:12" ht="19.5" x14ac:dyDescent="0.2">
      <c r="A143" s="168" t="s">
        <v>533</v>
      </c>
      <c r="B143" s="169" t="s">
        <v>534</v>
      </c>
      <c r="C143" s="169" t="s">
        <v>86</v>
      </c>
      <c r="D143" s="169" t="s">
        <v>535</v>
      </c>
      <c r="E143" s="170" t="s">
        <v>88</v>
      </c>
      <c r="F143" s="169">
        <v>3</v>
      </c>
      <c r="G143" s="169">
        <v>11.19</v>
      </c>
      <c r="H143" s="171" t="s">
        <v>536</v>
      </c>
      <c r="I143" s="172">
        <v>41.46</v>
      </c>
      <c r="J143" s="176">
        <v>8.7508678946567234E-6</v>
      </c>
      <c r="K143" s="174" t="s">
        <v>68</v>
      </c>
      <c r="L143" s="26"/>
    </row>
    <row r="144" spans="1:12" ht="19.5" x14ac:dyDescent="0.2">
      <c r="A144" s="168" t="s">
        <v>537</v>
      </c>
      <c r="B144" s="169" t="s">
        <v>538</v>
      </c>
      <c r="C144" s="169" t="s">
        <v>64</v>
      </c>
      <c r="D144" s="169" t="s">
        <v>539</v>
      </c>
      <c r="E144" s="170" t="s">
        <v>88</v>
      </c>
      <c r="F144" s="169">
        <v>5</v>
      </c>
      <c r="G144" s="169">
        <v>10.35</v>
      </c>
      <c r="H144" s="171" t="s">
        <v>540</v>
      </c>
      <c r="I144" s="172">
        <v>63.9</v>
      </c>
      <c r="J144" s="176">
        <v>1.348722765240146E-5</v>
      </c>
      <c r="K144" s="174" t="s">
        <v>68</v>
      </c>
      <c r="L144" s="26"/>
    </row>
    <row r="145" spans="1:12" ht="19.5" x14ac:dyDescent="0.2">
      <c r="A145" s="168" t="s">
        <v>541</v>
      </c>
      <c r="B145" s="169" t="s">
        <v>542</v>
      </c>
      <c r="C145" s="169" t="s">
        <v>64</v>
      </c>
      <c r="D145" s="169" t="s">
        <v>543</v>
      </c>
      <c r="E145" s="170" t="s">
        <v>88</v>
      </c>
      <c r="F145" s="169">
        <v>1</v>
      </c>
      <c r="G145" s="169">
        <v>16.52</v>
      </c>
      <c r="H145" s="171" t="s">
        <v>544</v>
      </c>
      <c r="I145" s="172">
        <v>20.399999999999999</v>
      </c>
      <c r="J145" s="176">
        <v>4.3057815979497615E-6</v>
      </c>
      <c r="K145" s="174" t="s">
        <v>68</v>
      </c>
      <c r="L145" s="26"/>
    </row>
    <row r="146" spans="1:12" ht="19.5" x14ac:dyDescent="0.2">
      <c r="A146" s="168" t="s">
        <v>545</v>
      </c>
      <c r="B146" s="169" t="s">
        <v>546</v>
      </c>
      <c r="C146" s="169" t="s">
        <v>64</v>
      </c>
      <c r="D146" s="169" t="s">
        <v>547</v>
      </c>
      <c r="E146" s="170" t="s">
        <v>88</v>
      </c>
      <c r="F146" s="169">
        <v>3</v>
      </c>
      <c r="G146" s="169">
        <v>24.99</v>
      </c>
      <c r="H146" s="171" t="s">
        <v>548</v>
      </c>
      <c r="I146" s="172">
        <v>92.61</v>
      </c>
      <c r="J146" s="176">
        <v>1.9546982048339583E-5</v>
      </c>
      <c r="K146" s="174" t="s">
        <v>68</v>
      </c>
      <c r="L146" s="26"/>
    </row>
    <row r="147" spans="1:12" x14ac:dyDescent="0.2">
      <c r="A147" s="168" t="s">
        <v>549</v>
      </c>
      <c r="B147" s="169" t="s">
        <v>550</v>
      </c>
      <c r="C147" s="169" t="s">
        <v>86</v>
      </c>
      <c r="D147" s="169" t="s">
        <v>551</v>
      </c>
      <c r="E147" s="170" t="s">
        <v>88</v>
      </c>
      <c r="F147" s="169">
        <v>1</v>
      </c>
      <c r="G147" s="169">
        <v>17.78</v>
      </c>
      <c r="H147" s="171" t="s">
        <v>552</v>
      </c>
      <c r="I147" s="172">
        <v>21.96</v>
      </c>
      <c r="J147" s="176">
        <v>4.6350472495576851E-6</v>
      </c>
      <c r="K147" s="174" t="s">
        <v>68</v>
      </c>
      <c r="L147" s="26"/>
    </row>
    <row r="148" spans="1:12" ht="19.5" x14ac:dyDescent="0.2">
      <c r="A148" s="168" t="s">
        <v>553</v>
      </c>
      <c r="B148" s="169" t="s">
        <v>554</v>
      </c>
      <c r="C148" s="169" t="s">
        <v>64</v>
      </c>
      <c r="D148" s="169" t="s">
        <v>555</v>
      </c>
      <c r="E148" s="170" t="s">
        <v>88</v>
      </c>
      <c r="F148" s="169">
        <v>1</v>
      </c>
      <c r="G148" s="169">
        <v>10.68</v>
      </c>
      <c r="H148" s="171" t="s">
        <v>556</v>
      </c>
      <c r="I148" s="172">
        <v>13.19</v>
      </c>
      <c r="J148" s="176">
        <v>2.7839832978900667E-6</v>
      </c>
      <c r="K148" s="174" t="s">
        <v>68</v>
      </c>
      <c r="L148" s="26"/>
    </row>
    <row r="149" spans="1:12" ht="19.5" x14ac:dyDescent="0.2">
      <c r="A149" s="168" t="s">
        <v>557</v>
      </c>
      <c r="B149" s="169" t="s">
        <v>558</v>
      </c>
      <c r="C149" s="169" t="s">
        <v>64</v>
      </c>
      <c r="D149" s="169" t="s">
        <v>559</v>
      </c>
      <c r="E149" s="170" t="s">
        <v>88</v>
      </c>
      <c r="F149" s="169">
        <v>8</v>
      </c>
      <c r="G149" s="169">
        <v>22.44</v>
      </c>
      <c r="H149" s="171" t="s">
        <v>560</v>
      </c>
      <c r="I149" s="172">
        <v>221.76</v>
      </c>
      <c r="J149" s="176">
        <v>4.680637878241859E-5</v>
      </c>
      <c r="K149" s="174" t="s">
        <v>68</v>
      </c>
      <c r="L149" s="26"/>
    </row>
    <row r="150" spans="1:12" ht="19.5" x14ac:dyDescent="0.2">
      <c r="A150" s="168" t="s">
        <v>561</v>
      </c>
      <c r="B150" s="169" t="s">
        <v>562</v>
      </c>
      <c r="C150" s="169" t="s">
        <v>64</v>
      </c>
      <c r="D150" s="169" t="s">
        <v>563</v>
      </c>
      <c r="E150" s="170" t="s">
        <v>88</v>
      </c>
      <c r="F150" s="169">
        <v>8</v>
      </c>
      <c r="G150" s="169">
        <v>5.35</v>
      </c>
      <c r="H150" s="171" t="s">
        <v>564</v>
      </c>
      <c r="I150" s="172">
        <v>52.8</v>
      </c>
      <c r="J150" s="176">
        <v>1.1144375900575854E-5</v>
      </c>
      <c r="K150" s="174" t="s">
        <v>68</v>
      </c>
      <c r="L150" s="26"/>
    </row>
    <row r="151" spans="1:12" ht="19.5" x14ac:dyDescent="0.2">
      <c r="A151" s="168" t="s">
        <v>565</v>
      </c>
      <c r="B151" s="169" t="s">
        <v>566</v>
      </c>
      <c r="C151" s="169" t="s">
        <v>64</v>
      </c>
      <c r="D151" s="169" t="s">
        <v>567</v>
      </c>
      <c r="E151" s="170" t="s">
        <v>88</v>
      </c>
      <c r="F151" s="169">
        <v>1</v>
      </c>
      <c r="G151" s="169">
        <v>9.19</v>
      </c>
      <c r="H151" s="171" t="s">
        <v>568</v>
      </c>
      <c r="I151" s="172">
        <v>11.35</v>
      </c>
      <c r="J151" s="176">
        <v>2.3956186831730294E-6</v>
      </c>
      <c r="K151" s="174" t="s">
        <v>68</v>
      </c>
      <c r="L151" s="26"/>
    </row>
    <row r="152" spans="1:12" ht="19.5" x14ac:dyDescent="0.2">
      <c r="A152" s="168" t="s">
        <v>569</v>
      </c>
      <c r="B152" s="169" t="s">
        <v>570</v>
      </c>
      <c r="C152" s="169" t="s">
        <v>64</v>
      </c>
      <c r="D152" s="169" t="s">
        <v>571</v>
      </c>
      <c r="E152" s="170" t="s">
        <v>72</v>
      </c>
      <c r="F152" s="169">
        <v>5.48</v>
      </c>
      <c r="G152" s="169">
        <v>56.43</v>
      </c>
      <c r="H152" s="171" t="s">
        <v>572</v>
      </c>
      <c r="I152" s="172">
        <v>382.01</v>
      </c>
      <c r="J152" s="176">
        <v>8.0629981776117086E-5</v>
      </c>
      <c r="K152" s="174" t="s">
        <v>68</v>
      </c>
      <c r="L152" s="26"/>
    </row>
    <row r="153" spans="1:12" ht="19.5" x14ac:dyDescent="0.2">
      <c r="A153" s="168" t="s">
        <v>573</v>
      </c>
      <c r="B153" s="169" t="s">
        <v>574</v>
      </c>
      <c r="C153" s="169" t="s">
        <v>64</v>
      </c>
      <c r="D153" s="169" t="s">
        <v>575</v>
      </c>
      <c r="E153" s="170" t="s">
        <v>72</v>
      </c>
      <c r="F153" s="169">
        <v>174.43</v>
      </c>
      <c r="G153" s="169">
        <v>36.5</v>
      </c>
      <c r="H153" s="171" t="s">
        <v>576</v>
      </c>
      <c r="I153" s="172">
        <v>7865.04</v>
      </c>
      <c r="J153" s="176">
        <v>1.6600561028989607E-3</v>
      </c>
      <c r="K153" s="174" t="s">
        <v>68</v>
      </c>
      <c r="L153" s="26"/>
    </row>
    <row r="154" spans="1:12" ht="19.5" x14ac:dyDescent="0.2">
      <c r="A154" s="168" t="s">
        <v>577</v>
      </c>
      <c r="B154" s="169" t="s">
        <v>578</v>
      </c>
      <c r="C154" s="169" t="s">
        <v>64</v>
      </c>
      <c r="D154" s="169" t="s">
        <v>579</v>
      </c>
      <c r="E154" s="170" t="s">
        <v>72</v>
      </c>
      <c r="F154" s="169">
        <v>49.95</v>
      </c>
      <c r="G154" s="169">
        <v>32.74</v>
      </c>
      <c r="H154" s="171" t="s">
        <v>580</v>
      </c>
      <c r="I154" s="172">
        <v>2019.97</v>
      </c>
      <c r="J154" s="176">
        <v>4.2635047325542067E-4</v>
      </c>
      <c r="K154" s="174" t="s">
        <v>68</v>
      </c>
      <c r="L154" s="26"/>
    </row>
    <row r="155" spans="1:12" ht="19.5" x14ac:dyDescent="0.2">
      <c r="A155" s="168" t="s">
        <v>581</v>
      </c>
      <c r="B155" s="169" t="s">
        <v>582</v>
      </c>
      <c r="C155" s="169" t="s">
        <v>64</v>
      </c>
      <c r="D155" s="169" t="s">
        <v>583</v>
      </c>
      <c r="E155" s="170" t="s">
        <v>72</v>
      </c>
      <c r="F155" s="169">
        <v>233.99</v>
      </c>
      <c r="G155" s="169">
        <v>26.22</v>
      </c>
      <c r="H155" s="171" t="s">
        <v>584</v>
      </c>
      <c r="I155" s="172">
        <v>7578.93</v>
      </c>
      <c r="J155" s="176">
        <v>1.5996675159877154E-3</v>
      </c>
      <c r="K155" s="174" t="s">
        <v>68</v>
      </c>
      <c r="L155" s="26"/>
    </row>
    <row r="156" spans="1:12" ht="19.5" x14ac:dyDescent="0.2">
      <c r="A156" s="168" t="s">
        <v>585</v>
      </c>
      <c r="B156" s="169" t="s">
        <v>586</v>
      </c>
      <c r="C156" s="169" t="s">
        <v>64</v>
      </c>
      <c r="D156" s="169" t="s">
        <v>587</v>
      </c>
      <c r="E156" s="170" t="s">
        <v>72</v>
      </c>
      <c r="F156" s="169">
        <v>70.06</v>
      </c>
      <c r="G156" s="169">
        <v>20.47</v>
      </c>
      <c r="H156" s="171" t="s">
        <v>588</v>
      </c>
      <c r="I156" s="172">
        <v>1771.11</v>
      </c>
      <c r="J156" s="176">
        <v>3.7382415911494131E-4</v>
      </c>
      <c r="K156" s="174" t="s">
        <v>68</v>
      </c>
      <c r="L156" s="26"/>
    </row>
    <row r="157" spans="1:12" ht="19.5" x14ac:dyDescent="0.2">
      <c r="A157" s="168" t="s">
        <v>589</v>
      </c>
      <c r="B157" s="169" t="s">
        <v>590</v>
      </c>
      <c r="C157" s="169" t="s">
        <v>64</v>
      </c>
      <c r="D157" s="169" t="s">
        <v>591</v>
      </c>
      <c r="E157" s="170" t="s">
        <v>72</v>
      </c>
      <c r="F157" s="169">
        <v>70.650000000000006</v>
      </c>
      <c r="G157" s="169">
        <v>33.21</v>
      </c>
      <c r="H157" s="171" t="s">
        <v>592</v>
      </c>
      <c r="I157" s="172">
        <v>2898.06</v>
      </c>
      <c r="J157" s="176">
        <v>6.1168693224285719E-4</v>
      </c>
      <c r="K157" s="174" t="s">
        <v>68</v>
      </c>
      <c r="L157" s="26"/>
    </row>
    <row r="158" spans="1:12" ht="19.5" x14ac:dyDescent="0.2">
      <c r="A158" s="168" t="s">
        <v>593</v>
      </c>
      <c r="B158" s="169" t="s">
        <v>594</v>
      </c>
      <c r="C158" s="169" t="s">
        <v>64</v>
      </c>
      <c r="D158" s="169" t="s">
        <v>595</v>
      </c>
      <c r="E158" s="170" t="s">
        <v>72</v>
      </c>
      <c r="F158" s="169">
        <v>116.44</v>
      </c>
      <c r="G158" s="169">
        <v>28.26</v>
      </c>
      <c r="H158" s="171" t="s">
        <v>596</v>
      </c>
      <c r="I158" s="172">
        <v>4064.92</v>
      </c>
      <c r="J158" s="176">
        <v>8.5797341829107587E-4</v>
      </c>
      <c r="K158" s="174" t="s">
        <v>68</v>
      </c>
      <c r="L158" s="26"/>
    </row>
    <row r="159" spans="1:12" ht="19.5" x14ac:dyDescent="0.2">
      <c r="A159" s="168" t="s">
        <v>597</v>
      </c>
      <c r="B159" s="169" t="s">
        <v>598</v>
      </c>
      <c r="C159" s="169" t="s">
        <v>64</v>
      </c>
      <c r="D159" s="169" t="s">
        <v>599</v>
      </c>
      <c r="E159" s="170" t="s">
        <v>72</v>
      </c>
      <c r="F159" s="169">
        <v>4.59</v>
      </c>
      <c r="G159" s="169">
        <v>30.28</v>
      </c>
      <c r="H159" s="171" t="s">
        <v>600</v>
      </c>
      <c r="I159" s="172">
        <v>171.66</v>
      </c>
      <c r="J159" s="176">
        <v>3.6231885740394908E-5</v>
      </c>
      <c r="K159" s="174" t="s">
        <v>68</v>
      </c>
      <c r="L159" s="26"/>
    </row>
    <row r="160" spans="1:12" ht="19.5" x14ac:dyDescent="0.2">
      <c r="A160" s="168" t="s">
        <v>601</v>
      </c>
      <c r="B160" s="169" t="s">
        <v>602</v>
      </c>
      <c r="C160" s="169" t="s">
        <v>64</v>
      </c>
      <c r="D160" s="169" t="s">
        <v>603</v>
      </c>
      <c r="E160" s="170" t="s">
        <v>72</v>
      </c>
      <c r="F160" s="169">
        <v>345.12</v>
      </c>
      <c r="G160" s="169">
        <v>21.92</v>
      </c>
      <c r="H160" s="171" t="s">
        <v>604</v>
      </c>
      <c r="I160" s="172">
        <v>9342.39</v>
      </c>
      <c r="J160" s="176">
        <v>1.9718770070034251E-3</v>
      </c>
      <c r="K160" s="174" t="s">
        <v>68</v>
      </c>
      <c r="L160" s="26"/>
    </row>
    <row r="161" spans="1:12" ht="19.5" x14ac:dyDescent="0.2">
      <c r="A161" s="168" t="s">
        <v>605</v>
      </c>
      <c r="B161" s="169" t="s">
        <v>606</v>
      </c>
      <c r="C161" s="169" t="s">
        <v>64</v>
      </c>
      <c r="D161" s="169" t="s">
        <v>607</v>
      </c>
      <c r="E161" s="170" t="s">
        <v>72</v>
      </c>
      <c r="F161" s="169">
        <v>2.2599999999999998</v>
      </c>
      <c r="G161" s="169">
        <v>19.010000000000002</v>
      </c>
      <c r="H161" s="171" t="s">
        <v>608</v>
      </c>
      <c r="I161" s="172">
        <v>53.06</v>
      </c>
      <c r="J161" s="176">
        <v>1.1199253509177176E-5</v>
      </c>
      <c r="K161" s="174" t="s">
        <v>68</v>
      </c>
      <c r="L161" s="26"/>
    </row>
    <row r="162" spans="1:12" ht="19.5" x14ac:dyDescent="0.2">
      <c r="A162" s="168" t="s">
        <v>609</v>
      </c>
      <c r="B162" s="169" t="s">
        <v>610</v>
      </c>
      <c r="C162" s="169" t="s">
        <v>64</v>
      </c>
      <c r="D162" s="169" t="s">
        <v>611</v>
      </c>
      <c r="E162" s="170" t="s">
        <v>88</v>
      </c>
      <c r="F162" s="169">
        <v>29</v>
      </c>
      <c r="G162" s="169">
        <v>12.4</v>
      </c>
      <c r="H162" s="171" t="s">
        <v>612</v>
      </c>
      <c r="I162" s="172">
        <v>443.99</v>
      </c>
      <c r="J162" s="176">
        <v>9.3711959395770345E-5</v>
      </c>
      <c r="K162" s="174" t="s">
        <v>68</v>
      </c>
      <c r="L162" s="26"/>
    </row>
    <row r="163" spans="1:12" ht="19.5" x14ac:dyDescent="0.2">
      <c r="A163" s="168" t="s">
        <v>613</v>
      </c>
      <c r="B163" s="169" t="s">
        <v>614</v>
      </c>
      <c r="C163" s="169" t="s">
        <v>64</v>
      </c>
      <c r="D163" s="169" t="s">
        <v>615</v>
      </c>
      <c r="E163" s="170" t="s">
        <v>88</v>
      </c>
      <c r="F163" s="169">
        <v>12</v>
      </c>
      <c r="G163" s="169">
        <v>15.55</v>
      </c>
      <c r="H163" s="171" t="s">
        <v>616</v>
      </c>
      <c r="I163" s="172">
        <v>230.52</v>
      </c>
      <c r="J163" s="176">
        <v>4.8655332056832315E-5</v>
      </c>
      <c r="K163" s="174" t="s">
        <v>68</v>
      </c>
      <c r="L163" s="26"/>
    </row>
    <row r="164" spans="1:12" ht="19.5" x14ac:dyDescent="0.2">
      <c r="A164" s="168" t="s">
        <v>617</v>
      </c>
      <c r="B164" s="169" t="s">
        <v>618</v>
      </c>
      <c r="C164" s="169" t="s">
        <v>64</v>
      </c>
      <c r="D164" s="169" t="s">
        <v>619</v>
      </c>
      <c r="E164" s="170" t="s">
        <v>88</v>
      </c>
      <c r="F164" s="169">
        <v>6</v>
      </c>
      <c r="G164" s="169">
        <v>7.52</v>
      </c>
      <c r="H164" s="171" t="s">
        <v>620</v>
      </c>
      <c r="I164" s="172">
        <v>55.74</v>
      </c>
      <c r="J164" s="176">
        <v>1.1764915013221557E-5</v>
      </c>
      <c r="K164" s="174" t="s">
        <v>68</v>
      </c>
      <c r="L164" s="26"/>
    </row>
    <row r="165" spans="1:12" ht="19.5" x14ac:dyDescent="0.2">
      <c r="A165" s="168" t="s">
        <v>621</v>
      </c>
      <c r="B165" s="169" t="s">
        <v>622</v>
      </c>
      <c r="C165" s="169" t="s">
        <v>64</v>
      </c>
      <c r="D165" s="169" t="s">
        <v>623</v>
      </c>
      <c r="E165" s="170" t="s">
        <v>88</v>
      </c>
      <c r="F165" s="169">
        <v>108</v>
      </c>
      <c r="G165" s="169">
        <v>8.99</v>
      </c>
      <c r="H165" s="171" t="s">
        <v>323</v>
      </c>
      <c r="I165" s="172">
        <v>1198.8</v>
      </c>
      <c r="J165" s="176">
        <v>2.5302798919716544E-4</v>
      </c>
      <c r="K165" s="174" t="s">
        <v>68</v>
      </c>
      <c r="L165" s="26"/>
    </row>
    <row r="166" spans="1:12" ht="19.5" x14ac:dyDescent="0.2">
      <c r="A166" s="168" t="s">
        <v>624</v>
      </c>
      <c r="B166" s="169" t="s">
        <v>625</v>
      </c>
      <c r="C166" s="169" t="s">
        <v>64</v>
      </c>
      <c r="D166" s="169" t="s">
        <v>626</v>
      </c>
      <c r="E166" s="170" t="s">
        <v>88</v>
      </c>
      <c r="F166" s="169">
        <v>4</v>
      </c>
      <c r="G166" s="169">
        <v>12.44</v>
      </c>
      <c r="H166" s="171" t="s">
        <v>627</v>
      </c>
      <c r="I166" s="172">
        <v>61.44</v>
      </c>
      <c r="J166" s="176">
        <v>1.2968001047942813E-5</v>
      </c>
      <c r="K166" s="174" t="s">
        <v>68</v>
      </c>
      <c r="L166" s="26"/>
    </row>
    <row r="167" spans="1:12" ht="19.5" x14ac:dyDescent="0.2">
      <c r="A167" s="168" t="s">
        <v>628</v>
      </c>
      <c r="B167" s="169" t="s">
        <v>629</v>
      </c>
      <c r="C167" s="169" t="s">
        <v>64</v>
      </c>
      <c r="D167" s="169" t="s">
        <v>630</v>
      </c>
      <c r="E167" s="170" t="s">
        <v>88</v>
      </c>
      <c r="F167" s="169">
        <v>12</v>
      </c>
      <c r="G167" s="169">
        <v>18.71</v>
      </c>
      <c r="H167" s="171" t="s">
        <v>631</v>
      </c>
      <c r="I167" s="172">
        <v>277.32</v>
      </c>
      <c r="J167" s="176">
        <v>5.8533301605070004E-5</v>
      </c>
      <c r="K167" s="174" t="s">
        <v>68</v>
      </c>
      <c r="L167" s="26"/>
    </row>
    <row r="168" spans="1:12" ht="19.5" x14ac:dyDescent="0.2">
      <c r="A168" s="168" t="s">
        <v>632</v>
      </c>
      <c r="B168" s="169" t="s">
        <v>633</v>
      </c>
      <c r="C168" s="169" t="s">
        <v>64</v>
      </c>
      <c r="D168" s="169" t="s">
        <v>634</v>
      </c>
      <c r="E168" s="170" t="s">
        <v>88</v>
      </c>
      <c r="F168" s="169">
        <v>5</v>
      </c>
      <c r="G168" s="169">
        <v>39.67</v>
      </c>
      <c r="H168" s="171" t="s">
        <v>635</v>
      </c>
      <c r="I168" s="172">
        <v>245</v>
      </c>
      <c r="J168" s="176">
        <v>5.1711592720475084E-5</v>
      </c>
      <c r="K168" s="174" t="s">
        <v>68</v>
      </c>
      <c r="L168" s="26"/>
    </row>
    <row r="169" spans="1:12" ht="19.5" x14ac:dyDescent="0.2">
      <c r="A169" s="168" t="s">
        <v>636</v>
      </c>
      <c r="B169" s="169" t="s">
        <v>637</v>
      </c>
      <c r="C169" s="169" t="s">
        <v>64</v>
      </c>
      <c r="D169" s="169" t="s">
        <v>638</v>
      </c>
      <c r="E169" s="170" t="s">
        <v>88</v>
      </c>
      <c r="F169" s="169">
        <v>3</v>
      </c>
      <c r="G169" s="169">
        <v>6.83</v>
      </c>
      <c r="H169" s="171" t="s">
        <v>639</v>
      </c>
      <c r="I169" s="172">
        <v>25.29</v>
      </c>
      <c r="J169" s="176">
        <v>5.3379027751053664E-6</v>
      </c>
      <c r="K169" s="174" t="s">
        <v>68</v>
      </c>
      <c r="L169" s="26"/>
    </row>
    <row r="170" spans="1:12" ht="19.5" x14ac:dyDescent="0.2">
      <c r="A170" s="168" t="s">
        <v>640</v>
      </c>
      <c r="B170" s="169" t="s">
        <v>641</v>
      </c>
      <c r="C170" s="169" t="s">
        <v>64</v>
      </c>
      <c r="D170" s="169" t="s">
        <v>642</v>
      </c>
      <c r="E170" s="170" t="s">
        <v>88</v>
      </c>
      <c r="F170" s="169">
        <v>6</v>
      </c>
      <c r="G170" s="169">
        <v>9.6999999999999993</v>
      </c>
      <c r="H170" s="171" t="s">
        <v>643</v>
      </c>
      <c r="I170" s="172">
        <v>71.88</v>
      </c>
      <c r="J170" s="176">
        <v>1.517154810101122E-5</v>
      </c>
      <c r="K170" s="174" t="s">
        <v>68</v>
      </c>
      <c r="L170" s="26"/>
    </row>
    <row r="171" spans="1:12" ht="19.5" x14ac:dyDescent="0.2">
      <c r="A171" s="168" t="s">
        <v>644</v>
      </c>
      <c r="B171" s="169" t="s">
        <v>645</v>
      </c>
      <c r="C171" s="169" t="s">
        <v>64</v>
      </c>
      <c r="D171" s="169" t="s">
        <v>646</v>
      </c>
      <c r="E171" s="170" t="s">
        <v>88</v>
      </c>
      <c r="F171" s="169">
        <v>2</v>
      </c>
      <c r="G171" s="169">
        <v>11.92</v>
      </c>
      <c r="H171" s="171" t="s">
        <v>647</v>
      </c>
      <c r="I171" s="172">
        <v>29.44</v>
      </c>
      <c r="J171" s="176">
        <v>6.2138338354725984E-6</v>
      </c>
      <c r="K171" s="174" t="s">
        <v>68</v>
      </c>
      <c r="L171" s="26"/>
    </row>
    <row r="172" spans="1:12" ht="19.5" x14ac:dyDescent="0.2">
      <c r="A172" s="168" t="s">
        <v>648</v>
      </c>
      <c r="B172" s="169" t="s">
        <v>649</v>
      </c>
      <c r="C172" s="169" t="s">
        <v>64</v>
      </c>
      <c r="D172" s="169" t="s">
        <v>650</v>
      </c>
      <c r="E172" s="170" t="s">
        <v>88</v>
      </c>
      <c r="F172" s="169">
        <v>1</v>
      </c>
      <c r="G172" s="169">
        <v>23.16</v>
      </c>
      <c r="H172" s="171" t="s">
        <v>651</v>
      </c>
      <c r="I172" s="172">
        <v>28.61</v>
      </c>
      <c r="J172" s="176">
        <v>6.0386476233991513E-6</v>
      </c>
      <c r="K172" s="174" t="s">
        <v>68</v>
      </c>
      <c r="L172" s="26"/>
    </row>
    <row r="173" spans="1:12" ht="19.5" x14ac:dyDescent="0.2">
      <c r="A173" s="168" t="s">
        <v>652</v>
      </c>
      <c r="B173" s="169" t="s">
        <v>653</v>
      </c>
      <c r="C173" s="169" t="s">
        <v>64</v>
      </c>
      <c r="D173" s="169" t="s">
        <v>654</v>
      </c>
      <c r="E173" s="170" t="s">
        <v>88</v>
      </c>
      <c r="F173" s="169">
        <v>1</v>
      </c>
      <c r="G173" s="169">
        <v>13.01</v>
      </c>
      <c r="H173" s="171" t="s">
        <v>655</v>
      </c>
      <c r="I173" s="172">
        <v>16.07</v>
      </c>
      <c r="J173" s="176">
        <v>3.3918583470123865E-6</v>
      </c>
      <c r="K173" s="174" t="s">
        <v>68</v>
      </c>
      <c r="L173" s="26"/>
    </row>
    <row r="174" spans="1:12" ht="19.5" x14ac:dyDescent="0.2">
      <c r="A174" s="168" t="s">
        <v>656</v>
      </c>
      <c r="B174" s="169" t="s">
        <v>657</v>
      </c>
      <c r="C174" s="169" t="s">
        <v>64</v>
      </c>
      <c r="D174" s="169" t="s">
        <v>658</v>
      </c>
      <c r="E174" s="170" t="s">
        <v>88</v>
      </c>
      <c r="F174" s="169">
        <v>23</v>
      </c>
      <c r="G174" s="169">
        <v>20.7</v>
      </c>
      <c r="H174" s="171" t="s">
        <v>659</v>
      </c>
      <c r="I174" s="172">
        <v>588.11</v>
      </c>
      <c r="J174" s="176">
        <v>1.2413103997893307E-4</v>
      </c>
      <c r="K174" s="174" t="s">
        <v>68</v>
      </c>
      <c r="L174" s="26"/>
    </row>
    <row r="175" spans="1:12" ht="19.5" x14ac:dyDescent="0.2">
      <c r="A175" s="168" t="s">
        <v>660</v>
      </c>
      <c r="B175" s="169" t="s">
        <v>657</v>
      </c>
      <c r="C175" s="169" t="s">
        <v>64</v>
      </c>
      <c r="D175" s="169" t="s">
        <v>658</v>
      </c>
      <c r="E175" s="170" t="s">
        <v>88</v>
      </c>
      <c r="F175" s="169">
        <v>3</v>
      </c>
      <c r="G175" s="169">
        <v>20.7</v>
      </c>
      <c r="H175" s="171" t="s">
        <v>659</v>
      </c>
      <c r="I175" s="172">
        <v>76.709999999999994</v>
      </c>
      <c r="J175" s="176">
        <v>1.6191005214643443E-5</v>
      </c>
      <c r="K175" s="174" t="s">
        <v>68</v>
      </c>
      <c r="L175" s="26"/>
    </row>
    <row r="176" spans="1:12" ht="19.5" x14ac:dyDescent="0.2">
      <c r="A176" s="168" t="s">
        <v>661</v>
      </c>
      <c r="B176" s="169" t="s">
        <v>662</v>
      </c>
      <c r="C176" s="169" t="s">
        <v>64</v>
      </c>
      <c r="D176" s="169" t="s">
        <v>663</v>
      </c>
      <c r="E176" s="170" t="s">
        <v>88</v>
      </c>
      <c r="F176" s="169">
        <v>17</v>
      </c>
      <c r="G176" s="169">
        <v>12.43</v>
      </c>
      <c r="H176" s="171" t="s">
        <v>664</v>
      </c>
      <c r="I176" s="172">
        <v>260.95</v>
      </c>
      <c r="J176" s="176">
        <v>5.5078122940440702E-5</v>
      </c>
      <c r="K176" s="174" t="s">
        <v>68</v>
      </c>
      <c r="L176" s="26"/>
    </row>
    <row r="177" spans="1:12" ht="19.5" x14ac:dyDescent="0.2">
      <c r="A177" s="168" t="s">
        <v>665</v>
      </c>
      <c r="B177" s="169" t="s">
        <v>666</v>
      </c>
      <c r="C177" s="169" t="s">
        <v>64</v>
      </c>
      <c r="D177" s="169" t="s">
        <v>667</v>
      </c>
      <c r="E177" s="170" t="s">
        <v>88</v>
      </c>
      <c r="F177" s="169">
        <v>12</v>
      </c>
      <c r="G177" s="169">
        <v>28.45</v>
      </c>
      <c r="H177" s="171" t="s">
        <v>668</v>
      </c>
      <c r="I177" s="172">
        <v>421.68</v>
      </c>
      <c r="J177" s="176">
        <v>8.9003038442326255E-5</v>
      </c>
      <c r="K177" s="174" t="s">
        <v>68</v>
      </c>
      <c r="L177" s="26"/>
    </row>
    <row r="178" spans="1:12" ht="19.5" x14ac:dyDescent="0.2">
      <c r="A178" s="168" t="s">
        <v>669</v>
      </c>
      <c r="B178" s="169" t="s">
        <v>670</v>
      </c>
      <c r="C178" s="169" t="s">
        <v>64</v>
      </c>
      <c r="D178" s="169" t="s">
        <v>671</v>
      </c>
      <c r="E178" s="170" t="s">
        <v>88</v>
      </c>
      <c r="F178" s="169">
        <v>3</v>
      </c>
      <c r="G178" s="169">
        <v>48.38</v>
      </c>
      <c r="H178" s="171" t="s">
        <v>672</v>
      </c>
      <c r="I178" s="172">
        <v>179.28</v>
      </c>
      <c r="J178" s="176">
        <v>3.7840221807864383E-5</v>
      </c>
      <c r="K178" s="174" t="s">
        <v>68</v>
      </c>
      <c r="L178" s="26"/>
    </row>
    <row r="179" spans="1:12" x14ac:dyDescent="0.2">
      <c r="A179" s="168" t="s">
        <v>673</v>
      </c>
      <c r="B179" s="169" t="s">
        <v>674</v>
      </c>
      <c r="C179" s="169" t="s">
        <v>86</v>
      </c>
      <c r="D179" s="169" t="s">
        <v>675</v>
      </c>
      <c r="E179" s="170" t="s">
        <v>88</v>
      </c>
      <c r="F179" s="169">
        <v>495</v>
      </c>
      <c r="G179" s="169">
        <v>3.84</v>
      </c>
      <c r="H179" s="171" t="s">
        <v>676</v>
      </c>
      <c r="I179" s="172">
        <v>2346.3000000000002</v>
      </c>
      <c r="J179" s="176">
        <v>4.9522820408183954E-4</v>
      </c>
      <c r="K179" s="174" t="s">
        <v>68</v>
      </c>
      <c r="L179" s="26"/>
    </row>
    <row r="180" spans="1:12" x14ac:dyDescent="0.2">
      <c r="A180" s="168" t="s">
        <v>677</v>
      </c>
      <c r="B180" s="169" t="s">
        <v>678</v>
      </c>
      <c r="C180" s="169" t="s">
        <v>86</v>
      </c>
      <c r="D180" s="169" t="s">
        <v>679</v>
      </c>
      <c r="E180" s="170" t="s">
        <v>88</v>
      </c>
      <c r="F180" s="169">
        <v>69</v>
      </c>
      <c r="G180" s="169">
        <v>10.64</v>
      </c>
      <c r="H180" s="171" t="s">
        <v>680</v>
      </c>
      <c r="I180" s="172">
        <v>906.66</v>
      </c>
      <c r="J180" s="176">
        <v>1.9136666390182015E-4</v>
      </c>
      <c r="K180" s="174" t="s">
        <v>68</v>
      </c>
      <c r="L180" s="26"/>
    </row>
    <row r="181" spans="1:12" x14ac:dyDescent="0.2">
      <c r="A181" s="168" t="s">
        <v>681</v>
      </c>
      <c r="B181" s="169" t="s">
        <v>682</v>
      </c>
      <c r="C181" s="169" t="s">
        <v>86</v>
      </c>
      <c r="D181" s="169" t="s">
        <v>683</v>
      </c>
      <c r="E181" s="170" t="s">
        <v>88</v>
      </c>
      <c r="F181" s="169">
        <v>94</v>
      </c>
      <c r="G181" s="169">
        <v>6.62</v>
      </c>
      <c r="H181" s="171" t="s">
        <v>684</v>
      </c>
      <c r="I181" s="172">
        <v>767.98</v>
      </c>
      <c r="J181" s="176">
        <v>1.6209579174477736E-4</v>
      </c>
      <c r="K181" s="174" t="s">
        <v>68</v>
      </c>
      <c r="L181" s="26"/>
    </row>
    <row r="182" spans="1:12" x14ac:dyDescent="0.2">
      <c r="A182" s="168" t="s">
        <v>685</v>
      </c>
      <c r="B182" s="169" t="s">
        <v>686</v>
      </c>
      <c r="C182" s="169" t="s">
        <v>86</v>
      </c>
      <c r="D182" s="169" t="s">
        <v>687</v>
      </c>
      <c r="E182" s="170" t="s">
        <v>688</v>
      </c>
      <c r="F182" s="169">
        <v>4</v>
      </c>
      <c r="G182" s="169">
        <v>12.95</v>
      </c>
      <c r="H182" s="171" t="s">
        <v>689</v>
      </c>
      <c r="I182" s="172">
        <v>63.96</v>
      </c>
      <c r="J182" s="176">
        <v>1.3499891715924842E-5</v>
      </c>
      <c r="K182" s="174" t="s">
        <v>68</v>
      </c>
      <c r="L182" s="26"/>
    </row>
    <row r="183" spans="1:12" ht="29.25" x14ac:dyDescent="0.2">
      <c r="A183" s="168" t="s">
        <v>690</v>
      </c>
      <c r="B183" s="169" t="s">
        <v>691</v>
      </c>
      <c r="C183" s="169" t="s">
        <v>64</v>
      </c>
      <c r="D183" s="169" t="s">
        <v>692</v>
      </c>
      <c r="E183" s="170" t="s">
        <v>88</v>
      </c>
      <c r="F183" s="169">
        <v>5</v>
      </c>
      <c r="G183" s="169">
        <v>10.7</v>
      </c>
      <c r="H183" s="171" t="s">
        <v>693</v>
      </c>
      <c r="I183" s="172">
        <v>66.05</v>
      </c>
      <c r="J183" s="176">
        <v>1.3941023261989304E-5</v>
      </c>
      <c r="K183" s="174" t="s">
        <v>68</v>
      </c>
      <c r="L183" s="26"/>
    </row>
    <row r="184" spans="1:12" ht="29.25" x14ac:dyDescent="0.2">
      <c r="A184" s="168" t="s">
        <v>694</v>
      </c>
      <c r="B184" s="169" t="s">
        <v>695</v>
      </c>
      <c r="C184" s="169" t="s">
        <v>64</v>
      </c>
      <c r="D184" s="169" t="s">
        <v>696</v>
      </c>
      <c r="E184" s="170" t="s">
        <v>88</v>
      </c>
      <c r="F184" s="169">
        <v>23</v>
      </c>
      <c r="G184" s="169">
        <v>10.27</v>
      </c>
      <c r="H184" s="171" t="s">
        <v>697</v>
      </c>
      <c r="I184" s="172">
        <v>291.64</v>
      </c>
      <c r="J184" s="176">
        <v>6.1555791432650416E-5</v>
      </c>
      <c r="K184" s="174" t="s">
        <v>68</v>
      </c>
      <c r="L184" s="26"/>
    </row>
    <row r="185" spans="1:12" ht="29.25" x14ac:dyDescent="0.2">
      <c r="A185" s="168" t="s">
        <v>698</v>
      </c>
      <c r="B185" s="169" t="s">
        <v>699</v>
      </c>
      <c r="C185" s="169" t="s">
        <v>64</v>
      </c>
      <c r="D185" s="169" t="s">
        <v>700</v>
      </c>
      <c r="E185" s="170" t="s">
        <v>88</v>
      </c>
      <c r="F185" s="169">
        <v>68</v>
      </c>
      <c r="G185" s="169">
        <v>15.14</v>
      </c>
      <c r="H185" s="171" t="s">
        <v>701</v>
      </c>
      <c r="I185" s="172">
        <v>1271.5999999999999</v>
      </c>
      <c r="J185" s="176">
        <v>2.6839371960553517E-4</v>
      </c>
      <c r="K185" s="174" t="s">
        <v>68</v>
      </c>
      <c r="L185" s="26"/>
    </row>
    <row r="186" spans="1:12" ht="29.25" x14ac:dyDescent="0.2">
      <c r="A186" s="168" t="s">
        <v>702</v>
      </c>
      <c r="B186" s="169" t="s">
        <v>703</v>
      </c>
      <c r="C186" s="169" t="s">
        <v>64</v>
      </c>
      <c r="D186" s="169" t="s">
        <v>704</v>
      </c>
      <c r="E186" s="170" t="s">
        <v>88</v>
      </c>
      <c r="F186" s="169">
        <v>9</v>
      </c>
      <c r="G186" s="169">
        <v>23.01</v>
      </c>
      <c r="H186" s="171" t="s">
        <v>705</v>
      </c>
      <c r="I186" s="172">
        <v>255.78</v>
      </c>
      <c r="J186" s="176">
        <v>5.3986902800175988E-5</v>
      </c>
      <c r="K186" s="174" t="s">
        <v>68</v>
      </c>
      <c r="L186" s="26"/>
    </row>
    <row r="187" spans="1:12" ht="19.5" x14ac:dyDescent="0.2">
      <c r="A187" s="168" t="s">
        <v>706</v>
      </c>
      <c r="B187" s="169" t="s">
        <v>707</v>
      </c>
      <c r="C187" s="169" t="s">
        <v>64</v>
      </c>
      <c r="D187" s="169" t="s">
        <v>708</v>
      </c>
      <c r="E187" s="170" t="s">
        <v>88</v>
      </c>
      <c r="F187" s="169">
        <v>9</v>
      </c>
      <c r="G187" s="169">
        <v>31.68</v>
      </c>
      <c r="H187" s="171" t="s">
        <v>709</v>
      </c>
      <c r="I187" s="172">
        <v>352.17</v>
      </c>
      <c r="J187" s="176">
        <v>7.4331720850488625E-5</v>
      </c>
      <c r="K187" s="174" t="s">
        <v>68</v>
      </c>
      <c r="L187" s="26"/>
    </row>
    <row r="188" spans="1:12" ht="19.5" x14ac:dyDescent="0.2">
      <c r="A188" s="168" t="s">
        <v>710</v>
      </c>
      <c r="B188" s="169" t="s">
        <v>711</v>
      </c>
      <c r="C188" s="169" t="s">
        <v>64</v>
      </c>
      <c r="D188" s="169" t="s">
        <v>712</v>
      </c>
      <c r="E188" s="170" t="s">
        <v>88</v>
      </c>
      <c r="F188" s="169">
        <v>2</v>
      </c>
      <c r="G188" s="169">
        <v>110.11</v>
      </c>
      <c r="H188" s="171" t="s">
        <v>713</v>
      </c>
      <c r="I188" s="172">
        <v>272.04000000000002</v>
      </c>
      <c r="J188" s="176">
        <v>5.7418864015012421E-5</v>
      </c>
      <c r="K188" s="174" t="s">
        <v>68</v>
      </c>
      <c r="L188" s="26"/>
    </row>
    <row r="189" spans="1:12" ht="19.5" x14ac:dyDescent="0.2">
      <c r="A189" s="168" t="s">
        <v>714</v>
      </c>
      <c r="B189" s="169" t="s">
        <v>715</v>
      </c>
      <c r="C189" s="169" t="s">
        <v>86</v>
      </c>
      <c r="D189" s="169" t="s">
        <v>716</v>
      </c>
      <c r="E189" s="170" t="s">
        <v>88</v>
      </c>
      <c r="F189" s="169">
        <v>20</v>
      </c>
      <c r="G189" s="169">
        <v>19.62</v>
      </c>
      <c r="H189" s="171" t="s">
        <v>717</v>
      </c>
      <c r="I189" s="172">
        <v>484.6</v>
      </c>
      <c r="J189" s="176">
        <v>1.0228341972384583E-4</v>
      </c>
      <c r="K189" s="174" t="s">
        <v>68</v>
      </c>
      <c r="L189" s="26"/>
    </row>
    <row r="190" spans="1:12" ht="29.25" x14ac:dyDescent="0.2">
      <c r="A190" s="168" t="s">
        <v>718</v>
      </c>
      <c r="B190" s="169" t="s">
        <v>719</v>
      </c>
      <c r="C190" s="169" t="s">
        <v>64</v>
      </c>
      <c r="D190" s="169" t="s">
        <v>720</v>
      </c>
      <c r="E190" s="170" t="s">
        <v>88</v>
      </c>
      <c r="F190" s="169">
        <v>22</v>
      </c>
      <c r="G190" s="169">
        <v>10.039999999999999</v>
      </c>
      <c r="H190" s="171" t="s">
        <v>721</v>
      </c>
      <c r="I190" s="172">
        <v>272.8</v>
      </c>
      <c r="J190" s="176">
        <v>5.7579275486308589E-5</v>
      </c>
      <c r="K190" s="174" t="s">
        <v>68</v>
      </c>
      <c r="L190" s="26"/>
    </row>
    <row r="191" spans="1:12" ht="29.25" x14ac:dyDescent="0.2">
      <c r="A191" s="168" t="s">
        <v>722</v>
      </c>
      <c r="B191" s="169" t="s">
        <v>723</v>
      </c>
      <c r="C191" s="169" t="s">
        <v>64</v>
      </c>
      <c r="D191" s="169" t="s">
        <v>724</v>
      </c>
      <c r="E191" s="170" t="s">
        <v>88</v>
      </c>
      <c r="F191" s="169">
        <v>103</v>
      </c>
      <c r="G191" s="169">
        <v>14.39</v>
      </c>
      <c r="H191" s="171" t="s">
        <v>725</v>
      </c>
      <c r="I191" s="172">
        <v>1830.31</v>
      </c>
      <c r="J191" s="176">
        <v>3.8631936845801121E-4</v>
      </c>
      <c r="K191" s="174" t="s">
        <v>68</v>
      </c>
      <c r="L191" s="26"/>
    </row>
    <row r="192" spans="1:12" ht="29.25" x14ac:dyDescent="0.2">
      <c r="A192" s="168" t="s">
        <v>726</v>
      </c>
      <c r="B192" s="169" t="s">
        <v>727</v>
      </c>
      <c r="C192" s="169" t="s">
        <v>64</v>
      </c>
      <c r="D192" s="169" t="s">
        <v>728</v>
      </c>
      <c r="E192" s="170" t="s">
        <v>88</v>
      </c>
      <c r="F192" s="169">
        <v>9</v>
      </c>
      <c r="G192" s="169">
        <v>22.01</v>
      </c>
      <c r="H192" s="171" t="s">
        <v>729</v>
      </c>
      <c r="I192" s="172">
        <v>244.71</v>
      </c>
      <c r="J192" s="176">
        <v>5.1650383080112074E-5</v>
      </c>
      <c r="K192" s="174" t="s">
        <v>68</v>
      </c>
      <c r="L192" s="26"/>
    </row>
    <row r="193" spans="1:12" ht="19.5" x14ac:dyDescent="0.2">
      <c r="A193" s="168" t="s">
        <v>730</v>
      </c>
      <c r="B193" s="169" t="s">
        <v>731</v>
      </c>
      <c r="C193" s="169" t="s">
        <v>64</v>
      </c>
      <c r="D193" s="169" t="s">
        <v>732</v>
      </c>
      <c r="E193" s="170" t="s">
        <v>88</v>
      </c>
      <c r="F193" s="169">
        <v>11</v>
      </c>
      <c r="G193" s="169">
        <v>30.82</v>
      </c>
      <c r="H193" s="171" t="s">
        <v>733</v>
      </c>
      <c r="I193" s="172">
        <v>418.77</v>
      </c>
      <c r="J193" s="176">
        <v>8.8388831361442248E-5</v>
      </c>
      <c r="K193" s="174" t="s">
        <v>68</v>
      </c>
      <c r="L193" s="26"/>
    </row>
    <row r="194" spans="1:12" ht="29.25" x14ac:dyDescent="0.2">
      <c r="A194" s="168" t="s">
        <v>734</v>
      </c>
      <c r="B194" s="169" t="s">
        <v>695</v>
      </c>
      <c r="C194" s="169" t="s">
        <v>64</v>
      </c>
      <c r="D194" s="169" t="s">
        <v>696</v>
      </c>
      <c r="E194" s="170" t="s">
        <v>88</v>
      </c>
      <c r="F194" s="169">
        <v>5</v>
      </c>
      <c r="G194" s="169">
        <v>10.27</v>
      </c>
      <c r="H194" s="171" t="s">
        <v>697</v>
      </c>
      <c r="I194" s="172">
        <v>63.4</v>
      </c>
      <c r="J194" s="176">
        <v>1.3381693789706613E-5</v>
      </c>
      <c r="K194" s="174" t="s">
        <v>68</v>
      </c>
      <c r="L194" s="26"/>
    </row>
    <row r="195" spans="1:12" ht="29.25" x14ac:dyDescent="0.2">
      <c r="A195" s="168" t="s">
        <v>735</v>
      </c>
      <c r="B195" s="169" t="s">
        <v>699</v>
      </c>
      <c r="C195" s="169" t="s">
        <v>64</v>
      </c>
      <c r="D195" s="169" t="s">
        <v>700</v>
      </c>
      <c r="E195" s="170" t="s">
        <v>88</v>
      </c>
      <c r="F195" s="169">
        <v>20</v>
      </c>
      <c r="G195" s="169">
        <v>15.14</v>
      </c>
      <c r="H195" s="171" t="s">
        <v>701</v>
      </c>
      <c r="I195" s="172">
        <v>374</v>
      </c>
      <c r="J195" s="176">
        <v>7.8939329295745644E-5</v>
      </c>
      <c r="K195" s="174" t="s">
        <v>68</v>
      </c>
      <c r="L195" s="26"/>
    </row>
    <row r="196" spans="1:12" ht="29.25" x14ac:dyDescent="0.2">
      <c r="A196" s="168" t="s">
        <v>736</v>
      </c>
      <c r="B196" s="169" t="s">
        <v>703</v>
      </c>
      <c r="C196" s="169" t="s">
        <v>64</v>
      </c>
      <c r="D196" s="169" t="s">
        <v>704</v>
      </c>
      <c r="E196" s="170" t="s">
        <v>88</v>
      </c>
      <c r="F196" s="169">
        <v>1</v>
      </c>
      <c r="G196" s="169">
        <v>23.01</v>
      </c>
      <c r="H196" s="171" t="s">
        <v>705</v>
      </c>
      <c r="I196" s="172">
        <v>28.42</v>
      </c>
      <c r="J196" s="176">
        <v>5.99854475557511E-6</v>
      </c>
      <c r="K196" s="174" t="s">
        <v>68</v>
      </c>
      <c r="L196" s="26"/>
    </row>
    <row r="197" spans="1:12" ht="29.25" x14ac:dyDescent="0.2">
      <c r="A197" s="168" t="s">
        <v>737</v>
      </c>
      <c r="B197" s="169" t="s">
        <v>738</v>
      </c>
      <c r="C197" s="169" t="s">
        <v>64</v>
      </c>
      <c r="D197" s="169" t="s">
        <v>739</v>
      </c>
      <c r="E197" s="170" t="s">
        <v>88</v>
      </c>
      <c r="F197" s="169">
        <v>199</v>
      </c>
      <c r="G197" s="169">
        <v>9.2100000000000009</v>
      </c>
      <c r="H197" s="171" t="s">
        <v>740</v>
      </c>
      <c r="I197" s="172">
        <v>2262.63</v>
      </c>
      <c r="J197" s="176">
        <v>4.7756816749848388E-4</v>
      </c>
      <c r="K197" s="174" t="s">
        <v>68</v>
      </c>
      <c r="L197" s="26"/>
    </row>
    <row r="198" spans="1:12" ht="29.25" x14ac:dyDescent="0.2">
      <c r="A198" s="168" t="s">
        <v>741</v>
      </c>
      <c r="B198" s="169" t="s">
        <v>742</v>
      </c>
      <c r="C198" s="169" t="s">
        <v>64</v>
      </c>
      <c r="D198" s="169" t="s">
        <v>743</v>
      </c>
      <c r="E198" s="170" t="s">
        <v>88</v>
      </c>
      <c r="F198" s="169">
        <v>26</v>
      </c>
      <c r="G198" s="169">
        <v>15.56</v>
      </c>
      <c r="H198" s="171" t="s">
        <v>744</v>
      </c>
      <c r="I198" s="172">
        <v>499.72</v>
      </c>
      <c r="J198" s="176">
        <v>1.0547476373173801E-4</v>
      </c>
      <c r="K198" s="174" t="s">
        <v>68</v>
      </c>
      <c r="L198" s="26"/>
    </row>
    <row r="199" spans="1:12" ht="29.25" x14ac:dyDescent="0.2">
      <c r="A199" s="168" t="s">
        <v>745</v>
      </c>
      <c r="B199" s="169" t="s">
        <v>746</v>
      </c>
      <c r="C199" s="169" t="s">
        <v>64</v>
      </c>
      <c r="D199" s="169" t="s">
        <v>747</v>
      </c>
      <c r="E199" s="170" t="s">
        <v>88</v>
      </c>
      <c r="F199" s="169">
        <v>44</v>
      </c>
      <c r="G199" s="169">
        <v>17.93</v>
      </c>
      <c r="H199" s="171" t="s">
        <v>748</v>
      </c>
      <c r="I199" s="172">
        <v>974.6</v>
      </c>
      <c r="J199" s="176">
        <v>2.0570660516479599E-4</v>
      </c>
      <c r="K199" s="174" t="s">
        <v>68</v>
      </c>
      <c r="L199" s="26"/>
    </row>
    <row r="200" spans="1:12" ht="19.5" x14ac:dyDescent="0.2">
      <c r="A200" s="168" t="s">
        <v>749</v>
      </c>
      <c r="B200" s="169" t="s">
        <v>750</v>
      </c>
      <c r="C200" s="169" t="s">
        <v>64</v>
      </c>
      <c r="D200" s="169" t="s">
        <v>751</v>
      </c>
      <c r="E200" s="170" t="s">
        <v>88</v>
      </c>
      <c r="F200" s="169">
        <v>2</v>
      </c>
      <c r="G200" s="169">
        <v>51.32</v>
      </c>
      <c r="H200" s="171" t="s">
        <v>752</v>
      </c>
      <c r="I200" s="172">
        <v>126.8</v>
      </c>
      <c r="J200" s="176">
        <v>2.6763387579413226E-5</v>
      </c>
      <c r="K200" s="174" t="s">
        <v>68</v>
      </c>
      <c r="L200" s="26"/>
    </row>
    <row r="201" spans="1:12" ht="19.5" x14ac:dyDescent="0.2">
      <c r="A201" s="168" t="s">
        <v>753</v>
      </c>
      <c r="B201" s="169" t="s">
        <v>754</v>
      </c>
      <c r="C201" s="169" t="s">
        <v>64</v>
      </c>
      <c r="D201" s="169" t="s">
        <v>755</v>
      </c>
      <c r="E201" s="170" t="s">
        <v>88</v>
      </c>
      <c r="F201" s="169">
        <v>2</v>
      </c>
      <c r="G201" s="169">
        <v>18.8</v>
      </c>
      <c r="H201" s="171" t="s">
        <v>756</v>
      </c>
      <c r="I201" s="172">
        <v>46.44</v>
      </c>
      <c r="J201" s="176">
        <v>9.8019851670973991E-6</v>
      </c>
      <c r="K201" s="174" t="s">
        <v>68</v>
      </c>
      <c r="L201" s="26"/>
    </row>
    <row r="202" spans="1:12" ht="29.25" x14ac:dyDescent="0.2">
      <c r="A202" s="168" t="s">
        <v>757</v>
      </c>
      <c r="B202" s="169" t="s">
        <v>758</v>
      </c>
      <c r="C202" s="169" t="s">
        <v>64</v>
      </c>
      <c r="D202" s="169" t="s">
        <v>759</v>
      </c>
      <c r="E202" s="170" t="s">
        <v>88</v>
      </c>
      <c r="F202" s="169">
        <v>3</v>
      </c>
      <c r="G202" s="169">
        <v>11.39</v>
      </c>
      <c r="H202" s="171" t="s">
        <v>760</v>
      </c>
      <c r="I202" s="172">
        <v>42.21</v>
      </c>
      <c r="J202" s="176">
        <v>8.9091686886989929E-6</v>
      </c>
      <c r="K202" s="174" t="s">
        <v>68</v>
      </c>
      <c r="L202" s="26"/>
    </row>
    <row r="203" spans="1:12" ht="29.25" x14ac:dyDescent="0.2">
      <c r="A203" s="168" t="s">
        <v>761</v>
      </c>
      <c r="B203" s="169" t="s">
        <v>762</v>
      </c>
      <c r="C203" s="169" t="s">
        <v>64</v>
      </c>
      <c r="D203" s="169" t="s">
        <v>763</v>
      </c>
      <c r="E203" s="170" t="s">
        <v>88</v>
      </c>
      <c r="F203" s="169">
        <v>3</v>
      </c>
      <c r="G203" s="169">
        <v>23.51</v>
      </c>
      <c r="H203" s="171" t="s">
        <v>764</v>
      </c>
      <c r="I203" s="172">
        <v>87.12</v>
      </c>
      <c r="J203" s="176">
        <v>1.8388220235950161E-5</v>
      </c>
      <c r="K203" s="174" t="s">
        <v>68</v>
      </c>
      <c r="L203" s="26"/>
    </row>
    <row r="204" spans="1:12" ht="19.5" x14ac:dyDescent="0.2">
      <c r="A204" s="168" t="s">
        <v>765</v>
      </c>
      <c r="B204" s="169" t="s">
        <v>766</v>
      </c>
      <c r="C204" s="169" t="s">
        <v>64</v>
      </c>
      <c r="D204" s="169" t="s">
        <v>767</v>
      </c>
      <c r="E204" s="170" t="s">
        <v>88</v>
      </c>
      <c r="F204" s="169">
        <v>5</v>
      </c>
      <c r="G204" s="169">
        <v>64.069999999999993</v>
      </c>
      <c r="H204" s="171" t="s">
        <v>768</v>
      </c>
      <c r="I204" s="172">
        <v>395.75</v>
      </c>
      <c r="J204" s="176">
        <v>8.3530052322971485E-5</v>
      </c>
      <c r="K204" s="174" t="s">
        <v>68</v>
      </c>
      <c r="L204" s="26"/>
    </row>
    <row r="205" spans="1:12" ht="29.25" x14ac:dyDescent="0.2">
      <c r="A205" s="168" t="s">
        <v>769</v>
      </c>
      <c r="B205" s="169" t="s">
        <v>770</v>
      </c>
      <c r="C205" s="169" t="s">
        <v>64</v>
      </c>
      <c r="D205" s="169" t="s">
        <v>771</v>
      </c>
      <c r="E205" s="170" t="s">
        <v>88</v>
      </c>
      <c r="F205" s="169">
        <v>17</v>
      </c>
      <c r="G205" s="169">
        <v>40.18</v>
      </c>
      <c r="H205" s="171" t="s">
        <v>772</v>
      </c>
      <c r="I205" s="172">
        <v>843.71</v>
      </c>
      <c r="J205" s="176">
        <v>1.7807995058853891E-4</v>
      </c>
      <c r="K205" s="174" t="s">
        <v>68</v>
      </c>
      <c r="L205" s="26"/>
    </row>
    <row r="206" spans="1:12" ht="29.25" x14ac:dyDescent="0.2">
      <c r="A206" s="168" t="s">
        <v>773</v>
      </c>
      <c r="B206" s="169" t="s">
        <v>774</v>
      </c>
      <c r="C206" s="169" t="s">
        <v>64</v>
      </c>
      <c r="D206" s="169" t="s">
        <v>775</v>
      </c>
      <c r="E206" s="170" t="s">
        <v>88</v>
      </c>
      <c r="F206" s="169">
        <v>3</v>
      </c>
      <c r="G206" s="169">
        <v>44.7</v>
      </c>
      <c r="H206" s="171" t="s">
        <v>776</v>
      </c>
      <c r="I206" s="172">
        <v>165.66</v>
      </c>
      <c r="J206" s="176">
        <v>3.4965479388056746E-5</v>
      </c>
      <c r="K206" s="174" t="s">
        <v>68</v>
      </c>
      <c r="L206" s="26"/>
    </row>
    <row r="207" spans="1:12" ht="19.5" x14ac:dyDescent="0.2">
      <c r="A207" s="168" t="s">
        <v>777</v>
      </c>
      <c r="B207" s="169" t="s">
        <v>778</v>
      </c>
      <c r="C207" s="169" t="s">
        <v>64</v>
      </c>
      <c r="D207" s="169" t="s">
        <v>779</v>
      </c>
      <c r="E207" s="170" t="s">
        <v>88</v>
      </c>
      <c r="F207" s="169">
        <v>21</v>
      </c>
      <c r="G207" s="169">
        <v>23.54</v>
      </c>
      <c r="H207" s="171" t="s">
        <v>780</v>
      </c>
      <c r="I207" s="172">
        <v>610.67999999999995</v>
      </c>
      <c r="J207" s="176">
        <v>1.2889483854097846E-4</v>
      </c>
      <c r="K207" s="174" t="s">
        <v>68</v>
      </c>
      <c r="L207" s="26"/>
    </row>
    <row r="208" spans="1:12" ht="19.5" x14ac:dyDescent="0.2">
      <c r="A208" s="168" t="s">
        <v>781</v>
      </c>
      <c r="B208" s="169" t="s">
        <v>782</v>
      </c>
      <c r="C208" s="169" t="s">
        <v>64</v>
      </c>
      <c r="D208" s="169" t="s">
        <v>783</v>
      </c>
      <c r="E208" s="170" t="s">
        <v>88</v>
      </c>
      <c r="F208" s="169">
        <v>4</v>
      </c>
      <c r="G208" s="169">
        <v>38.119999999999997</v>
      </c>
      <c r="H208" s="171" t="s">
        <v>784</v>
      </c>
      <c r="I208" s="172">
        <v>188.36</v>
      </c>
      <c r="J208" s="176">
        <v>3.9756716754402809E-5</v>
      </c>
      <c r="K208" s="174" t="s">
        <v>68</v>
      </c>
      <c r="L208" s="26"/>
    </row>
    <row r="209" spans="1:12" ht="19.5" x14ac:dyDescent="0.2">
      <c r="A209" s="168" t="s">
        <v>785</v>
      </c>
      <c r="B209" s="169" t="s">
        <v>786</v>
      </c>
      <c r="C209" s="169" t="s">
        <v>64</v>
      </c>
      <c r="D209" s="169" t="s">
        <v>787</v>
      </c>
      <c r="E209" s="170" t="s">
        <v>88</v>
      </c>
      <c r="F209" s="169">
        <v>4</v>
      </c>
      <c r="G209" s="169">
        <v>47.74</v>
      </c>
      <c r="H209" s="171" t="s">
        <v>788</v>
      </c>
      <c r="I209" s="172">
        <v>235.88</v>
      </c>
      <c r="J209" s="176">
        <v>4.978665506492107E-5</v>
      </c>
      <c r="K209" s="174" t="s">
        <v>68</v>
      </c>
      <c r="L209" s="26"/>
    </row>
    <row r="210" spans="1:12" ht="19.5" x14ac:dyDescent="0.2">
      <c r="A210" s="168" t="s">
        <v>789</v>
      </c>
      <c r="B210" s="169" t="s">
        <v>790</v>
      </c>
      <c r="C210" s="169" t="s">
        <v>86</v>
      </c>
      <c r="D210" s="169" t="s">
        <v>791</v>
      </c>
      <c r="E210" s="170" t="s">
        <v>88</v>
      </c>
      <c r="F210" s="169">
        <v>1</v>
      </c>
      <c r="G210" s="169">
        <v>9995.42</v>
      </c>
      <c r="H210" s="171" t="s">
        <v>792</v>
      </c>
      <c r="I210" s="172">
        <v>12348.34</v>
      </c>
      <c r="J210" s="176">
        <v>2.6063360361385768E-3</v>
      </c>
      <c r="K210" s="174" t="s">
        <v>68</v>
      </c>
      <c r="L210" s="26"/>
    </row>
    <row r="211" spans="1:12" ht="19.5" x14ac:dyDescent="0.2">
      <c r="A211" s="168" t="s">
        <v>793</v>
      </c>
      <c r="B211" s="169" t="s">
        <v>794</v>
      </c>
      <c r="C211" s="169" t="s">
        <v>86</v>
      </c>
      <c r="D211" s="169" t="s">
        <v>795</v>
      </c>
      <c r="E211" s="170" t="s">
        <v>88</v>
      </c>
      <c r="F211" s="169">
        <v>1</v>
      </c>
      <c r="G211" s="169">
        <v>15798.01</v>
      </c>
      <c r="H211" s="171" t="s">
        <v>796</v>
      </c>
      <c r="I211" s="172">
        <v>19516.86</v>
      </c>
      <c r="J211" s="176">
        <v>4.1193792469491081E-3</v>
      </c>
      <c r="K211" s="174" t="s">
        <v>68</v>
      </c>
      <c r="L211" s="26"/>
    </row>
    <row r="212" spans="1:12" x14ac:dyDescent="0.2">
      <c r="A212" s="168" t="s">
        <v>797</v>
      </c>
      <c r="B212" s="169" t="s">
        <v>798</v>
      </c>
      <c r="C212" s="169" t="s">
        <v>86</v>
      </c>
      <c r="D212" s="169" t="s">
        <v>799</v>
      </c>
      <c r="E212" s="170" t="s">
        <v>88</v>
      </c>
      <c r="F212" s="169">
        <v>10</v>
      </c>
      <c r="G212" s="169">
        <v>93.85</v>
      </c>
      <c r="H212" s="171" t="s">
        <v>800</v>
      </c>
      <c r="I212" s="172">
        <v>1159.4000000000001</v>
      </c>
      <c r="J212" s="176">
        <v>2.4471192081681152E-4</v>
      </c>
      <c r="K212" s="174" t="s">
        <v>68</v>
      </c>
      <c r="L212" s="26"/>
    </row>
    <row r="213" spans="1:12" ht="19.5" x14ac:dyDescent="0.2">
      <c r="A213" s="168" t="s">
        <v>801</v>
      </c>
      <c r="B213" s="169" t="s">
        <v>802</v>
      </c>
      <c r="C213" s="169" t="s">
        <v>64</v>
      </c>
      <c r="D213" s="169" t="s">
        <v>803</v>
      </c>
      <c r="E213" s="170" t="s">
        <v>88</v>
      </c>
      <c r="F213" s="169">
        <v>1</v>
      </c>
      <c r="G213" s="169">
        <v>1103.48</v>
      </c>
      <c r="H213" s="171" t="s">
        <v>804</v>
      </c>
      <c r="I213" s="172">
        <v>1363.23</v>
      </c>
      <c r="J213" s="176">
        <v>2.8773385528299284E-4</v>
      </c>
      <c r="K213" s="174" t="s">
        <v>68</v>
      </c>
      <c r="L213" s="26"/>
    </row>
    <row r="214" spans="1:12" x14ac:dyDescent="0.2">
      <c r="A214" s="168" t="s">
        <v>805</v>
      </c>
      <c r="B214" s="169" t="s">
        <v>806</v>
      </c>
      <c r="C214" s="169" t="s">
        <v>86</v>
      </c>
      <c r="D214" s="169" t="s">
        <v>807</v>
      </c>
      <c r="E214" s="170" t="s">
        <v>88</v>
      </c>
      <c r="F214" s="169">
        <v>2</v>
      </c>
      <c r="G214" s="169">
        <v>135.27000000000001</v>
      </c>
      <c r="H214" s="171" t="s">
        <v>808</v>
      </c>
      <c r="I214" s="172">
        <v>334.22</v>
      </c>
      <c r="J214" s="176">
        <v>7.0543055179743606E-5</v>
      </c>
      <c r="K214" s="174" t="s">
        <v>68</v>
      </c>
      <c r="L214" s="26"/>
    </row>
    <row r="215" spans="1:12" ht="19.5" x14ac:dyDescent="0.2">
      <c r="A215" s="168" t="s">
        <v>809</v>
      </c>
      <c r="B215" s="169" t="s">
        <v>810</v>
      </c>
      <c r="C215" s="169" t="s">
        <v>64</v>
      </c>
      <c r="D215" s="169" t="s">
        <v>811</v>
      </c>
      <c r="E215" s="170" t="s">
        <v>88</v>
      </c>
      <c r="F215" s="169">
        <v>33</v>
      </c>
      <c r="G215" s="169">
        <v>72.290000000000006</v>
      </c>
      <c r="H215" s="171" t="s">
        <v>812</v>
      </c>
      <c r="I215" s="172">
        <v>2946.9</v>
      </c>
      <c r="J215" s="176">
        <v>6.2199547995088998E-4</v>
      </c>
      <c r="K215" s="174" t="s">
        <v>68</v>
      </c>
      <c r="L215" s="26"/>
    </row>
    <row r="216" spans="1:12" ht="19.5" x14ac:dyDescent="0.2">
      <c r="A216" s="168" t="s">
        <v>813</v>
      </c>
      <c r="B216" s="169" t="s">
        <v>814</v>
      </c>
      <c r="C216" s="169" t="s">
        <v>64</v>
      </c>
      <c r="D216" s="169" t="s">
        <v>815</v>
      </c>
      <c r="E216" s="170" t="s">
        <v>88</v>
      </c>
      <c r="F216" s="169">
        <v>2</v>
      </c>
      <c r="G216" s="169">
        <v>68.760000000000005</v>
      </c>
      <c r="H216" s="171" t="s">
        <v>816</v>
      </c>
      <c r="I216" s="172">
        <v>169.88</v>
      </c>
      <c r="J216" s="176">
        <v>3.5856185189201251E-5</v>
      </c>
      <c r="K216" s="174" t="s">
        <v>68</v>
      </c>
      <c r="L216" s="26"/>
    </row>
    <row r="217" spans="1:12" ht="19.5" x14ac:dyDescent="0.2">
      <c r="A217" s="168" t="s">
        <v>817</v>
      </c>
      <c r="B217" s="169" t="s">
        <v>818</v>
      </c>
      <c r="C217" s="169" t="s">
        <v>64</v>
      </c>
      <c r="D217" s="169" t="s">
        <v>819</v>
      </c>
      <c r="E217" s="170" t="s">
        <v>88</v>
      </c>
      <c r="F217" s="169">
        <v>3</v>
      </c>
      <c r="G217" s="169">
        <v>105.39</v>
      </c>
      <c r="H217" s="171" t="s">
        <v>820</v>
      </c>
      <c r="I217" s="172">
        <v>390.57</v>
      </c>
      <c r="J217" s="176">
        <v>8.2436721505452871E-5</v>
      </c>
      <c r="K217" s="174" t="s">
        <v>68</v>
      </c>
      <c r="L217" s="26"/>
    </row>
    <row r="218" spans="1:12" ht="19.5" x14ac:dyDescent="0.2">
      <c r="A218" s="168" t="s">
        <v>821</v>
      </c>
      <c r="B218" s="169" t="s">
        <v>822</v>
      </c>
      <c r="C218" s="169" t="s">
        <v>64</v>
      </c>
      <c r="D218" s="169" t="s">
        <v>823</v>
      </c>
      <c r="E218" s="170" t="s">
        <v>88</v>
      </c>
      <c r="F218" s="169">
        <v>1</v>
      </c>
      <c r="G218" s="169">
        <v>27.75</v>
      </c>
      <c r="H218" s="171" t="s">
        <v>824</v>
      </c>
      <c r="I218" s="172">
        <v>34.28</v>
      </c>
      <c r="J218" s="176">
        <v>7.2354016263587184E-6</v>
      </c>
      <c r="K218" s="174" t="s">
        <v>68</v>
      </c>
      <c r="L218" s="26"/>
    </row>
    <row r="219" spans="1:12" ht="19.5" x14ac:dyDescent="0.2">
      <c r="A219" s="168" t="s">
        <v>825</v>
      </c>
      <c r="B219" s="169" t="s">
        <v>518</v>
      </c>
      <c r="C219" s="169" t="s">
        <v>64</v>
      </c>
      <c r="D219" s="169" t="s">
        <v>519</v>
      </c>
      <c r="E219" s="170" t="s">
        <v>88</v>
      </c>
      <c r="F219" s="169">
        <v>1</v>
      </c>
      <c r="G219" s="169">
        <v>57.43</v>
      </c>
      <c r="H219" s="171" t="s">
        <v>520</v>
      </c>
      <c r="I219" s="172">
        <v>70.94</v>
      </c>
      <c r="J219" s="176">
        <v>1.4973144439144908E-5</v>
      </c>
      <c r="K219" s="174" t="s">
        <v>68</v>
      </c>
      <c r="L219" s="26"/>
    </row>
    <row r="220" spans="1:12" ht="19.5" x14ac:dyDescent="0.2">
      <c r="A220" s="168" t="s">
        <v>826</v>
      </c>
      <c r="B220" s="169" t="s">
        <v>827</v>
      </c>
      <c r="C220" s="169" t="s">
        <v>64</v>
      </c>
      <c r="D220" s="169" t="s">
        <v>828</v>
      </c>
      <c r="E220" s="170" t="s">
        <v>88</v>
      </c>
      <c r="F220" s="169">
        <v>1</v>
      </c>
      <c r="G220" s="169">
        <v>37.64</v>
      </c>
      <c r="H220" s="171" t="s">
        <v>829</v>
      </c>
      <c r="I220" s="172">
        <v>46.5</v>
      </c>
      <c r="J220" s="176">
        <v>9.8146492306207812E-6</v>
      </c>
      <c r="K220" s="174" t="s">
        <v>68</v>
      </c>
      <c r="L220" s="26"/>
    </row>
    <row r="221" spans="1:12" ht="19.5" x14ac:dyDescent="0.2">
      <c r="A221" s="168" t="s">
        <v>830</v>
      </c>
      <c r="B221" s="169" t="s">
        <v>831</v>
      </c>
      <c r="C221" s="169" t="s">
        <v>86</v>
      </c>
      <c r="D221" s="169" t="s">
        <v>832</v>
      </c>
      <c r="E221" s="170" t="s">
        <v>88</v>
      </c>
      <c r="F221" s="169">
        <v>10</v>
      </c>
      <c r="G221" s="169">
        <v>93.76</v>
      </c>
      <c r="H221" s="171" t="s">
        <v>833</v>
      </c>
      <c r="I221" s="172">
        <v>1158.3</v>
      </c>
      <c r="J221" s="176">
        <v>2.4447974631888281E-4</v>
      </c>
      <c r="K221" s="174" t="s">
        <v>68</v>
      </c>
      <c r="L221" s="26"/>
    </row>
    <row r="222" spans="1:12" x14ac:dyDescent="0.2">
      <c r="A222" s="168" t="s">
        <v>834</v>
      </c>
      <c r="B222" s="169" t="s">
        <v>835</v>
      </c>
      <c r="C222" s="169" t="s">
        <v>86</v>
      </c>
      <c r="D222" s="169" t="s">
        <v>836</v>
      </c>
      <c r="E222" s="170" t="s">
        <v>88</v>
      </c>
      <c r="F222" s="169">
        <v>10</v>
      </c>
      <c r="G222" s="169">
        <v>22.11</v>
      </c>
      <c r="H222" s="171" t="s">
        <v>837</v>
      </c>
      <c r="I222" s="172">
        <v>273.10000000000002</v>
      </c>
      <c r="J222" s="176">
        <v>5.7642595803925498E-5</v>
      </c>
      <c r="K222" s="174" t="s">
        <v>68</v>
      </c>
      <c r="L222" s="26"/>
    </row>
    <row r="223" spans="1:12" ht="19.5" x14ac:dyDescent="0.2">
      <c r="A223" s="168" t="s">
        <v>838</v>
      </c>
      <c r="B223" s="169" t="s">
        <v>839</v>
      </c>
      <c r="C223" s="169" t="s">
        <v>64</v>
      </c>
      <c r="D223" s="169" t="s">
        <v>840</v>
      </c>
      <c r="E223" s="170" t="s">
        <v>88</v>
      </c>
      <c r="F223" s="169">
        <v>10</v>
      </c>
      <c r="G223" s="169">
        <v>232.01</v>
      </c>
      <c r="H223" s="171" t="s">
        <v>841</v>
      </c>
      <c r="I223" s="172">
        <v>2866.2</v>
      </c>
      <c r="J223" s="176">
        <v>6.0496231451194157E-4</v>
      </c>
      <c r="K223" s="174" t="s">
        <v>68</v>
      </c>
      <c r="L223" s="26"/>
    </row>
    <row r="224" spans="1:12" ht="19.5" x14ac:dyDescent="0.2">
      <c r="A224" s="168" t="s">
        <v>842</v>
      </c>
      <c r="B224" s="169"/>
      <c r="C224" s="169"/>
      <c r="D224" s="169" t="s">
        <v>843</v>
      </c>
      <c r="E224" s="170"/>
      <c r="F224" s="169"/>
      <c r="G224" s="169"/>
      <c r="H224" s="171" t="s">
        <v>58</v>
      </c>
      <c r="I224" s="172">
        <v>12145.55</v>
      </c>
      <c r="J224" s="176">
        <v>2.5635336121068004E-3</v>
      </c>
      <c r="K224" s="174" t="s">
        <v>59</v>
      </c>
      <c r="L224" s="26"/>
    </row>
    <row r="225" spans="1:12" ht="19.5" x14ac:dyDescent="0.2">
      <c r="A225" s="168" t="s">
        <v>844</v>
      </c>
      <c r="B225" s="169" t="s">
        <v>845</v>
      </c>
      <c r="C225" s="169" t="s">
        <v>64</v>
      </c>
      <c r="D225" s="169" t="s">
        <v>846</v>
      </c>
      <c r="E225" s="170" t="s">
        <v>72</v>
      </c>
      <c r="F225" s="169">
        <v>168.81</v>
      </c>
      <c r="G225" s="169">
        <v>7.23</v>
      </c>
      <c r="H225" s="171" t="s">
        <v>847</v>
      </c>
      <c r="I225" s="172">
        <v>1507.47</v>
      </c>
      <c r="J225" s="176">
        <v>3.1817826399320237E-4</v>
      </c>
      <c r="K225" s="174" t="s">
        <v>68</v>
      </c>
      <c r="L225" s="26"/>
    </row>
    <row r="226" spans="1:12" ht="29.25" x14ac:dyDescent="0.2">
      <c r="A226" s="168" t="s">
        <v>848</v>
      </c>
      <c r="B226" s="169" t="s">
        <v>849</v>
      </c>
      <c r="C226" s="169" t="s">
        <v>64</v>
      </c>
      <c r="D226" s="169" t="s">
        <v>850</v>
      </c>
      <c r="E226" s="170" t="s">
        <v>72</v>
      </c>
      <c r="F226" s="169">
        <v>471.03</v>
      </c>
      <c r="G226" s="169">
        <v>8.0399999999999991</v>
      </c>
      <c r="H226" s="171" t="s">
        <v>851</v>
      </c>
      <c r="I226" s="172">
        <v>4677.32</v>
      </c>
      <c r="J226" s="176">
        <v>9.872312933197245E-4</v>
      </c>
      <c r="K226" s="174" t="s">
        <v>68</v>
      </c>
      <c r="L226" s="26"/>
    </row>
    <row r="227" spans="1:12" x14ac:dyDescent="0.2">
      <c r="A227" s="168" t="s">
        <v>852</v>
      </c>
      <c r="B227" s="169" t="s">
        <v>853</v>
      </c>
      <c r="C227" s="169" t="s">
        <v>64</v>
      </c>
      <c r="D227" s="169" t="s">
        <v>854</v>
      </c>
      <c r="E227" s="170" t="s">
        <v>136</v>
      </c>
      <c r="F227" s="169">
        <v>44.97</v>
      </c>
      <c r="G227" s="169">
        <v>82.04</v>
      </c>
      <c r="H227" s="171" t="s">
        <v>855</v>
      </c>
      <c r="I227" s="172">
        <v>4557.7</v>
      </c>
      <c r="J227" s="176">
        <v>9.6198337200860938E-4</v>
      </c>
      <c r="K227" s="174" t="s">
        <v>68</v>
      </c>
      <c r="L227" s="26"/>
    </row>
    <row r="228" spans="1:12" ht="19.5" x14ac:dyDescent="0.2">
      <c r="A228" s="168" t="s">
        <v>856</v>
      </c>
      <c r="B228" s="169" t="s">
        <v>215</v>
      </c>
      <c r="C228" s="169" t="s">
        <v>64</v>
      </c>
      <c r="D228" s="169" t="s">
        <v>216</v>
      </c>
      <c r="E228" s="170" t="s">
        <v>136</v>
      </c>
      <c r="F228" s="169">
        <v>44.97</v>
      </c>
      <c r="G228" s="169">
        <v>25.26</v>
      </c>
      <c r="H228" s="171" t="s">
        <v>217</v>
      </c>
      <c r="I228" s="172">
        <v>1403.06</v>
      </c>
      <c r="J228" s="176">
        <v>2.9614068278526438E-4</v>
      </c>
      <c r="K228" s="174" t="s">
        <v>68</v>
      </c>
      <c r="L228" s="26"/>
    </row>
    <row r="229" spans="1:12" x14ac:dyDescent="0.2">
      <c r="A229" s="168" t="s">
        <v>20</v>
      </c>
      <c r="B229" s="169"/>
      <c r="C229" s="169"/>
      <c r="D229" s="169" t="s">
        <v>21</v>
      </c>
      <c r="E229" s="170"/>
      <c r="F229" s="169"/>
      <c r="G229" s="169"/>
      <c r="H229" s="171" t="s">
        <v>58</v>
      </c>
      <c r="I229" s="172">
        <v>99108.11</v>
      </c>
      <c r="J229" s="176">
        <v>2.0918523345371608E-2</v>
      </c>
      <c r="K229" s="174" t="s">
        <v>59</v>
      </c>
      <c r="L229" s="26"/>
    </row>
    <row r="230" spans="1:12" ht="29.25" x14ac:dyDescent="0.2">
      <c r="A230" s="168" t="s">
        <v>857</v>
      </c>
      <c r="B230" s="169" t="s">
        <v>858</v>
      </c>
      <c r="C230" s="169" t="s">
        <v>64</v>
      </c>
      <c r="D230" s="169" t="s">
        <v>859</v>
      </c>
      <c r="E230" s="170" t="s">
        <v>88</v>
      </c>
      <c r="F230" s="169">
        <v>10</v>
      </c>
      <c r="G230" s="169">
        <v>820.96</v>
      </c>
      <c r="H230" s="171" t="s">
        <v>860</v>
      </c>
      <c r="I230" s="172">
        <v>10142.1</v>
      </c>
      <c r="J230" s="176">
        <v>2.1406699776748178E-3</v>
      </c>
      <c r="K230" s="174" t="s">
        <v>68</v>
      </c>
      <c r="L230" s="26"/>
    </row>
    <row r="231" spans="1:12" ht="19.5" x14ac:dyDescent="0.2">
      <c r="A231" s="168" t="s">
        <v>861</v>
      </c>
      <c r="B231" s="169" t="s">
        <v>862</v>
      </c>
      <c r="C231" s="169" t="s">
        <v>86</v>
      </c>
      <c r="D231" s="169" t="s">
        <v>863</v>
      </c>
      <c r="E231" s="170" t="s">
        <v>88</v>
      </c>
      <c r="F231" s="169">
        <v>10</v>
      </c>
      <c r="G231" s="169">
        <v>1787.91</v>
      </c>
      <c r="H231" s="171" t="s">
        <v>864</v>
      </c>
      <c r="I231" s="172">
        <v>22087.8</v>
      </c>
      <c r="J231" s="176">
        <v>4.6620217048624875E-3</v>
      </c>
      <c r="K231" s="174" t="s">
        <v>68</v>
      </c>
      <c r="L231" s="26"/>
    </row>
    <row r="232" spans="1:12" ht="19.5" x14ac:dyDescent="0.2">
      <c r="A232" s="168" t="s">
        <v>865</v>
      </c>
      <c r="B232" s="169" t="s">
        <v>866</v>
      </c>
      <c r="C232" s="169" t="s">
        <v>86</v>
      </c>
      <c r="D232" s="169" t="s">
        <v>867</v>
      </c>
      <c r="E232" s="170" t="s">
        <v>88</v>
      </c>
      <c r="F232" s="169">
        <v>20</v>
      </c>
      <c r="G232" s="169">
        <v>186.9</v>
      </c>
      <c r="H232" s="171" t="s">
        <v>868</v>
      </c>
      <c r="I232" s="172">
        <v>4617.8</v>
      </c>
      <c r="J232" s="176">
        <v>9.7466854230452999E-4</v>
      </c>
      <c r="K232" s="174" t="s">
        <v>68</v>
      </c>
      <c r="L232" s="26"/>
    </row>
    <row r="233" spans="1:12" ht="19.5" x14ac:dyDescent="0.2">
      <c r="A233" s="168" t="s">
        <v>869</v>
      </c>
      <c r="B233" s="169" t="s">
        <v>870</v>
      </c>
      <c r="C233" s="169" t="s">
        <v>64</v>
      </c>
      <c r="D233" s="169" t="s">
        <v>871</v>
      </c>
      <c r="E233" s="170" t="s">
        <v>88</v>
      </c>
      <c r="F233" s="169">
        <v>2</v>
      </c>
      <c r="G233" s="169">
        <v>109.14</v>
      </c>
      <c r="H233" s="171" t="s">
        <v>872</v>
      </c>
      <c r="I233" s="172">
        <v>269.66000000000003</v>
      </c>
      <c r="J233" s="176">
        <v>5.6916522828584952E-5</v>
      </c>
      <c r="K233" s="174" t="s">
        <v>68</v>
      </c>
      <c r="L233" s="26"/>
    </row>
    <row r="234" spans="1:12" x14ac:dyDescent="0.2">
      <c r="A234" s="168" t="s">
        <v>873</v>
      </c>
      <c r="B234" s="169" t="s">
        <v>874</v>
      </c>
      <c r="C234" s="169" t="s">
        <v>86</v>
      </c>
      <c r="D234" s="169" t="s">
        <v>875</v>
      </c>
      <c r="E234" s="170" t="s">
        <v>88</v>
      </c>
      <c r="F234" s="169">
        <v>2</v>
      </c>
      <c r="G234" s="169">
        <v>79.37</v>
      </c>
      <c r="H234" s="171" t="s">
        <v>876</v>
      </c>
      <c r="I234" s="172">
        <v>196.1</v>
      </c>
      <c r="J234" s="176">
        <v>4.1390380948919038E-5</v>
      </c>
      <c r="K234" s="174" t="s">
        <v>68</v>
      </c>
      <c r="L234" s="26"/>
    </row>
    <row r="235" spans="1:12" ht="19.5" x14ac:dyDescent="0.2">
      <c r="A235" s="168" t="s">
        <v>877</v>
      </c>
      <c r="B235" s="169" t="s">
        <v>878</v>
      </c>
      <c r="C235" s="169" t="s">
        <v>86</v>
      </c>
      <c r="D235" s="169" t="s">
        <v>879</v>
      </c>
      <c r="E235" s="170" t="s">
        <v>88</v>
      </c>
      <c r="F235" s="169">
        <v>16</v>
      </c>
      <c r="G235" s="169">
        <v>807.04</v>
      </c>
      <c r="H235" s="171" t="s">
        <v>880</v>
      </c>
      <c r="I235" s="172">
        <v>15952.16</v>
      </c>
      <c r="J235" s="176">
        <v>3.3669861262524644E-3</v>
      </c>
      <c r="K235" s="174" t="s">
        <v>68</v>
      </c>
      <c r="L235" s="26"/>
    </row>
    <row r="236" spans="1:12" ht="29.25" x14ac:dyDescent="0.2">
      <c r="A236" s="168" t="s">
        <v>881</v>
      </c>
      <c r="B236" s="169" t="s">
        <v>882</v>
      </c>
      <c r="C236" s="169" t="s">
        <v>86</v>
      </c>
      <c r="D236" s="169" t="s">
        <v>883</v>
      </c>
      <c r="E236" s="170" t="s">
        <v>88</v>
      </c>
      <c r="F236" s="169">
        <v>14</v>
      </c>
      <c r="G236" s="169">
        <v>140.43</v>
      </c>
      <c r="H236" s="171" t="s">
        <v>884</v>
      </c>
      <c r="I236" s="172">
        <v>2428.7199999999998</v>
      </c>
      <c r="J236" s="176">
        <v>5.1262440600845813E-4</v>
      </c>
      <c r="K236" s="174" t="s">
        <v>68</v>
      </c>
      <c r="L236" s="26"/>
    </row>
    <row r="237" spans="1:12" ht="19.5" x14ac:dyDescent="0.2">
      <c r="A237" s="168" t="s">
        <v>885</v>
      </c>
      <c r="B237" s="169" t="s">
        <v>886</v>
      </c>
      <c r="C237" s="169" t="s">
        <v>64</v>
      </c>
      <c r="D237" s="169" t="s">
        <v>887</v>
      </c>
      <c r="E237" s="170" t="s">
        <v>88</v>
      </c>
      <c r="F237" s="169">
        <v>2</v>
      </c>
      <c r="G237" s="169">
        <v>136</v>
      </c>
      <c r="H237" s="171" t="s">
        <v>888</v>
      </c>
      <c r="I237" s="172">
        <v>336.02</v>
      </c>
      <c r="J237" s="176">
        <v>7.0922977085445047E-5</v>
      </c>
      <c r="K237" s="174" t="s">
        <v>68</v>
      </c>
      <c r="L237" s="26"/>
    </row>
    <row r="238" spans="1:12" ht="29.25" x14ac:dyDescent="0.2">
      <c r="A238" s="168" t="s">
        <v>889</v>
      </c>
      <c r="B238" s="169" t="s">
        <v>890</v>
      </c>
      <c r="C238" s="169" t="s">
        <v>86</v>
      </c>
      <c r="D238" s="169" t="s">
        <v>891</v>
      </c>
      <c r="E238" s="170" t="s">
        <v>88</v>
      </c>
      <c r="F238" s="169">
        <v>2</v>
      </c>
      <c r="G238" s="169">
        <v>67.62</v>
      </c>
      <c r="H238" s="171" t="s">
        <v>892</v>
      </c>
      <c r="I238" s="172">
        <v>167.06</v>
      </c>
      <c r="J238" s="176">
        <v>3.5260974203602315E-5</v>
      </c>
      <c r="K238" s="174" t="s">
        <v>68</v>
      </c>
      <c r="L238" s="26"/>
    </row>
    <row r="239" spans="1:12" x14ac:dyDescent="0.2">
      <c r="A239" s="168" t="s">
        <v>893</v>
      </c>
      <c r="B239" s="169" t="s">
        <v>894</v>
      </c>
      <c r="C239" s="169" t="s">
        <v>64</v>
      </c>
      <c r="D239" s="169" t="s">
        <v>895</v>
      </c>
      <c r="E239" s="170" t="s">
        <v>88</v>
      </c>
      <c r="F239" s="169">
        <v>27</v>
      </c>
      <c r="G239" s="169">
        <v>12.24</v>
      </c>
      <c r="H239" s="171" t="s">
        <v>896</v>
      </c>
      <c r="I239" s="172">
        <v>408.24</v>
      </c>
      <c r="J239" s="176">
        <v>8.6166288213088772E-5</v>
      </c>
      <c r="K239" s="174" t="s">
        <v>68</v>
      </c>
      <c r="L239" s="26"/>
    </row>
    <row r="240" spans="1:12" ht="19.5" x14ac:dyDescent="0.2">
      <c r="A240" s="168" t="s">
        <v>897</v>
      </c>
      <c r="B240" s="169" t="s">
        <v>898</v>
      </c>
      <c r="C240" s="169" t="s">
        <v>64</v>
      </c>
      <c r="D240" s="169" t="s">
        <v>899</v>
      </c>
      <c r="E240" s="170" t="s">
        <v>88</v>
      </c>
      <c r="F240" s="169">
        <v>10</v>
      </c>
      <c r="G240" s="169">
        <v>155.94</v>
      </c>
      <c r="H240" s="171" t="s">
        <v>900</v>
      </c>
      <c r="I240" s="172">
        <v>1926.4</v>
      </c>
      <c r="J240" s="176">
        <v>4.0660086619070696E-4</v>
      </c>
      <c r="K240" s="174" t="s">
        <v>68</v>
      </c>
      <c r="L240" s="26"/>
    </row>
    <row r="241" spans="1:12" ht="19.5" x14ac:dyDescent="0.2">
      <c r="A241" s="168" t="s">
        <v>901</v>
      </c>
      <c r="B241" s="169" t="s">
        <v>902</v>
      </c>
      <c r="C241" s="169" t="s">
        <v>86</v>
      </c>
      <c r="D241" s="169" t="s">
        <v>903</v>
      </c>
      <c r="E241" s="170" t="s">
        <v>88</v>
      </c>
      <c r="F241" s="169">
        <v>2</v>
      </c>
      <c r="G241" s="169">
        <v>838.28</v>
      </c>
      <c r="H241" s="171" t="s">
        <v>904</v>
      </c>
      <c r="I241" s="172">
        <v>2071.2199999999998</v>
      </c>
      <c r="J241" s="176">
        <v>4.3716769418164242E-4</v>
      </c>
      <c r="K241" s="174" t="s">
        <v>68</v>
      </c>
      <c r="L241" s="26"/>
    </row>
    <row r="242" spans="1:12" x14ac:dyDescent="0.2">
      <c r="A242" s="168" t="s">
        <v>905</v>
      </c>
      <c r="B242" s="169" t="s">
        <v>906</v>
      </c>
      <c r="C242" s="169" t="s">
        <v>86</v>
      </c>
      <c r="D242" s="169" t="s">
        <v>907</v>
      </c>
      <c r="E242" s="170" t="s">
        <v>88</v>
      </c>
      <c r="F242" s="169">
        <v>1</v>
      </c>
      <c r="G242" s="169">
        <v>309.95999999999998</v>
      </c>
      <c r="H242" s="171" t="s">
        <v>908</v>
      </c>
      <c r="I242" s="172">
        <v>382.92</v>
      </c>
      <c r="J242" s="176">
        <v>8.0822053406221712E-5</v>
      </c>
      <c r="K242" s="174" t="s">
        <v>68</v>
      </c>
      <c r="L242" s="26"/>
    </row>
    <row r="243" spans="1:12" ht="29.25" x14ac:dyDescent="0.2">
      <c r="A243" s="168" t="s">
        <v>909</v>
      </c>
      <c r="B243" s="169" t="s">
        <v>910</v>
      </c>
      <c r="C243" s="169" t="s">
        <v>86</v>
      </c>
      <c r="D243" s="169" t="s">
        <v>911</v>
      </c>
      <c r="E243" s="170" t="s">
        <v>88</v>
      </c>
      <c r="F243" s="169">
        <v>1</v>
      </c>
      <c r="G243" s="169">
        <v>1543.65</v>
      </c>
      <c r="H243" s="171" t="s">
        <v>912</v>
      </c>
      <c r="I243" s="172">
        <v>1907.02</v>
      </c>
      <c r="J243" s="176">
        <v>4.0251037367265469E-4</v>
      </c>
      <c r="K243" s="174" t="s">
        <v>68</v>
      </c>
      <c r="L243" s="26"/>
    </row>
    <row r="244" spans="1:12" ht="19.5" x14ac:dyDescent="0.2">
      <c r="A244" s="168" t="s">
        <v>913</v>
      </c>
      <c r="B244" s="169" t="s">
        <v>914</v>
      </c>
      <c r="C244" s="169" t="s">
        <v>86</v>
      </c>
      <c r="D244" s="169" t="s">
        <v>915</v>
      </c>
      <c r="E244" s="170" t="s">
        <v>66</v>
      </c>
      <c r="F244" s="169">
        <v>29.73</v>
      </c>
      <c r="G244" s="169">
        <v>758.38</v>
      </c>
      <c r="H244" s="171" t="s">
        <v>916</v>
      </c>
      <c r="I244" s="172">
        <v>27854.03</v>
      </c>
      <c r="J244" s="176">
        <v>5.8790867550363047E-3</v>
      </c>
      <c r="K244" s="174" t="s">
        <v>68</v>
      </c>
      <c r="L244" s="26"/>
    </row>
    <row r="245" spans="1:12" x14ac:dyDescent="0.2">
      <c r="A245" s="168" t="s">
        <v>917</v>
      </c>
      <c r="B245" s="169" t="s">
        <v>918</v>
      </c>
      <c r="C245" s="169" t="s">
        <v>86</v>
      </c>
      <c r="D245" s="169" t="s">
        <v>919</v>
      </c>
      <c r="E245" s="170" t="s">
        <v>72</v>
      </c>
      <c r="F245" s="169">
        <v>49.2</v>
      </c>
      <c r="G245" s="169">
        <v>82.57</v>
      </c>
      <c r="H245" s="171" t="s">
        <v>920</v>
      </c>
      <c r="I245" s="172">
        <v>5018.3999999999996</v>
      </c>
      <c r="J245" s="176">
        <v>1.0592222730956414E-3</v>
      </c>
      <c r="K245" s="174" t="s">
        <v>68</v>
      </c>
      <c r="L245" s="26"/>
    </row>
    <row r="246" spans="1:12" x14ac:dyDescent="0.2">
      <c r="A246" s="168" t="s">
        <v>921</v>
      </c>
      <c r="B246" s="169" t="s">
        <v>922</v>
      </c>
      <c r="C246" s="169" t="s">
        <v>86</v>
      </c>
      <c r="D246" s="169" t="s">
        <v>923</v>
      </c>
      <c r="E246" s="170" t="s">
        <v>88</v>
      </c>
      <c r="F246" s="169">
        <v>1</v>
      </c>
      <c r="G246" s="169">
        <v>2705.57</v>
      </c>
      <c r="H246" s="171" t="s">
        <v>924</v>
      </c>
      <c r="I246" s="172">
        <v>3342.46</v>
      </c>
      <c r="J246" s="176">
        <v>7.0548542940603737E-4</v>
      </c>
      <c r="K246" s="174" t="s">
        <v>68</v>
      </c>
      <c r="L246" s="26"/>
    </row>
    <row r="247" spans="1:12" x14ac:dyDescent="0.2">
      <c r="A247" s="168" t="s">
        <v>22</v>
      </c>
      <c r="B247" s="169"/>
      <c r="C247" s="169"/>
      <c r="D247" s="169" t="s">
        <v>23</v>
      </c>
      <c r="E247" s="170"/>
      <c r="F247" s="169"/>
      <c r="G247" s="169"/>
      <c r="H247" s="171" t="s">
        <v>58</v>
      </c>
      <c r="I247" s="172">
        <v>543348.09</v>
      </c>
      <c r="J247" s="176">
        <v>0.11468324545113485</v>
      </c>
      <c r="K247" s="174" t="s">
        <v>59</v>
      </c>
      <c r="L247" s="26"/>
    </row>
    <row r="248" spans="1:12" x14ac:dyDescent="0.2">
      <c r="A248" s="168" t="s">
        <v>925</v>
      </c>
      <c r="B248" s="169" t="s">
        <v>926</v>
      </c>
      <c r="C248" s="169" t="s">
        <v>86</v>
      </c>
      <c r="D248" s="169" t="s">
        <v>927</v>
      </c>
      <c r="E248" s="170" t="s">
        <v>688</v>
      </c>
      <c r="F248" s="169">
        <v>5</v>
      </c>
      <c r="G248" s="169">
        <v>544.9</v>
      </c>
      <c r="H248" s="171" t="s">
        <v>928</v>
      </c>
      <c r="I248" s="172">
        <v>3365.8</v>
      </c>
      <c r="J248" s="176">
        <v>7.1041175011663286E-4</v>
      </c>
      <c r="K248" s="174" t="s">
        <v>68</v>
      </c>
      <c r="L248" s="26"/>
    </row>
    <row r="249" spans="1:12" x14ac:dyDescent="0.2">
      <c r="A249" s="168" t="s">
        <v>929</v>
      </c>
      <c r="B249" s="169" t="s">
        <v>930</v>
      </c>
      <c r="C249" s="169" t="s">
        <v>86</v>
      </c>
      <c r="D249" s="169" t="s">
        <v>931</v>
      </c>
      <c r="E249" s="170" t="s">
        <v>88</v>
      </c>
      <c r="F249" s="169">
        <v>2</v>
      </c>
      <c r="G249" s="169">
        <v>1008.13</v>
      </c>
      <c r="H249" s="171" t="s">
        <v>932</v>
      </c>
      <c r="I249" s="172">
        <v>2490.88</v>
      </c>
      <c r="J249" s="176">
        <v>5.2574437581868159E-4</v>
      </c>
      <c r="K249" s="174" t="s">
        <v>68</v>
      </c>
      <c r="L249" s="27"/>
    </row>
    <row r="250" spans="1:12" ht="19.5" x14ac:dyDescent="0.2">
      <c r="A250" s="168" t="s">
        <v>933</v>
      </c>
      <c r="B250" s="169" t="s">
        <v>934</v>
      </c>
      <c r="C250" s="169" t="s">
        <v>64</v>
      </c>
      <c r="D250" s="169" t="s">
        <v>935</v>
      </c>
      <c r="E250" s="170" t="s">
        <v>88</v>
      </c>
      <c r="F250" s="169">
        <v>19</v>
      </c>
      <c r="G250" s="169">
        <v>2761.89</v>
      </c>
      <c r="H250" s="171" t="s">
        <v>936</v>
      </c>
      <c r="I250" s="172">
        <v>64828.57</v>
      </c>
      <c r="J250" s="176">
        <v>1.368321881016657E-2</v>
      </c>
      <c r="K250" s="174" t="s">
        <v>68</v>
      </c>
      <c r="L250" s="27"/>
    </row>
    <row r="251" spans="1:12" ht="19.5" x14ac:dyDescent="0.2">
      <c r="A251" s="168" t="s">
        <v>937</v>
      </c>
      <c r="B251" s="169" t="s">
        <v>938</v>
      </c>
      <c r="C251" s="169" t="s">
        <v>86</v>
      </c>
      <c r="D251" s="169" t="s">
        <v>939</v>
      </c>
      <c r="E251" s="170" t="s">
        <v>88</v>
      </c>
      <c r="F251" s="169">
        <v>1</v>
      </c>
      <c r="G251" s="169">
        <v>7763.36</v>
      </c>
      <c r="H251" s="171" t="s">
        <v>940</v>
      </c>
      <c r="I251" s="172">
        <v>9590.85</v>
      </c>
      <c r="J251" s="176">
        <v>2.0243188940537488E-3</v>
      </c>
      <c r="K251" s="174" t="s">
        <v>68</v>
      </c>
      <c r="L251" s="27"/>
    </row>
    <row r="252" spans="1:12" ht="19.5" x14ac:dyDescent="0.2">
      <c r="A252" s="168" t="s">
        <v>941</v>
      </c>
      <c r="B252" s="169" t="s">
        <v>942</v>
      </c>
      <c r="C252" s="169" t="s">
        <v>64</v>
      </c>
      <c r="D252" s="169" t="s">
        <v>943</v>
      </c>
      <c r="E252" s="170" t="s">
        <v>88</v>
      </c>
      <c r="F252" s="169">
        <v>360</v>
      </c>
      <c r="G252" s="169">
        <v>17.149999999999999</v>
      </c>
      <c r="H252" s="171" t="s">
        <v>944</v>
      </c>
      <c r="I252" s="172">
        <v>7624.8</v>
      </c>
      <c r="J252" s="176">
        <v>1.6093491925513405E-3</v>
      </c>
      <c r="K252" s="174" t="s">
        <v>68</v>
      </c>
      <c r="L252" s="27"/>
    </row>
    <row r="253" spans="1:12" ht="19.5" x14ac:dyDescent="0.2">
      <c r="A253" s="168" t="s">
        <v>945</v>
      </c>
      <c r="B253" s="169" t="s">
        <v>946</v>
      </c>
      <c r="C253" s="169" t="s">
        <v>64</v>
      </c>
      <c r="D253" s="169" t="s">
        <v>947</v>
      </c>
      <c r="E253" s="170" t="s">
        <v>88</v>
      </c>
      <c r="F253" s="169">
        <v>3</v>
      </c>
      <c r="G253" s="169">
        <v>19.64</v>
      </c>
      <c r="H253" s="171" t="s">
        <v>948</v>
      </c>
      <c r="I253" s="172">
        <v>72.78</v>
      </c>
      <c r="J253" s="176">
        <v>1.5361509053861947E-5</v>
      </c>
      <c r="K253" s="174" t="s">
        <v>68</v>
      </c>
      <c r="L253" s="27"/>
    </row>
    <row r="254" spans="1:12" ht="19.5" x14ac:dyDescent="0.2">
      <c r="A254" s="168" t="s">
        <v>949</v>
      </c>
      <c r="B254" s="169" t="s">
        <v>950</v>
      </c>
      <c r="C254" s="169" t="s">
        <v>64</v>
      </c>
      <c r="D254" s="169" t="s">
        <v>951</v>
      </c>
      <c r="E254" s="170" t="s">
        <v>88</v>
      </c>
      <c r="F254" s="169">
        <v>257</v>
      </c>
      <c r="G254" s="169">
        <v>14.5</v>
      </c>
      <c r="H254" s="171" t="s">
        <v>952</v>
      </c>
      <c r="I254" s="172">
        <v>4602.87</v>
      </c>
      <c r="J254" s="176">
        <v>9.7151730116446183E-4</v>
      </c>
      <c r="K254" s="174" t="s">
        <v>68</v>
      </c>
      <c r="L254" s="27"/>
    </row>
    <row r="255" spans="1:12" ht="19.5" x14ac:dyDescent="0.2">
      <c r="A255" s="168" t="s">
        <v>953</v>
      </c>
      <c r="B255" s="169" t="s">
        <v>954</v>
      </c>
      <c r="C255" s="169" t="s">
        <v>64</v>
      </c>
      <c r="D255" s="169" t="s">
        <v>955</v>
      </c>
      <c r="E255" s="170" t="s">
        <v>88</v>
      </c>
      <c r="F255" s="169">
        <v>24</v>
      </c>
      <c r="G255" s="169">
        <v>16.649999999999999</v>
      </c>
      <c r="H255" s="171" t="s">
        <v>956</v>
      </c>
      <c r="I255" s="172">
        <v>493.44</v>
      </c>
      <c r="J255" s="176">
        <v>1.0414925841629072E-4</v>
      </c>
      <c r="K255" s="174" t="s">
        <v>68</v>
      </c>
      <c r="L255" s="27"/>
    </row>
    <row r="256" spans="1:12" ht="19.5" x14ac:dyDescent="0.2">
      <c r="A256" s="168" t="s">
        <v>957</v>
      </c>
      <c r="B256" s="169" t="s">
        <v>958</v>
      </c>
      <c r="C256" s="169" t="s">
        <v>64</v>
      </c>
      <c r="D256" s="169" t="s">
        <v>959</v>
      </c>
      <c r="E256" s="170" t="s">
        <v>88</v>
      </c>
      <c r="F256" s="169">
        <v>26</v>
      </c>
      <c r="G256" s="169">
        <v>29.78</v>
      </c>
      <c r="H256" s="171" t="s">
        <v>960</v>
      </c>
      <c r="I256" s="172">
        <v>956.54</v>
      </c>
      <c r="J256" s="176">
        <v>2.0189472204425811E-4</v>
      </c>
      <c r="K256" s="174" t="s">
        <v>68</v>
      </c>
      <c r="L256" s="27"/>
    </row>
    <row r="257" spans="1:12" ht="19.5" x14ac:dyDescent="0.2">
      <c r="A257" s="168" t="s">
        <v>961</v>
      </c>
      <c r="B257" s="169" t="s">
        <v>962</v>
      </c>
      <c r="C257" s="169" t="s">
        <v>64</v>
      </c>
      <c r="D257" s="169" t="s">
        <v>963</v>
      </c>
      <c r="E257" s="170" t="s">
        <v>88</v>
      </c>
      <c r="F257" s="169">
        <v>4</v>
      </c>
      <c r="G257" s="169">
        <v>107.19</v>
      </c>
      <c r="H257" s="171" t="s">
        <v>964</v>
      </c>
      <c r="I257" s="172">
        <v>529.67999999999995</v>
      </c>
      <c r="J257" s="176">
        <v>1.1179835278441323E-4</v>
      </c>
      <c r="K257" s="174" t="s">
        <v>68</v>
      </c>
      <c r="L257" s="27"/>
    </row>
    <row r="258" spans="1:12" ht="29.25" x14ac:dyDescent="0.2">
      <c r="A258" s="168" t="s">
        <v>965</v>
      </c>
      <c r="B258" s="169" t="s">
        <v>966</v>
      </c>
      <c r="C258" s="169" t="s">
        <v>64</v>
      </c>
      <c r="D258" s="169" t="s">
        <v>967</v>
      </c>
      <c r="E258" s="170" t="s">
        <v>72</v>
      </c>
      <c r="F258" s="169">
        <v>1.51</v>
      </c>
      <c r="G258" s="169">
        <v>163.47</v>
      </c>
      <c r="H258" s="171" t="s">
        <v>968</v>
      </c>
      <c r="I258" s="172">
        <v>304.94</v>
      </c>
      <c r="J258" s="176">
        <v>6.4362992180333353E-5</v>
      </c>
      <c r="K258" s="174" t="s">
        <v>68</v>
      </c>
    </row>
    <row r="259" spans="1:12" ht="19.5" x14ac:dyDescent="0.2">
      <c r="A259" s="168" t="s">
        <v>969</v>
      </c>
      <c r="B259" s="169" t="s">
        <v>970</v>
      </c>
      <c r="C259" s="169" t="s">
        <v>64</v>
      </c>
      <c r="D259" s="169" t="s">
        <v>971</v>
      </c>
      <c r="E259" s="170" t="s">
        <v>72</v>
      </c>
      <c r="F259" s="169">
        <v>30.44</v>
      </c>
      <c r="G259" s="169">
        <v>26.13</v>
      </c>
      <c r="H259" s="171" t="s">
        <v>972</v>
      </c>
      <c r="I259" s="172">
        <v>982.6</v>
      </c>
      <c r="J259" s="176">
        <v>2.0739514696791356E-4</v>
      </c>
      <c r="K259" s="174" t="s">
        <v>68</v>
      </c>
    </row>
    <row r="260" spans="1:12" ht="29.25" x14ac:dyDescent="0.2">
      <c r="A260" s="168" t="s">
        <v>973</v>
      </c>
      <c r="B260" s="169" t="s">
        <v>974</v>
      </c>
      <c r="C260" s="169" t="s">
        <v>64</v>
      </c>
      <c r="D260" s="169" t="s">
        <v>975</v>
      </c>
      <c r="E260" s="170" t="s">
        <v>72</v>
      </c>
      <c r="F260" s="169">
        <v>148.38999999999999</v>
      </c>
      <c r="G260" s="169">
        <v>200.37</v>
      </c>
      <c r="H260" s="171" t="s">
        <v>976</v>
      </c>
      <c r="I260" s="172">
        <v>36730.97</v>
      </c>
      <c r="J260" s="176">
        <v>7.7527222892570975E-3</v>
      </c>
      <c r="K260" s="174" t="s">
        <v>68</v>
      </c>
    </row>
    <row r="261" spans="1:12" ht="29.25" x14ac:dyDescent="0.2">
      <c r="A261" s="168" t="s">
        <v>977</v>
      </c>
      <c r="B261" s="169" t="s">
        <v>978</v>
      </c>
      <c r="C261" s="169" t="s">
        <v>64</v>
      </c>
      <c r="D261" s="169" t="s">
        <v>979</v>
      </c>
      <c r="E261" s="170" t="s">
        <v>72</v>
      </c>
      <c r="F261" s="169">
        <v>6.4</v>
      </c>
      <c r="G261" s="169">
        <v>265.35000000000002</v>
      </c>
      <c r="H261" s="171" t="s">
        <v>980</v>
      </c>
      <c r="I261" s="172">
        <v>2097.98</v>
      </c>
      <c r="J261" s="176">
        <v>4.4281586651307071E-4</v>
      </c>
      <c r="K261" s="174" t="s">
        <v>68</v>
      </c>
    </row>
    <row r="262" spans="1:12" ht="29.25" x14ac:dyDescent="0.2">
      <c r="A262" s="168" t="s">
        <v>981</v>
      </c>
      <c r="B262" s="169" t="s">
        <v>982</v>
      </c>
      <c r="C262" s="169" t="s">
        <v>64</v>
      </c>
      <c r="D262" s="169" t="s">
        <v>983</v>
      </c>
      <c r="E262" s="170" t="s">
        <v>72</v>
      </c>
      <c r="F262" s="169">
        <v>260.33999999999997</v>
      </c>
      <c r="G262" s="169">
        <v>28.84</v>
      </c>
      <c r="H262" s="171" t="s">
        <v>984</v>
      </c>
      <c r="I262" s="172">
        <v>9273.31</v>
      </c>
      <c r="J262" s="176">
        <v>1.9572964485335053E-3</v>
      </c>
      <c r="K262" s="174" t="s">
        <v>68</v>
      </c>
    </row>
    <row r="263" spans="1:12" ht="29.25" x14ac:dyDescent="0.2">
      <c r="A263" s="168" t="s">
        <v>985</v>
      </c>
      <c r="B263" s="169" t="s">
        <v>986</v>
      </c>
      <c r="C263" s="169" t="s">
        <v>64</v>
      </c>
      <c r="D263" s="169" t="s">
        <v>987</v>
      </c>
      <c r="E263" s="170" t="s">
        <v>72</v>
      </c>
      <c r="F263" s="169">
        <v>6.05</v>
      </c>
      <c r="G263" s="169">
        <v>343.2</v>
      </c>
      <c r="H263" s="171" t="s">
        <v>988</v>
      </c>
      <c r="I263" s="172">
        <v>2565.0700000000002</v>
      </c>
      <c r="J263" s="176">
        <v>5.4140349036534304E-4</v>
      </c>
      <c r="K263" s="174" t="s">
        <v>68</v>
      </c>
    </row>
    <row r="264" spans="1:12" ht="29.25" x14ac:dyDescent="0.2">
      <c r="A264" s="168" t="s">
        <v>989</v>
      </c>
      <c r="B264" s="169" t="s">
        <v>990</v>
      </c>
      <c r="C264" s="169" t="s">
        <v>64</v>
      </c>
      <c r="D264" s="169" t="s">
        <v>991</v>
      </c>
      <c r="E264" s="170" t="s">
        <v>72</v>
      </c>
      <c r="F264" s="169">
        <v>554.29</v>
      </c>
      <c r="G264" s="169">
        <v>58.01</v>
      </c>
      <c r="H264" s="171" t="s">
        <v>992</v>
      </c>
      <c r="I264" s="172">
        <v>39720.42</v>
      </c>
      <c r="J264" s="176">
        <v>8.3836987009233178E-3</v>
      </c>
      <c r="K264" s="174" t="s">
        <v>68</v>
      </c>
    </row>
    <row r="265" spans="1:12" ht="29.25" x14ac:dyDescent="0.2">
      <c r="A265" s="168" t="s">
        <v>993</v>
      </c>
      <c r="B265" s="169" t="s">
        <v>994</v>
      </c>
      <c r="C265" s="169" t="s">
        <v>64</v>
      </c>
      <c r="D265" s="169" t="s">
        <v>995</v>
      </c>
      <c r="E265" s="170" t="s">
        <v>72</v>
      </c>
      <c r="F265" s="169">
        <v>37.1</v>
      </c>
      <c r="G265" s="169">
        <v>103.92</v>
      </c>
      <c r="H265" s="171" t="s">
        <v>996</v>
      </c>
      <c r="I265" s="172">
        <v>4762.8900000000003</v>
      </c>
      <c r="J265" s="176">
        <v>1.0052923585813207E-3</v>
      </c>
      <c r="K265" s="174" t="s">
        <v>68</v>
      </c>
    </row>
    <row r="266" spans="1:12" ht="19.5" x14ac:dyDescent="0.2">
      <c r="A266" s="168" t="s">
        <v>997</v>
      </c>
      <c r="B266" s="169" t="s">
        <v>998</v>
      </c>
      <c r="C266" s="169" t="s">
        <v>64</v>
      </c>
      <c r="D266" s="169" t="s">
        <v>999</v>
      </c>
      <c r="E266" s="170" t="s">
        <v>72</v>
      </c>
      <c r="F266" s="169">
        <v>8807.48</v>
      </c>
      <c r="G266" s="169">
        <v>4.43</v>
      </c>
      <c r="H266" s="171" t="s">
        <v>1000</v>
      </c>
      <c r="I266" s="172">
        <v>48176.91</v>
      </c>
      <c r="J266" s="176">
        <v>1.0168590810004015E-2</v>
      </c>
      <c r="K266" s="174" t="s">
        <v>68</v>
      </c>
    </row>
    <row r="267" spans="1:12" ht="19.5" x14ac:dyDescent="0.2">
      <c r="A267" s="168" t="s">
        <v>1001</v>
      </c>
      <c r="B267" s="169" t="s">
        <v>1002</v>
      </c>
      <c r="C267" s="169" t="s">
        <v>64</v>
      </c>
      <c r="D267" s="169" t="s">
        <v>1003</v>
      </c>
      <c r="E267" s="170" t="s">
        <v>72</v>
      </c>
      <c r="F267" s="169">
        <v>265.76</v>
      </c>
      <c r="G267" s="169">
        <v>6.88</v>
      </c>
      <c r="H267" s="171" t="s">
        <v>1004</v>
      </c>
      <c r="I267" s="172">
        <v>2256.3000000000002</v>
      </c>
      <c r="J267" s="176">
        <v>4.762321087967671E-4</v>
      </c>
      <c r="K267" s="174" t="s">
        <v>68</v>
      </c>
    </row>
    <row r="268" spans="1:12" x14ac:dyDescent="0.2">
      <c r="A268" s="168" t="s">
        <v>1005</v>
      </c>
      <c r="B268" s="169" t="s">
        <v>1006</v>
      </c>
      <c r="C268" s="169" t="s">
        <v>86</v>
      </c>
      <c r="D268" s="169" t="s">
        <v>1007</v>
      </c>
      <c r="E268" s="170" t="s">
        <v>88</v>
      </c>
      <c r="F268" s="169">
        <v>32</v>
      </c>
      <c r="G268" s="169">
        <v>359.55</v>
      </c>
      <c r="H268" s="171" t="s">
        <v>1008</v>
      </c>
      <c r="I268" s="172">
        <v>14213.76</v>
      </c>
      <c r="J268" s="176">
        <v>3.0000659924350201E-3</v>
      </c>
      <c r="K268" s="174" t="s">
        <v>68</v>
      </c>
    </row>
    <row r="269" spans="1:12" ht="19.5" x14ac:dyDescent="0.2">
      <c r="A269" s="168" t="s">
        <v>1009</v>
      </c>
      <c r="B269" s="169" t="s">
        <v>1010</v>
      </c>
      <c r="C269" s="169" t="s">
        <v>64</v>
      </c>
      <c r="D269" s="169" t="s">
        <v>1011</v>
      </c>
      <c r="E269" s="170" t="s">
        <v>72</v>
      </c>
      <c r="F269" s="169">
        <v>11.26</v>
      </c>
      <c r="G269" s="169">
        <v>92.19</v>
      </c>
      <c r="H269" s="171" t="s">
        <v>1012</v>
      </c>
      <c r="I269" s="172">
        <v>1282.4000000000001</v>
      </c>
      <c r="J269" s="176">
        <v>2.7067325103974387E-4</v>
      </c>
      <c r="K269" s="174" t="s">
        <v>68</v>
      </c>
    </row>
    <row r="270" spans="1:12" ht="19.5" x14ac:dyDescent="0.2">
      <c r="A270" s="168" t="s">
        <v>1013</v>
      </c>
      <c r="B270" s="169" t="s">
        <v>1014</v>
      </c>
      <c r="C270" s="169" t="s">
        <v>86</v>
      </c>
      <c r="D270" s="169" t="s">
        <v>1015</v>
      </c>
      <c r="E270" s="170" t="s">
        <v>88</v>
      </c>
      <c r="F270" s="169">
        <v>8</v>
      </c>
      <c r="G270" s="169">
        <v>56.31</v>
      </c>
      <c r="H270" s="171" t="s">
        <v>1016</v>
      </c>
      <c r="I270" s="172">
        <v>556.48</v>
      </c>
      <c r="J270" s="176">
        <v>1.1745496782485704E-4</v>
      </c>
      <c r="K270" s="174" t="s">
        <v>68</v>
      </c>
    </row>
    <row r="271" spans="1:12" ht="19.5" x14ac:dyDescent="0.2">
      <c r="A271" s="168" t="s">
        <v>1017</v>
      </c>
      <c r="B271" s="169" t="s">
        <v>1018</v>
      </c>
      <c r="C271" s="169" t="s">
        <v>64</v>
      </c>
      <c r="D271" s="169" t="s">
        <v>1019</v>
      </c>
      <c r="E271" s="170" t="s">
        <v>88</v>
      </c>
      <c r="F271" s="169">
        <v>8</v>
      </c>
      <c r="G271" s="169">
        <v>34.18</v>
      </c>
      <c r="H271" s="171" t="s">
        <v>1020</v>
      </c>
      <c r="I271" s="172">
        <v>337.76</v>
      </c>
      <c r="J271" s="176">
        <v>7.1290234927623121E-5</v>
      </c>
      <c r="K271" s="174" t="s">
        <v>68</v>
      </c>
    </row>
    <row r="272" spans="1:12" ht="19.5" x14ac:dyDescent="0.2">
      <c r="A272" s="168" t="s">
        <v>1021</v>
      </c>
      <c r="B272" s="169" t="s">
        <v>1022</v>
      </c>
      <c r="C272" s="169" t="s">
        <v>64</v>
      </c>
      <c r="D272" s="169" t="s">
        <v>1023</v>
      </c>
      <c r="E272" s="170" t="s">
        <v>88</v>
      </c>
      <c r="F272" s="169">
        <v>24</v>
      </c>
      <c r="G272" s="169">
        <v>28.06</v>
      </c>
      <c r="H272" s="171" t="s">
        <v>1024</v>
      </c>
      <c r="I272" s="172">
        <v>831.84</v>
      </c>
      <c r="J272" s="176">
        <v>1.7557457668816324E-4</v>
      </c>
      <c r="K272" s="174" t="s">
        <v>68</v>
      </c>
    </row>
    <row r="273" spans="1:11" ht="19.5" x14ac:dyDescent="0.2">
      <c r="A273" s="168" t="s">
        <v>1025</v>
      </c>
      <c r="B273" s="169" t="s">
        <v>1026</v>
      </c>
      <c r="C273" s="169" t="s">
        <v>64</v>
      </c>
      <c r="D273" s="169" t="s">
        <v>1027</v>
      </c>
      <c r="E273" s="170" t="s">
        <v>88</v>
      </c>
      <c r="F273" s="169">
        <v>18</v>
      </c>
      <c r="G273" s="169">
        <v>42.66</v>
      </c>
      <c r="H273" s="171" t="s">
        <v>1028</v>
      </c>
      <c r="I273" s="172">
        <v>948.6</v>
      </c>
      <c r="J273" s="176">
        <v>2.0021884430466394E-4</v>
      </c>
      <c r="K273" s="174" t="s">
        <v>68</v>
      </c>
    </row>
    <row r="274" spans="1:11" ht="19.5" x14ac:dyDescent="0.2">
      <c r="A274" s="168" t="s">
        <v>1029</v>
      </c>
      <c r="B274" s="169" t="s">
        <v>1030</v>
      </c>
      <c r="C274" s="169" t="s">
        <v>64</v>
      </c>
      <c r="D274" s="169" t="s">
        <v>1031</v>
      </c>
      <c r="E274" s="170" t="s">
        <v>88</v>
      </c>
      <c r="F274" s="169">
        <v>4</v>
      </c>
      <c r="G274" s="169">
        <v>57.26</v>
      </c>
      <c r="H274" s="171" t="s">
        <v>1032</v>
      </c>
      <c r="I274" s="172">
        <v>282.92</v>
      </c>
      <c r="J274" s="176">
        <v>5.9715280867252294E-5</v>
      </c>
      <c r="K274" s="174" t="s">
        <v>68</v>
      </c>
    </row>
    <row r="275" spans="1:11" x14ac:dyDescent="0.2">
      <c r="A275" s="168" t="s">
        <v>1033</v>
      </c>
      <c r="B275" s="169" t="s">
        <v>1034</v>
      </c>
      <c r="C275" s="169" t="s">
        <v>86</v>
      </c>
      <c r="D275" s="169" t="s">
        <v>1035</v>
      </c>
      <c r="E275" s="170" t="s">
        <v>88</v>
      </c>
      <c r="F275" s="169">
        <v>58</v>
      </c>
      <c r="G275" s="169">
        <v>6.15</v>
      </c>
      <c r="H275" s="171" t="s">
        <v>1036</v>
      </c>
      <c r="I275" s="172">
        <v>440.22</v>
      </c>
      <c r="J275" s="176">
        <v>9.29162340710512E-5</v>
      </c>
      <c r="K275" s="174" t="s">
        <v>68</v>
      </c>
    </row>
    <row r="276" spans="1:11" x14ac:dyDescent="0.2">
      <c r="A276" s="168" t="s">
        <v>1037</v>
      </c>
      <c r="B276" s="169" t="s">
        <v>1038</v>
      </c>
      <c r="C276" s="169" t="s">
        <v>86</v>
      </c>
      <c r="D276" s="169" t="s">
        <v>1039</v>
      </c>
      <c r="E276" s="170" t="s">
        <v>88</v>
      </c>
      <c r="F276" s="169">
        <v>6</v>
      </c>
      <c r="G276" s="169">
        <v>4.6399999999999997</v>
      </c>
      <c r="H276" s="171" t="s">
        <v>1040</v>
      </c>
      <c r="I276" s="172">
        <v>34.380000000000003</v>
      </c>
      <c r="J276" s="176">
        <v>7.2565083988976881E-6</v>
      </c>
      <c r="K276" s="174" t="s">
        <v>68</v>
      </c>
    </row>
    <row r="277" spans="1:11" x14ac:dyDescent="0.2">
      <c r="A277" s="168" t="s">
        <v>1041</v>
      </c>
      <c r="B277" s="169" t="s">
        <v>1042</v>
      </c>
      <c r="C277" s="169" t="s">
        <v>86</v>
      </c>
      <c r="D277" s="169" t="s">
        <v>1043</v>
      </c>
      <c r="E277" s="170" t="s">
        <v>88</v>
      </c>
      <c r="F277" s="169">
        <v>1</v>
      </c>
      <c r="G277" s="169">
        <v>18.940000000000001</v>
      </c>
      <c r="H277" s="171" t="s">
        <v>1044</v>
      </c>
      <c r="I277" s="172">
        <v>23.39</v>
      </c>
      <c r="J277" s="176">
        <v>4.9368740968649479E-6</v>
      </c>
      <c r="K277" s="174" t="s">
        <v>68</v>
      </c>
    </row>
    <row r="278" spans="1:11" ht="19.5" x14ac:dyDescent="0.2">
      <c r="A278" s="168" t="s">
        <v>1045</v>
      </c>
      <c r="B278" s="169" t="s">
        <v>1046</v>
      </c>
      <c r="C278" s="169" t="s">
        <v>64</v>
      </c>
      <c r="D278" s="169" t="s">
        <v>1047</v>
      </c>
      <c r="E278" s="170" t="s">
        <v>88</v>
      </c>
      <c r="F278" s="169">
        <v>238</v>
      </c>
      <c r="G278" s="169">
        <v>33.200000000000003</v>
      </c>
      <c r="H278" s="171" t="s">
        <v>1048</v>
      </c>
      <c r="I278" s="172">
        <v>9760.3799999999992</v>
      </c>
      <c r="J278" s="176">
        <v>2.0601012055390636E-3</v>
      </c>
      <c r="K278" s="174" t="s">
        <v>68</v>
      </c>
    </row>
    <row r="279" spans="1:11" ht="19.5" x14ac:dyDescent="0.2">
      <c r="A279" s="168" t="s">
        <v>1049</v>
      </c>
      <c r="B279" s="169" t="s">
        <v>1050</v>
      </c>
      <c r="C279" s="169" t="s">
        <v>64</v>
      </c>
      <c r="D279" s="169" t="s">
        <v>1051</v>
      </c>
      <c r="E279" s="170" t="s">
        <v>88</v>
      </c>
      <c r="F279" s="169">
        <v>11</v>
      </c>
      <c r="G279" s="169">
        <v>35.1</v>
      </c>
      <c r="H279" s="171" t="s">
        <v>1052</v>
      </c>
      <c r="I279" s="172">
        <v>476.96</v>
      </c>
      <c r="J279" s="176">
        <v>1.0067086230186855E-4</v>
      </c>
      <c r="K279" s="174" t="s">
        <v>68</v>
      </c>
    </row>
    <row r="280" spans="1:11" x14ac:dyDescent="0.2">
      <c r="A280" s="168" t="s">
        <v>1053</v>
      </c>
      <c r="B280" s="169" t="s">
        <v>1054</v>
      </c>
      <c r="C280" s="169" t="s">
        <v>86</v>
      </c>
      <c r="D280" s="169" t="s">
        <v>1055</v>
      </c>
      <c r="E280" s="170" t="s">
        <v>88</v>
      </c>
      <c r="F280" s="169">
        <v>31</v>
      </c>
      <c r="G280" s="169">
        <v>106.45</v>
      </c>
      <c r="H280" s="171" t="s">
        <v>1056</v>
      </c>
      <c r="I280" s="172">
        <v>4076.5</v>
      </c>
      <c r="J280" s="176">
        <v>8.6041758255108846E-4</v>
      </c>
      <c r="K280" s="174" t="s">
        <v>68</v>
      </c>
    </row>
    <row r="281" spans="1:11" ht="19.5" x14ac:dyDescent="0.2">
      <c r="A281" s="168" t="s">
        <v>1057</v>
      </c>
      <c r="B281" s="169" t="s">
        <v>1058</v>
      </c>
      <c r="C281" s="169" t="s">
        <v>86</v>
      </c>
      <c r="D281" s="169" t="s">
        <v>1059</v>
      </c>
      <c r="E281" s="170" t="s">
        <v>88</v>
      </c>
      <c r="F281" s="169">
        <v>4</v>
      </c>
      <c r="G281" s="169">
        <v>101.53</v>
      </c>
      <c r="H281" s="171" t="s">
        <v>1060</v>
      </c>
      <c r="I281" s="172">
        <v>501.72</v>
      </c>
      <c r="J281" s="176">
        <v>1.0589689918251739E-4</v>
      </c>
      <c r="K281" s="174" t="s">
        <v>68</v>
      </c>
    </row>
    <row r="282" spans="1:11" ht="19.5" x14ac:dyDescent="0.2">
      <c r="A282" s="168" t="s">
        <v>1061</v>
      </c>
      <c r="B282" s="169" t="s">
        <v>1062</v>
      </c>
      <c r="C282" s="169" t="s">
        <v>86</v>
      </c>
      <c r="D282" s="169" t="s">
        <v>1063</v>
      </c>
      <c r="E282" s="170" t="s">
        <v>88</v>
      </c>
      <c r="F282" s="169">
        <v>2</v>
      </c>
      <c r="G282" s="169">
        <v>354.55</v>
      </c>
      <c r="H282" s="171" t="s">
        <v>1064</v>
      </c>
      <c r="I282" s="172">
        <v>876.02</v>
      </c>
      <c r="J282" s="176">
        <v>1.8489954879587992E-4</v>
      </c>
      <c r="K282" s="174" t="s">
        <v>68</v>
      </c>
    </row>
    <row r="283" spans="1:11" ht="19.5" x14ac:dyDescent="0.2">
      <c r="A283" s="168" t="s">
        <v>1065</v>
      </c>
      <c r="B283" s="169" t="s">
        <v>1066</v>
      </c>
      <c r="C283" s="169" t="s">
        <v>64</v>
      </c>
      <c r="D283" s="169" t="s">
        <v>1067</v>
      </c>
      <c r="E283" s="170" t="s">
        <v>88</v>
      </c>
      <c r="F283" s="169">
        <v>63</v>
      </c>
      <c r="G283" s="169">
        <v>11.94</v>
      </c>
      <c r="H283" s="171" t="s">
        <v>1068</v>
      </c>
      <c r="I283" s="172">
        <v>929.25</v>
      </c>
      <c r="J283" s="176">
        <v>1.9613468381837336E-4</v>
      </c>
      <c r="K283" s="174" t="s">
        <v>68</v>
      </c>
    </row>
    <row r="284" spans="1:11" ht="19.5" x14ac:dyDescent="0.2">
      <c r="A284" s="168" t="s">
        <v>1069</v>
      </c>
      <c r="B284" s="169" t="s">
        <v>1070</v>
      </c>
      <c r="C284" s="169" t="s">
        <v>64</v>
      </c>
      <c r="D284" s="169" t="s">
        <v>1071</v>
      </c>
      <c r="E284" s="170" t="s">
        <v>88</v>
      </c>
      <c r="F284" s="169">
        <v>3</v>
      </c>
      <c r="G284" s="169">
        <v>13.87</v>
      </c>
      <c r="H284" s="171" t="s">
        <v>1072</v>
      </c>
      <c r="I284" s="172">
        <v>51.39</v>
      </c>
      <c r="J284" s="176">
        <v>1.0846770407776386E-5</v>
      </c>
      <c r="K284" s="174" t="s">
        <v>68</v>
      </c>
    </row>
    <row r="285" spans="1:11" ht="19.5" x14ac:dyDescent="0.2">
      <c r="A285" s="168" t="s">
        <v>1073</v>
      </c>
      <c r="B285" s="169" t="s">
        <v>1074</v>
      </c>
      <c r="C285" s="169" t="s">
        <v>64</v>
      </c>
      <c r="D285" s="169" t="s">
        <v>1075</v>
      </c>
      <c r="E285" s="170" t="s">
        <v>88</v>
      </c>
      <c r="F285" s="169">
        <v>39</v>
      </c>
      <c r="G285" s="169">
        <v>57.34</v>
      </c>
      <c r="H285" s="171" t="s">
        <v>1076</v>
      </c>
      <c r="I285" s="172">
        <v>2762.37</v>
      </c>
      <c r="J285" s="176">
        <v>5.8304715258472963E-4</v>
      </c>
      <c r="K285" s="174" t="s">
        <v>68</v>
      </c>
    </row>
    <row r="286" spans="1:11" ht="19.5" x14ac:dyDescent="0.2">
      <c r="A286" s="168" t="s">
        <v>1077</v>
      </c>
      <c r="B286" s="169" t="s">
        <v>1078</v>
      </c>
      <c r="C286" s="169" t="s">
        <v>64</v>
      </c>
      <c r="D286" s="169" t="s">
        <v>1079</v>
      </c>
      <c r="E286" s="170" t="s">
        <v>88</v>
      </c>
      <c r="F286" s="169">
        <v>9</v>
      </c>
      <c r="G286" s="169">
        <v>58.6</v>
      </c>
      <c r="H286" s="171" t="s">
        <v>1080</v>
      </c>
      <c r="I286" s="172">
        <v>651.51</v>
      </c>
      <c r="J286" s="176">
        <v>1.3751273376863969E-4</v>
      </c>
      <c r="K286" s="174" t="s">
        <v>68</v>
      </c>
    </row>
    <row r="287" spans="1:11" ht="19.5" x14ac:dyDescent="0.2">
      <c r="A287" s="168" t="s">
        <v>1081</v>
      </c>
      <c r="B287" s="169" t="s">
        <v>1082</v>
      </c>
      <c r="C287" s="169" t="s">
        <v>64</v>
      </c>
      <c r="D287" s="169" t="s">
        <v>1083</v>
      </c>
      <c r="E287" s="170" t="s">
        <v>88</v>
      </c>
      <c r="F287" s="169">
        <v>2</v>
      </c>
      <c r="G287" s="169">
        <v>61.21</v>
      </c>
      <c r="H287" s="171" t="s">
        <v>1084</v>
      </c>
      <c r="I287" s="172">
        <v>151.22</v>
      </c>
      <c r="J287" s="176">
        <v>3.1917661433429559E-5</v>
      </c>
      <c r="K287" s="174" t="s">
        <v>68</v>
      </c>
    </row>
    <row r="288" spans="1:11" ht="19.5" x14ac:dyDescent="0.2">
      <c r="A288" s="168" t="s">
        <v>1085</v>
      </c>
      <c r="B288" s="169" t="s">
        <v>1086</v>
      </c>
      <c r="C288" s="169" t="s">
        <v>64</v>
      </c>
      <c r="D288" s="169" t="s">
        <v>1087</v>
      </c>
      <c r="E288" s="170" t="s">
        <v>88</v>
      </c>
      <c r="F288" s="169">
        <v>2</v>
      </c>
      <c r="G288" s="169">
        <v>1024.6199999999999</v>
      </c>
      <c r="H288" s="171" t="s">
        <v>1088</v>
      </c>
      <c r="I288" s="172">
        <v>2531.62</v>
      </c>
      <c r="J288" s="176">
        <v>5.3434327495105764E-4</v>
      </c>
      <c r="K288" s="174" t="s">
        <v>68</v>
      </c>
    </row>
    <row r="289" spans="1:11" ht="19.5" x14ac:dyDescent="0.2">
      <c r="A289" s="168" t="s">
        <v>1089</v>
      </c>
      <c r="B289" s="169" t="s">
        <v>1090</v>
      </c>
      <c r="C289" s="169" t="s">
        <v>86</v>
      </c>
      <c r="D289" s="169" t="s">
        <v>1091</v>
      </c>
      <c r="E289" s="170" t="s">
        <v>88</v>
      </c>
      <c r="F289" s="169">
        <v>2</v>
      </c>
      <c r="G289" s="169">
        <v>1277.93</v>
      </c>
      <c r="H289" s="171" t="s">
        <v>1092</v>
      </c>
      <c r="I289" s="172">
        <v>3157.5</v>
      </c>
      <c r="J289" s="176">
        <v>6.6644634291795955E-4</v>
      </c>
      <c r="K289" s="174" t="s">
        <v>68</v>
      </c>
    </row>
    <row r="290" spans="1:11" ht="19.5" x14ac:dyDescent="0.2">
      <c r="A290" s="168" t="s">
        <v>1093</v>
      </c>
      <c r="B290" s="169" t="s">
        <v>1094</v>
      </c>
      <c r="C290" s="169" t="s">
        <v>64</v>
      </c>
      <c r="D290" s="169" t="s">
        <v>1095</v>
      </c>
      <c r="E290" s="170" t="s">
        <v>88</v>
      </c>
      <c r="F290" s="169">
        <v>1</v>
      </c>
      <c r="G290" s="169">
        <v>71.89</v>
      </c>
      <c r="H290" s="171" t="s">
        <v>1096</v>
      </c>
      <c r="I290" s="172">
        <v>88.81</v>
      </c>
      <c r="J290" s="176">
        <v>1.8744924691858744E-5</v>
      </c>
      <c r="K290" s="174" t="s">
        <v>68</v>
      </c>
    </row>
    <row r="291" spans="1:11" ht="19.5" x14ac:dyDescent="0.2">
      <c r="A291" s="168" t="s">
        <v>1097</v>
      </c>
      <c r="B291" s="169" t="s">
        <v>1098</v>
      </c>
      <c r="C291" s="169" t="s">
        <v>64</v>
      </c>
      <c r="D291" s="169" t="s">
        <v>1099</v>
      </c>
      <c r="E291" s="170" t="s">
        <v>88</v>
      </c>
      <c r="F291" s="169">
        <v>1</v>
      </c>
      <c r="G291" s="169">
        <v>73.78</v>
      </c>
      <c r="H291" s="171" t="s">
        <v>1100</v>
      </c>
      <c r="I291" s="172">
        <v>91.14</v>
      </c>
      <c r="J291" s="176">
        <v>1.9236712492016731E-5</v>
      </c>
      <c r="K291" s="174" t="s">
        <v>68</v>
      </c>
    </row>
    <row r="292" spans="1:11" x14ac:dyDescent="0.2">
      <c r="A292" s="168" t="s">
        <v>1101</v>
      </c>
      <c r="B292" s="169" t="s">
        <v>1102</v>
      </c>
      <c r="C292" s="169" t="s">
        <v>86</v>
      </c>
      <c r="D292" s="169" t="s">
        <v>1103</v>
      </c>
      <c r="E292" s="170" t="s">
        <v>88</v>
      </c>
      <c r="F292" s="169">
        <v>4</v>
      </c>
      <c r="G292" s="169">
        <v>117.79</v>
      </c>
      <c r="H292" s="171" t="s">
        <v>1104</v>
      </c>
      <c r="I292" s="172">
        <v>582.04</v>
      </c>
      <c r="J292" s="176">
        <v>1.2284985888581763E-4</v>
      </c>
      <c r="K292" s="174" t="s">
        <v>68</v>
      </c>
    </row>
    <row r="293" spans="1:11" ht="19.5" x14ac:dyDescent="0.2">
      <c r="A293" s="168" t="s">
        <v>1105</v>
      </c>
      <c r="B293" s="169" t="s">
        <v>1106</v>
      </c>
      <c r="C293" s="169" t="s">
        <v>86</v>
      </c>
      <c r="D293" s="169" t="s">
        <v>1107</v>
      </c>
      <c r="E293" s="170" t="s">
        <v>88</v>
      </c>
      <c r="F293" s="169">
        <v>15</v>
      </c>
      <c r="G293" s="169">
        <v>120.6</v>
      </c>
      <c r="H293" s="171" t="s">
        <v>1108</v>
      </c>
      <c r="I293" s="172">
        <v>2234.6999999999998</v>
      </c>
      <c r="J293" s="176">
        <v>4.7167304592834965E-4</v>
      </c>
      <c r="K293" s="174" t="s">
        <v>68</v>
      </c>
    </row>
    <row r="294" spans="1:11" x14ac:dyDescent="0.2">
      <c r="A294" s="168" t="s">
        <v>1109</v>
      </c>
      <c r="B294" s="169" t="s">
        <v>1110</v>
      </c>
      <c r="C294" s="169" t="s">
        <v>86</v>
      </c>
      <c r="D294" s="169" t="s">
        <v>1111</v>
      </c>
      <c r="E294" s="170" t="s">
        <v>1112</v>
      </c>
      <c r="F294" s="169">
        <v>27</v>
      </c>
      <c r="G294" s="169">
        <v>130.63</v>
      </c>
      <c r="H294" s="171" t="s">
        <v>1113</v>
      </c>
      <c r="I294" s="172">
        <v>4357.26</v>
      </c>
      <c r="J294" s="176">
        <v>9.1967695713149908E-4</v>
      </c>
      <c r="K294" s="174" t="s">
        <v>68</v>
      </c>
    </row>
    <row r="295" spans="1:11" x14ac:dyDescent="0.2">
      <c r="A295" s="168" t="s">
        <v>1114</v>
      </c>
      <c r="B295" s="169" t="s">
        <v>1115</v>
      </c>
      <c r="C295" s="169" t="s">
        <v>86</v>
      </c>
      <c r="D295" s="169" t="s">
        <v>1116</v>
      </c>
      <c r="E295" s="170" t="s">
        <v>88</v>
      </c>
      <c r="F295" s="169">
        <v>56</v>
      </c>
      <c r="G295" s="169">
        <v>17.489999999999998</v>
      </c>
      <c r="H295" s="171" t="s">
        <v>1117</v>
      </c>
      <c r="I295" s="172">
        <v>1209.5999999999999</v>
      </c>
      <c r="J295" s="176">
        <v>2.5530752063137414E-4</v>
      </c>
      <c r="K295" s="174" t="s">
        <v>68</v>
      </c>
    </row>
    <row r="296" spans="1:11" ht="19.5" x14ac:dyDescent="0.2">
      <c r="A296" s="168" t="s">
        <v>1118</v>
      </c>
      <c r="B296" s="169" t="s">
        <v>1119</v>
      </c>
      <c r="C296" s="169" t="s">
        <v>86</v>
      </c>
      <c r="D296" s="169" t="s">
        <v>1120</v>
      </c>
      <c r="E296" s="170" t="s">
        <v>88</v>
      </c>
      <c r="F296" s="169">
        <v>79</v>
      </c>
      <c r="G296" s="169">
        <v>10.58</v>
      </c>
      <c r="H296" s="171" t="s">
        <v>1121</v>
      </c>
      <c r="I296" s="172">
        <v>1032.53</v>
      </c>
      <c r="J296" s="176">
        <v>2.1793375849662097E-4</v>
      </c>
      <c r="K296" s="174" t="s">
        <v>68</v>
      </c>
    </row>
    <row r="297" spans="1:11" ht="19.5" x14ac:dyDescent="0.2">
      <c r="A297" s="168" t="s">
        <v>1122</v>
      </c>
      <c r="B297" s="169" t="s">
        <v>1123</v>
      </c>
      <c r="C297" s="169" t="s">
        <v>86</v>
      </c>
      <c r="D297" s="169" t="s">
        <v>1124</v>
      </c>
      <c r="E297" s="170" t="s">
        <v>72</v>
      </c>
      <c r="F297" s="169">
        <v>91.7</v>
      </c>
      <c r="G297" s="169">
        <v>70.64</v>
      </c>
      <c r="H297" s="171" t="s">
        <v>1125</v>
      </c>
      <c r="I297" s="172">
        <v>8001.74</v>
      </c>
      <c r="J297" s="176">
        <v>1.6889090609597318E-3</v>
      </c>
      <c r="K297" s="174" t="s">
        <v>68</v>
      </c>
    </row>
    <row r="298" spans="1:11" ht="19.5" x14ac:dyDescent="0.2">
      <c r="A298" s="168" t="s">
        <v>1126</v>
      </c>
      <c r="B298" s="169" t="s">
        <v>1127</v>
      </c>
      <c r="C298" s="169" t="s">
        <v>86</v>
      </c>
      <c r="D298" s="169" t="s">
        <v>1128</v>
      </c>
      <c r="E298" s="170" t="s">
        <v>72</v>
      </c>
      <c r="F298" s="169">
        <v>12.7</v>
      </c>
      <c r="G298" s="169">
        <v>58.84</v>
      </c>
      <c r="H298" s="171" t="s">
        <v>1129</v>
      </c>
      <c r="I298" s="172">
        <v>923.16</v>
      </c>
      <c r="J298" s="176">
        <v>1.9484928137075011E-4</v>
      </c>
      <c r="K298" s="174" t="s">
        <v>68</v>
      </c>
    </row>
    <row r="299" spans="1:11" ht="19.5" x14ac:dyDescent="0.2">
      <c r="A299" s="168" t="s">
        <v>1130</v>
      </c>
      <c r="B299" s="169" t="s">
        <v>1131</v>
      </c>
      <c r="C299" s="169" t="s">
        <v>86</v>
      </c>
      <c r="D299" s="169" t="s">
        <v>1132</v>
      </c>
      <c r="E299" s="170" t="s">
        <v>88</v>
      </c>
      <c r="F299" s="169">
        <v>16</v>
      </c>
      <c r="G299" s="169">
        <v>13.89</v>
      </c>
      <c r="H299" s="171" t="s">
        <v>269</v>
      </c>
      <c r="I299" s="172">
        <v>274.39999999999998</v>
      </c>
      <c r="J299" s="176">
        <v>5.7916983846932091E-5</v>
      </c>
      <c r="K299" s="174" t="s">
        <v>68</v>
      </c>
    </row>
    <row r="300" spans="1:11" x14ac:dyDescent="0.2">
      <c r="A300" s="168" t="s">
        <v>1133</v>
      </c>
      <c r="B300" s="169" t="s">
        <v>1134</v>
      </c>
      <c r="C300" s="169" t="s">
        <v>86</v>
      </c>
      <c r="D300" s="169" t="s">
        <v>1135</v>
      </c>
      <c r="E300" s="170" t="s">
        <v>88</v>
      </c>
      <c r="F300" s="169">
        <v>133</v>
      </c>
      <c r="G300" s="169">
        <v>13.6</v>
      </c>
      <c r="H300" s="171" t="s">
        <v>1136</v>
      </c>
      <c r="I300" s="172">
        <v>2234.4</v>
      </c>
      <c r="J300" s="176">
        <v>4.716097256107328E-4</v>
      </c>
      <c r="K300" s="174" t="s">
        <v>68</v>
      </c>
    </row>
    <row r="301" spans="1:11" ht="19.5" x14ac:dyDescent="0.2">
      <c r="A301" s="168" t="s">
        <v>1137</v>
      </c>
      <c r="B301" s="169" t="s">
        <v>1138</v>
      </c>
      <c r="C301" s="169" t="s">
        <v>86</v>
      </c>
      <c r="D301" s="169" t="s">
        <v>1139</v>
      </c>
      <c r="E301" s="170" t="s">
        <v>88</v>
      </c>
      <c r="F301" s="169">
        <v>2</v>
      </c>
      <c r="G301" s="169">
        <v>11.84</v>
      </c>
      <c r="H301" s="171" t="s">
        <v>1140</v>
      </c>
      <c r="I301" s="172">
        <v>29.24</v>
      </c>
      <c r="J301" s="176">
        <v>6.1716202903946589E-6</v>
      </c>
      <c r="K301" s="174" t="s">
        <v>68</v>
      </c>
    </row>
    <row r="302" spans="1:11" x14ac:dyDescent="0.2">
      <c r="A302" s="168" t="s">
        <v>1141</v>
      </c>
      <c r="B302" s="169" t="s">
        <v>1142</v>
      </c>
      <c r="C302" s="169" t="s">
        <v>86</v>
      </c>
      <c r="D302" s="169" t="s">
        <v>1143</v>
      </c>
      <c r="E302" s="170" t="s">
        <v>1144</v>
      </c>
      <c r="F302" s="169">
        <v>91.7</v>
      </c>
      <c r="G302" s="169">
        <v>39.950000000000003</v>
      </c>
      <c r="H302" s="171" t="s">
        <v>1145</v>
      </c>
      <c r="I302" s="172">
        <v>4525.3900000000003</v>
      </c>
      <c r="J302" s="176">
        <v>9.5516377380126837E-4</v>
      </c>
      <c r="K302" s="174" t="s">
        <v>68</v>
      </c>
    </row>
    <row r="303" spans="1:11" x14ac:dyDescent="0.2">
      <c r="A303" s="168" t="s">
        <v>1146</v>
      </c>
      <c r="B303" s="169" t="s">
        <v>1147</v>
      </c>
      <c r="C303" s="169" t="s">
        <v>86</v>
      </c>
      <c r="D303" s="169" t="s">
        <v>1148</v>
      </c>
      <c r="E303" s="170" t="s">
        <v>72</v>
      </c>
      <c r="F303" s="169">
        <v>12.7</v>
      </c>
      <c r="G303" s="169">
        <v>26.08</v>
      </c>
      <c r="H303" s="171" t="s">
        <v>1149</v>
      </c>
      <c r="I303" s="172">
        <v>409.06</v>
      </c>
      <c r="J303" s="176">
        <v>8.6339363747908314E-5</v>
      </c>
      <c r="K303" s="174" t="s">
        <v>68</v>
      </c>
    </row>
    <row r="304" spans="1:11" ht="19.5" x14ac:dyDescent="0.2">
      <c r="A304" s="168" t="s">
        <v>1150</v>
      </c>
      <c r="B304" s="169" t="s">
        <v>1151</v>
      </c>
      <c r="C304" s="169" t="s">
        <v>64</v>
      </c>
      <c r="D304" s="169" t="s">
        <v>1152</v>
      </c>
      <c r="E304" s="170" t="s">
        <v>72</v>
      </c>
      <c r="F304" s="169">
        <v>93.25</v>
      </c>
      <c r="G304" s="169">
        <v>12.38</v>
      </c>
      <c r="H304" s="171" t="s">
        <v>1153</v>
      </c>
      <c r="I304" s="172">
        <v>1425.79</v>
      </c>
      <c r="J304" s="176">
        <v>3.0093825218337211E-4</v>
      </c>
      <c r="K304" s="174" t="s">
        <v>68</v>
      </c>
    </row>
    <row r="305" spans="1:11" ht="19.5" x14ac:dyDescent="0.2">
      <c r="A305" s="168" t="s">
        <v>1154</v>
      </c>
      <c r="B305" s="169" t="s">
        <v>1155</v>
      </c>
      <c r="C305" s="169" t="s">
        <v>64</v>
      </c>
      <c r="D305" s="169" t="s">
        <v>1156</v>
      </c>
      <c r="E305" s="170" t="s">
        <v>72</v>
      </c>
      <c r="F305" s="169">
        <v>1711.39</v>
      </c>
      <c r="G305" s="169">
        <v>18.989999999999998</v>
      </c>
      <c r="H305" s="171" t="s">
        <v>1157</v>
      </c>
      <c r="I305" s="172">
        <v>40149.199999999997</v>
      </c>
      <c r="J305" s="176">
        <v>8.4742003202159105E-3</v>
      </c>
      <c r="K305" s="174" t="s">
        <v>68</v>
      </c>
    </row>
    <row r="306" spans="1:11" ht="19.5" x14ac:dyDescent="0.2">
      <c r="A306" s="168" t="s">
        <v>1158</v>
      </c>
      <c r="B306" s="169" t="s">
        <v>1159</v>
      </c>
      <c r="C306" s="169" t="s">
        <v>64</v>
      </c>
      <c r="D306" s="169" t="s">
        <v>1160</v>
      </c>
      <c r="E306" s="170" t="s">
        <v>72</v>
      </c>
      <c r="F306" s="169">
        <v>362.06</v>
      </c>
      <c r="G306" s="169">
        <v>22.84</v>
      </c>
      <c r="H306" s="171" t="s">
        <v>1161</v>
      </c>
      <c r="I306" s="172">
        <v>10213.709999999999</v>
      </c>
      <c r="J306" s="176">
        <v>2.1557845374899735E-3</v>
      </c>
      <c r="K306" s="174" t="s">
        <v>68</v>
      </c>
    </row>
    <row r="307" spans="1:11" ht="19.5" x14ac:dyDescent="0.2">
      <c r="A307" s="168" t="s">
        <v>1162</v>
      </c>
      <c r="B307" s="169" t="s">
        <v>1163</v>
      </c>
      <c r="C307" s="169" t="s">
        <v>64</v>
      </c>
      <c r="D307" s="169" t="s">
        <v>1164</v>
      </c>
      <c r="E307" s="170" t="s">
        <v>72</v>
      </c>
      <c r="F307" s="169">
        <v>163.95</v>
      </c>
      <c r="G307" s="169">
        <v>19.829999999999998</v>
      </c>
      <c r="H307" s="171" t="s">
        <v>1165</v>
      </c>
      <c r="I307" s="172">
        <v>4015.13</v>
      </c>
      <c r="J307" s="176">
        <v>8.4746435624392295E-4</v>
      </c>
      <c r="K307" s="174" t="s">
        <v>68</v>
      </c>
    </row>
    <row r="308" spans="1:11" ht="19.5" x14ac:dyDescent="0.2">
      <c r="A308" s="168" t="s">
        <v>1166</v>
      </c>
      <c r="B308" s="169" t="s">
        <v>1167</v>
      </c>
      <c r="C308" s="169" t="s">
        <v>64</v>
      </c>
      <c r="D308" s="169" t="s">
        <v>1168</v>
      </c>
      <c r="E308" s="170" t="s">
        <v>72</v>
      </c>
      <c r="F308" s="169">
        <v>42.91</v>
      </c>
      <c r="G308" s="169">
        <v>25.68</v>
      </c>
      <c r="H308" s="171" t="s">
        <v>1169</v>
      </c>
      <c r="I308" s="172">
        <v>1361.1</v>
      </c>
      <c r="J308" s="176">
        <v>2.8728428102791281E-4</v>
      </c>
      <c r="K308" s="174" t="s">
        <v>68</v>
      </c>
    </row>
    <row r="309" spans="1:11" ht="19.5" x14ac:dyDescent="0.2">
      <c r="A309" s="168" t="s">
        <v>1170</v>
      </c>
      <c r="B309" s="169" t="s">
        <v>1171</v>
      </c>
      <c r="C309" s="169" t="s">
        <v>86</v>
      </c>
      <c r="D309" s="169" t="s">
        <v>1172</v>
      </c>
      <c r="E309" s="170" t="s">
        <v>88</v>
      </c>
      <c r="F309" s="169">
        <v>245</v>
      </c>
      <c r="G309" s="169">
        <v>273.19</v>
      </c>
      <c r="H309" s="171" t="s">
        <v>1173</v>
      </c>
      <c r="I309" s="172">
        <v>82685.05</v>
      </c>
      <c r="J309" s="176">
        <v>1.7452145427233137E-2</v>
      </c>
      <c r="K309" s="174" t="s">
        <v>68</v>
      </c>
    </row>
    <row r="310" spans="1:11" x14ac:dyDescent="0.2">
      <c r="A310" s="168" t="s">
        <v>1174</v>
      </c>
      <c r="B310" s="169" t="s">
        <v>1175</v>
      </c>
      <c r="C310" s="169" t="s">
        <v>86</v>
      </c>
      <c r="D310" s="169" t="s">
        <v>1176</v>
      </c>
      <c r="E310" s="170" t="s">
        <v>688</v>
      </c>
      <c r="F310" s="169">
        <v>980</v>
      </c>
      <c r="G310" s="169">
        <v>2.44</v>
      </c>
      <c r="H310" s="171" t="s">
        <v>1177</v>
      </c>
      <c r="I310" s="172">
        <v>2949.8</v>
      </c>
      <c r="J310" s="176">
        <v>6.2260757635452006E-4</v>
      </c>
      <c r="K310" s="174" t="s">
        <v>68</v>
      </c>
    </row>
    <row r="311" spans="1:11" ht="19.5" x14ac:dyDescent="0.2">
      <c r="A311" s="168" t="s">
        <v>1178</v>
      </c>
      <c r="B311" s="169" t="s">
        <v>1179</v>
      </c>
      <c r="C311" s="169" t="s">
        <v>64</v>
      </c>
      <c r="D311" s="169" t="s">
        <v>1180</v>
      </c>
      <c r="E311" s="170" t="s">
        <v>88</v>
      </c>
      <c r="F311" s="169">
        <v>4</v>
      </c>
      <c r="G311" s="169">
        <v>13.44</v>
      </c>
      <c r="H311" s="171" t="s">
        <v>1181</v>
      </c>
      <c r="I311" s="172">
        <v>66.400000000000006</v>
      </c>
      <c r="J311" s="176">
        <v>1.4014896965875698E-5</v>
      </c>
      <c r="K311" s="174" t="s">
        <v>68</v>
      </c>
    </row>
    <row r="312" spans="1:11" ht="19.5" x14ac:dyDescent="0.2">
      <c r="A312" s="168" t="s">
        <v>1182</v>
      </c>
      <c r="B312" s="169" t="s">
        <v>1183</v>
      </c>
      <c r="C312" s="169" t="s">
        <v>86</v>
      </c>
      <c r="D312" s="169" t="s">
        <v>1184</v>
      </c>
      <c r="E312" s="170" t="s">
        <v>88</v>
      </c>
      <c r="F312" s="169">
        <v>1</v>
      </c>
      <c r="G312" s="169">
        <v>165.65</v>
      </c>
      <c r="H312" s="171" t="s">
        <v>1185</v>
      </c>
      <c r="I312" s="172">
        <v>204.64</v>
      </c>
      <c r="J312" s="176">
        <v>4.3192899323747026E-5</v>
      </c>
      <c r="K312" s="174" t="s">
        <v>68</v>
      </c>
    </row>
    <row r="313" spans="1:11" ht="19.5" x14ac:dyDescent="0.2">
      <c r="A313" s="168" t="s">
        <v>1186</v>
      </c>
      <c r="B313" s="169" t="s">
        <v>1187</v>
      </c>
      <c r="C313" s="169" t="s">
        <v>86</v>
      </c>
      <c r="D313" s="169" t="s">
        <v>1188</v>
      </c>
      <c r="E313" s="170" t="s">
        <v>88</v>
      </c>
      <c r="F313" s="169">
        <v>3</v>
      </c>
      <c r="G313" s="169">
        <v>2710.72</v>
      </c>
      <c r="H313" s="171" t="s">
        <v>1189</v>
      </c>
      <c r="I313" s="172">
        <v>10046.459999999999</v>
      </c>
      <c r="J313" s="176">
        <v>2.1204834604185473E-3</v>
      </c>
      <c r="K313" s="174" t="s">
        <v>68</v>
      </c>
    </row>
    <row r="314" spans="1:11" ht="29.25" x14ac:dyDescent="0.2">
      <c r="A314" s="168" t="s">
        <v>1190</v>
      </c>
      <c r="B314" s="169" t="s">
        <v>1191</v>
      </c>
      <c r="C314" s="169" t="s">
        <v>86</v>
      </c>
      <c r="D314" s="169" t="s">
        <v>1192</v>
      </c>
      <c r="E314" s="170" t="s">
        <v>88</v>
      </c>
      <c r="F314" s="169">
        <v>1</v>
      </c>
      <c r="G314" s="169">
        <v>3764.31</v>
      </c>
      <c r="H314" s="171" t="s">
        <v>1193</v>
      </c>
      <c r="I314" s="172">
        <v>4650.42</v>
      </c>
      <c r="J314" s="176">
        <v>9.8155357150674191E-4</v>
      </c>
      <c r="K314" s="174" t="s">
        <v>68</v>
      </c>
    </row>
    <row r="315" spans="1:11" ht="19.5" x14ac:dyDescent="0.2">
      <c r="A315" s="168" t="s">
        <v>1194</v>
      </c>
      <c r="B315" s="169" t="s">
        <v>1195</v>
      </c>
      <c r="C315" s="169" t="s">
        <v>86</v>
      </c>
      <c r="D315" s="169" t="s">
        <v>1196</v>
      </c>
      <c r="E315" s="170" t="s">
        <v>88</v>
      </c>
      <c r="F315" s="169">
        <v>1</v>
      </c>
      <c r="G315" s="169">
        <v>38225.5</v>
      </c>
      <c r="H315" s="171" t="s">
        <v>1197</v>
      </c>
      <c r="I315" s="172">
        <v>47223.78</v>
      </c>
      <c r="J315" s="176">
        <v>9.9674158289033334E-3</v>
      </c>
      <c r="K315" s="174" t="s">
        <v>68</v>
      </c>
    </row>
    <row r="316" spans="1:11" ht="19.5" x14ac:dyDescent="0.2">
      <c r="A316" s="168" t="s">
        <v>1198</v>
      </c>
      <c r="B316" s="169" t="s">
        <v>1199</v>
      </c>
      <c r="C316" s="169" t="s">
        <v>86</v>
      </c>
      <c r="D316" s="169" t="s">
        <v>1200</v>
      </c>
      <c r="E316" s="170" t="s">
        <v>88</v>
      </c>
      <c r="F316" s="169">
        <v>1</v>
      </c>
      <c r="G316" s="169">
        <v>21092.240000000002</v>
      </c>
      <c r="H316" s="171" t="s">
        <v>1201</v>
      </c>
      <c r="I316" s="172">
        <v>26057.35</v>
      </c>
      <c r="J316" s="176">
        <v>5.4998655941831485E-3</v>
      </c>
      <c r="K316" s="174" t="s">
        <v>68</v>
      </c>
    </row>
    <row r="317" spans="1:11" x14ac:dyDescent="0.2">
      <c r="A317" s="168" t="s">
        <v>24</v>
      </c>
      <c r="B317" s="169"/>
      <c r="C317" s="169"/>
      <c r="D317" s="169" t="s">
        <v>25</v>
      </c>
      <c r="E317" s="170"/>
      <c r="F317" s="169"/>
      <c r="G317" s="169"/>
      <c r="H317" s="171" t="s">
        <v>58</v>
      </c>
      <c r="I317" s="172">
        <v>37410.400000000001</v>
      </c>
      <c r="J317" s="176">
        <v>7.8961280339186167E-3</v>
      </c>
      <c r="K317" s="174" t="s">
        <v>59</v>
      </c>
    </row>
    <row r="318" spans="1:11" ht="19.5" x14ac:dyDescent="0.2">
      <c r="A318" s="168" t="s">
        <v>1202</v>
      </c>
      <c r="B318" s="169" t="s">
        <v>1203</v>
      </c>
      <c r="C318" s="169" t="s">
        <v>86</v>
      </c>
      <c r="D318" s="169" t="s">
        <v>1204</v>
      </c>
      <c r="E318" s="170" t="s">
        <v>88</v>
      </c>
      <c r="F318" s="169">
        <v>1</v>
      </c>
      <c r="G318" s="169">
        <v>367.07</v>
      </c>
      <c r="H318" s="171" t="s">
        <v>1205</v>
      </c>
      <c r="I318" s="172">
        <v>453.47</v>
      </c>
      <c r="J318" s="176">
        <v>9.5712881432464649E-5</v>
      </c>
      <c r="K318" s="174" t="s">
        <v>68</v>
      </c>
    </row>
    <row r="319" spans="1:11" ht="19.5" x14ac:dyDescent="0.2">
      <c r="A319" s="168" t="s">
        <v>1206</v>
      </c>
      <c r="B319" s="169" t="s">
        <v>1207</v>
      </c>
      <c r="C319" s="169" t="s">
        <v>64</v>
      </c>
      <c r="D319" s="169" t="s">
        <v>1208</v>
      </c>
      <c r="E319" s="170" t="s">
        <v>88</v>
      </c>
      <c r="F319" s="169">
        <v>22</v>
      </c>
      <c r="G319" s="169">
        <v>51.47</v>
      </c>
      <c r="H319" s="171" t="s">
        <v>1209</v>
      </c>
      <c r="I319" s="172">
        <v>1398.76</v>
      </c>
      <c r="J319" s="176">
        <v>2.9523309156608869E-4</v>
      </c>
      <c r="K319" s="174" t="s">
        <v>68</v>
      </c>
    </row>
    <row r="320" spans="1:11" ht="29.25" x14ac:dyDescent="0.2">
      <c r="A320" s="168" t="s">
        <v>1210</v>
      </c>
      <c r="B320" s="169" t="s">
        <v>1211</v>
      </c>
      <c r="C320" s="169" t="s">
        <v>64</v>
      </c>
      <c r="D320" s="169" t="s">
        <v>1212</v>
      </c>
      <c r="E320" s="170" t="s">
        <v>88</v>
      </c>
      <c r="F320" s="169">
        <v>22</v>
      </c>
      <c r="G320" s="169">
        <v>18.489999999999998</v>
      </c>
      <c r="H320" s="171" t="s">
        <v>1213</v>
      </c>
      <c r="I320" s="172">
        <v>502.48</v>
      </c>
      <c r="J320" s="176">
        <v>1.0605731065381356E-4</v>
      </c>
      <c r="K320" s="174" t="s">
        <v>68</v>
      </c>
    </row>
    <row r="321" spans="1:11" ht="19.5" x14ac:dyDescent="0.2">
      <c r="A321" s="168" t="s">
        <v>1214</v>
      </c>
      <c r="B321" s="169" t="s">
        <v>962</v>
      </c>
      <c r="C321" s="169" t="s">
        <v>64</v>
      </c>
      <c r="D321" s="169" t="s">
        <v>963</v>
      </c>
      <c r="E321" s="170" t="s">
        <v>88</v>
      </c>
      <c r="F321" s="169">
        <v>22</v>
      </c>
      <c r="G321" s="169">
        <v>107.19</v>
      </c>
      <c r="H321" s="171" t="s">
        <v>964</v>
      </c>
      <c r="I321" s="172">
        <v>2913.24</v>
      </c>
      <c r="J321" s="176">
        <v>6.1489094031427272E-4</v>
      </c>
      <c r="K321" s="174" t="s">
        <v>68</v>
      </c>
    </row>
    <row r="322" spans="1:11" x14ac:dyDescent="0.2">
      <c r="A322" s="168" t="s">
        <v>1215</v>
      </c>
      <c r="B322" s="169" t="s">
        <v>1216</v>
      </c>
      <c r="C322" s="169" t="s">
        <v>64</v>
      </c>
      <c r="D322" s="169" t="s">
        <v>1217</v>
      </c>
      <c r="E322" s="170" t="s">
        <v>88</v>
      </c>
      <c r="F322" s="169">
        <v>10</v>
      </c>
      <c r="G322" s="169">
        <v>156.53</v>
      </c>
      <c r="H322" s="171" t="s">
        <v>1218</v>
      </c>
      <c r="I322" s="172">
        <v>1933.7</v>
      </c>
      <c r="J322" s="176">
        <v>4.0814166058605173E-4</v>
      </c>
      <c r="K322" s="174" t="s">
        <v>68</v>
      </c>
    </row>
    <row r="323" spans="1:11" x14ac:dyDescent="0.2">
      <c r="A323" s="168" t="s">
        <v>1219</v>
      </c>
      <c r="B323" s="169" t="s">
        <v>1220</v>
      </c>
      <c r="C323" s="169" t="s">
        <v>86</v>
      </c>
      <c r="D323" s="169" t="s">
        <v>1221</v>
      </c>
      <c r="E323" s="170" t="s">
        <v>72</v>
      </c>
      <c r="F323" s="169">
        <v>45.2</v>
      </c>
      <c r="G323" s="169">
        <v>16.78</v>
      </c>
      <c r="H323" s="171" t="s">
        <v>1222</v>
      </c>
      <c r="I323" s="172">
        <v>936.99</v>
      </c>
      <c r="J323" s="176">
        <v>1.9776834801288961E-4</v>
      </c>
      <c r="K323" s="174" t="s">
        <v>68</v>
      </c>
    </row>
    <row r="324" spans="1:11" ht="19.5" x14ac:dyDescent="0.2">
      <c r="A324" s="168" t="s">
        <v>1223</v>
      </c>
      <c r="B324" s="169" t="s">
        <v>1010</v>
      </c>
      <c r="C324" s="169" t="s">
        <v>64</v>
      </c>
      <c r="D324" s="169" t="s">
        <v>1011</v>
      </c>
      <c r="E324" s="170" t="s">
        <v>72</v>
      </c>
      <c r="F324" s="169">
        <v>246.9</v>
      </c>
      <c r="G324" s="169">
        <v>92.19</v>
      </c>
      <c r="H324" s="171" t="s">
        <v>1012</v>
      </c>
      <c r="I324" s="172">
        <v>28119.439999999999</v>
      </c>
      <c r="J324" s="176">
        <v>5.9351062400319829E-3</v>
      </c>
      <c r="K324" s="174" t="s">
        <v>68</v>
      </c>
    </row>
    <row r="325" spans="1:11" x14ac:dyDescent="0.2">
      <c r="A325" s="168" t="s">
        <v>1224</v>
      </c>
      <c r="B325" s="169" t="s">
        <v>1225</v>
      </c>
      <c r="C325" s="169" t="s">
        <v>86</v>
      </c>
      <c r="D325" s="169" t="s">
        <v>1226</v>
      </c>
      <c r="E325" s="170" t="s">
        <v>88</v>
      </c>
      <c r="F325" s="169">
        <v>160</v>
      </c>
      <c r="G325" s="169">
        <v>1.1399999999999999</v>
      </c>
      <c r="H325" s="171" t="s">
        <v>1227</v>
      </c>
      <c r="I325" s="172">
        <v>224</v>
      </c>
      <c r="J325" s="176">
        <v>4.7279170487291506E-5</v>
      </c>
      <c r="K325" s="174" t="s">
        <v>68</v>
      </c>
    </row>
    <row r="326" spans="1:11" ht="19.5" x14ac:dyDescent="0.2">
      <c r="A326" s="168" t="s">
        <v>1228</v>
      </c>
      <c r="B326" s="169" t="s">
        <v>1229</v>
      </c>
      <c r="C326" s="169" t="s">
        <v>86</v>
      </c>
      <c r="D326" s="169" t="s">
        <v>1230</v>
      </c>
      <c r="E326" s="170" t="s">
        <v>88</v>
      </c>
      <c r="F326" s="169">
        <v>48</v>
      </c>
      <c r="G326" s="169">
        <v>14.07</v>
      </c>
      <c r="H326" s="171" t="s">
        <v>1231</v>
      </c>
      <c r="I326" s="172">
        <v>834.24</v>
      </c>
      <c r="J326" s="176">
        <v>1.7608113922909852E-4</v>
      </c>
      <c r="K326" s="174" t="s">
        <v>68</v>
      </c>
    </row>
    <row r="327" spans="1:11" x14ac:dyDescent="0.2">
      <c r="A327" s="168" t="s">
        <v>1232</v>
      </c>
      <c r="B327" s="169" t="s">
        <v>1233</v>
      </c>
      <c r="C327" s="169" t="s">
        <v>86</v>
      </c>
      <c r="D327" s="169" t="s">
        <v>1234</v>
      </c>
      <c r="E327" s="170" t="s">
        <v>88</v>
      </c>
      <c r="F327" s="169">
        <v>48</v>
      </c>
      <c r="G327" s="169">
        <v>0.91</v>
      </c>
      <c r="H327" s="171" t="s">
        <v>1235</v>
      </c>
      <c r="I327" s="172">
        <v>53.76</v>
      </c>
      <c r="J327" s="176">
        <v>1.134700091694996E-5</v>
      </c>
      <c r="K327" s="174" t="s">
        <v>68</v>
      </c>
    </row>
    <row r="328" spans="1:11" x14ac:dyDescent="0.2">
      <c r="A328" s="168" t="s">
        <v>1236</v>
      </c>
      <c r="B328" s="169" t="s">
        <v>1237</v>
      </c>
      <c r="C328" s="169" t="s">
        <v>86</v>
      </c>
      <c r="D328" s="169" t="s">
        <v>1238</v>
      </c>
      <c r="E328" s="170" t="s">
        <v>88</v>
      </c>
      <c r="F328" s="169">
        <v>48</v>
      </c>
      <c r="G328" s="169">
        <v>0.68</v>
      </c>
      <c r="H328" s="171" t="s">
        <v>1239</v>
      </c>
      <c r="I328" s="172">
        <v>40.32</v>
      </c>
      <c r="J328" s="176">
        <v>8.5102506877124708E-6</v>
      </c>
      <c r="K328" s="174" t="s">
        <v>68</v>
      </c>
    </row>
    <row r="329" spans="1:11" x14ac:dyDescent="0.2">
      <c r="A329" s="168" t="s">
        <v>26</v>
      </c>
      <c r="B329" s="169"/>
      <c r="C329" s="169"/>
      <c r="D329" s="169" t="s">
        <v>27</v>
      </c>
      <c r="E329" s="170"/>
      <c r="F329" s="169"/>
      <c r="G329" s="169"/>
      <c r="H329" s="171" t="s">
        <v>58</v>
      </c>
      <c r="I329" s="172">
        <v>124053.73</v>
      </c>
      <c r="J329" s="176">
        <v>2.6183738617207273E-2</v>
      </c>
      <c r="K329" s="174" t="s">
        <v>59</v>
      </c>
    </row>
    <row r="330" spans="1:11" x14ac:dyDescent="0.2">
      <c r="A330" s="168" t="s">
        <v>1240</v>
      </c>
      <c r="B330" s="169" t="s">
        <v>1241</v>
      </c>
      <c r="C330" s="169" t="s">
        <v>86</v>
      </c>
      <c r="D330" s="169" t="s">
        <v>1242</v>
      </c>
      <c r="E330" s="170" t="s">
        <v>88</v>
      </c>
      <c r="F330" s="169">
        <v>200</v>
      </c>
      <c r="G330" s="169">
        <v>3.35</v>
      </c>
      <c r="H330" s="171" t="s">
        <v>1243</v>
      </c>
      <c r="I330" s="172">
        <v>826</v>
      </c>
      <c r="J330" s="176">
        <v>1.7434194117188742E-4</v>
      </c>
      <c r="K330" s="174" t="s">
        <v>68</v>
      </c>
    </row>
    <row r="331" spans="1:11" ht="19.5" x14ac:dyDescent="0.2">
      <c r="A331" s="168" t="s">
        <v>1244</v>
      </c>
      <c r="B331" s="169" t="s">
        <v>1245</v>
      </c>
      <c r="C331" s="169" t="s">
        <v>86</v>
      </c>
      <c r="D331" s="169" t="s">
        <v>1246</v>
      </c>
      <c r="E331" s="170" t="s">
        <v>88</v>
      </c>
      <c r="F331" s="169">
        <v>3</v>
      </c>
      <c r="G331" s="169">
        <v>22</v>
      </c>
      <c r="H331" s="171" t="s">
        <v>1247</v>
      </c>
      <c r="I331" s="172">
        <v>81.510000000000005</v>
      </c>
      <c r="J331" s="176">
        <v>1.7204130296513979E-5</v>
      </c>
      <c r="K331" s="174" t="s">
        <v>68</v>
      </c>
    </row>
    <row r="332" spans="1:11" x14ac:dyDescent="0.2">
      <c r="A332" s="168" t="s">
        <v>1248</v>
      </c>
      <c r="B332" s="169" t="s">
        <v>1249</v>
      </c>
      <c r="C332" s="169" t="s">
        <v>86</v>
      </c>
      <c r="D332" s="169" t="s">
        <v>1250</v>
      </c>
      <c r="E332" s="170" t="s">
        <v>170</v>
      </c>
      <c r="F332" s="169">
        <v>5</v>
      </c>
      <c r="G332" s="169">
        <v>18.7</v>
      </c>
      <c r="H332" s="171" t="s">
        <v>1251</v>
      </c>
      <c r="I332" s="172">
        <v>115.5</v>
      </c>
      <c r="J332" s="176">
        <v>2.4378322282509683E-5</v>
      </c>
      <c r="K332" s="174" t="s">
        <v>68</v>
      </c>
    </row>
    <row r="333" spans="1:11" x14ac:dyDescent="0.2">
      <c r="A333" s="168" t="s">
        <v>1252</v>
      </c>
      <c r="B333" s="169" t="s">
        <v>1253</v>
      </c>
      <c r="C333" s="169" t="s">
        <v>86</v>
      </c>
      <c r="D333" s="169" t="s">
        <v>1254</v>
      </c>
      <c r="E333" s="170" t="s">
        <v>88</v>
      </c>
      <c r="F333" s="169">
        <v>2</v>
      </c>
      <c r="G333" s="169">
        <v>98.14</v>
      </c>
      <c r="H333" s="171" t="s">
        <v>1255</v>
      </c>
      <c r="I333" s="172">
        <v>242.48</v>
      </c>
      <c r="J333" s="176">
        <v>5.117970205249305E-5</v>
      </c>
      <c r="K333" s="174" t="s">
        <v>68</v>
      </c>
    </row>
    <row r="334" spans="1:11" x14ac:dyDescent="0.2">
      <c r="A334" s="168" t="s">
        <v>1256</v>
      </c>
      <c r="B334" s="169" t="s">
        <v>1257</v>
      </c>
      <c r="C334" s="169" t="s">
        <v>86</v>
      </c>
      <c r="D334" s="169" t="s">
        <v>1258</v>
      </c>
      <c r="E334" s="170" t="s">
        <v>88</v>
      </c>
      <c r="F334" s="169">
        <v>14</v>
      </c>
      <c r="G334" s="169">
        <v>9.86</v>
      </c>
      <c r="H334" s="171" t="s">
        <v>1259</v>
      </c>
      <c r="I334" s="172">
        <v>170.52</v>
      </c>
      <c r="J334" s="176">
        <v>3.5991268533450659E-5</v>
      </c>
      <c r="K334" s="174" t="s">
        <v>68</v>
      </c>
    </row>
    <row r="335" spans="1:11" x14ac:dyDescent="0.2">
      <c r="A335" s="168" t="s">
        <v>1260</v>
      </c>
      <c r="B335" s="169" t="s">
        <v>1261</v>
      </c>
      <c r="C335" s="169" t="s">
        <v>86</v>
      </c>
      <c r="D335" s="169" t="s">
        <v>1262</v>
      </c>
      <c r="E335" s="170" t="s">
        <v>88</v>
      </c>
      <c r="F335" s="169">
        <v>20</v>
      </c>
      <c r="G335" s="169">
        <v>1.61</v>
      </c>
      <c r="H335" s="171" t="s">
        <v>1263</v>
      </c>
      <c r="I335" s="172">
        <v>39.6</v>
      </c>
      <c r="J335" s="176">
        <v>8.3582819254318916E-6</v>
      </c>
      <c r="K335" s="174" t="s">
        <v>68</v>
      </c>
    </row>
    <row r="336" spans="1:11" x14ac:dyDescent="0.2">
      <c r="A336" s="168" t="s">
        <v>1264</v>
      </c>
      <c r="B336" s="169" t="s">
        <v>1225</v>
      </c>
      <c r="C336" s="169" t="s">
        <v>86</v>
      </c>
      <c r="D336" s="169" t="s">
        <v>1226</v>
      </c>
      <c r="E336" s="170" t="s">
        <v>88</v>
      </c>
      <c r="F336" s="169">
        <v>4</v>
      </c>
      <c r="G336" s="169">
        <v>1.1399999999999999</v>
      </c>
      <c r="H336" s="171" t="s">
        <v>1227</v>
      </c>
      <c r="I336" s="172">
        <v>5.6</v>
      </c>
      <c r="J336" s="176">
        <v>1.1819792621822877E-6</v>
      </c>
      <c r="K336" s="174" t="s">
        <v>68</v>
      </c>
    </row>
    <row r="337" spans="1:11" ht="19.5" x14ac:dyDescent="0.2">
      <c r="A337" s="168" t="s">
        <v>1265</v>
      </c>
      <c r="B337" s="169" t="s">
        <v>1266</v>
      </c>
      <c r="C337" s="169" t="s">
        <v>64</v>
      </c>
      <c r="D337" s="169" t="s">
        <v>1267</v>
      </c>
      <c r="E337" s="170" t="s">
        <v>72</v>
      </c>
      <c r="F337" s="169">
        <v>4880</v>
      </c>
      <c r="G337" s="169">
        <v>7.84</v>
      </c>
      <c r="H337" s="171" t="s">
        <v>1268</v>
      </c>
      <c r="I337" s="172">
        <v>47238.400000000001</v>
      </c>
      <c r="J337" s="176">
        <v>9.9705016390485325E-3</v>
      </c>
      <c r="K337" s="174" t="s">
        <v>68</v>
      </c>
    </row>
    <row r="338" spans="1:11" ht="19.5" x14ac:dyDescent="0.2">
      <c r="A338" s="168" t="s">
        <v>1269</v>
      </c>
      <c r="B338" s="169" t="s">
        <v>1270</v>
      </c>
      <c r="C338" s="169" t="s">
        <v>86</v>
      </c>
      <c r="D338" s="169" t="s">
        <v>1271</v>
      </c>
      <c r="E338" s="170" t="s">
        <v>88</v>
      </c>
      <c r="F338" s="169">
        <v>12</v>
      </c>
      <c r="G338" s="169">
        <v>45.29</v>
      </c>
      <c r="H338" s="171" t="s">
        <v>1272</v>
      </c>
      <c r="I338" s="172">
        <v>671.4</v>
      </c>
      <c r="J338" s="176">
        <v>1.4171087082664069E-4</v>
      </c>
      <c r="K338" s="174" t="s">
        <v>68</v>
      </c>
    </row>
    <row r="339" spans="1:11" ht="19.5" x14ac:dyDescent="0.2">
      <c r="A339" s="168" t="s">
        <v>1273</v>
      </c>
      <c r="B339" s="169" t="s">
        <v>942</v>
      </c>
      <c r="C339" s="169" t="s">
        <v>64</v>
      </c>
      <c r="D339" s="169" t="s">
        <v>943</v>
      </c>
      <c r="E339" s="170" t="s">
        <v>88</v>
      </c>
      <c r="F339" s="169">
        <v>87</v>
      </c>
      <c r="G339" s="169">
        <v>17.149999999999999</v>
      </c>
      <c r="H339" s="171" t="s">
        <v>944</v>
      </c>
      <c r="I339" s="172">
        <v>1842.66</v>
      </c>
      <c r="J339" s="176">
        <v>3.8892605486657395E-4</v>
      </c>
      <c r="K339" s="174" t="s">
        <v>68</v>
      </c>
    </row>
    <row r="340" spans="1:11" ht="19.5" x14ac:dyDescent="0.2">
      <c r="A340" s="168" t="s">
        <v>1274</v>
      </c>
      <c r="B340" s="169" t="s">
        <v>1275</v>
      </c>
      <c r="C340" s="169" t="s">
        <v>86</v>
      </c>
      <c r="D340" s="169" t="s">
        <v>1276</v>
      </c>
      <c r="E340" s="170" t="s">
        <v>88</v>
      </c>
      <c r="F340" s="169">
        <v>1</v>
      </c>
      <c r="G340" s="169">
        <v>77.849999999999994</v>
      </c>
      <c r="H340" s="171" t="s">
        <v>1277</v>
      </c>
      <c r="I340" s="172">
        <v>96.17</v>
      </c>
      <c r="J340" s="176">
        <v>2.0298383150726893E-5</v>
      </c>
      <c r="K340" s="174" t="s">
        <v>68</v>
      </c>
    </row>
    <row r="341" spans="1:11" ht="19.5" x14ac:dyDescent="0.2">
      <c r="A341" s="168" t="s">
        <v>1278</v>
      </c>
      <c r="B341" s="169" t="s">
        <v>1279</v>
      </c>
      <c r="C341" s="169" t="s">
        <v>86</v>
      </c>
      <c r="D341" s="169" t="s">
        <v>1280</v>
      </c>
      <c r="E341" s="170" t="s">
        <v>88</v>
      </c>
      <c r="F341" s="169">
        <v>6</v>
      </c>
      <c r="G341" s="169">
        <v>128.71</v>
      </c>
      <c r="H341" s="171" t="s">
        <v>1281</v>
      </c>
      <c r="I341" s="172">
        <v>954</v>
      </c>
      <c r="J341" s="176">
        <v>2.0135861002176829E-4</v>
      </c>
      <c r="K341" s="174" t="s">
        <v>68</v>
      </c>
    </row>
    <row r="342" spans="1:11" x14ac:dyDescent="0.2">
      <c r="A342" s="168" t="s">
        <v>1282</v>
      </c>
      <c r="B342" s="169" t="s">
        <v>1283</v>
      </c>
      <c r="C342" s="169" t="s">
        <v>86</v>
      </c>
      <c r="D342" s="169" t="s">
        <v>1284</v>
      </c>
      <c r="E342" s="170" t="s">
        <v>88</v>
      </c>
      <c r="F342" s="169">
        <v>1</v>
      </c>
      <c r="G342" s="169">
        <v>352.45</v>
      </c>
      <c r="H342" s="171" t="s">
        <v>1285</v>
      </c>
      <c r="I342" s="172">
        <v>435.41</v>
      </c>
      <c r="J342" s="176">
        <v>9.1900998311926762E-5</v>
      </c>
      <c r="K342" s="174" t="s">
        <v>68</v>
      </c>
    </row>
    <row r="343" spans="1:11" x14ac:dyDescent="0.2">
      <c r="A343" s="168" t="s">
        <v>1286</v>
      </c>
      <c r="B343" s="169" t="s">
        <v>1287</v>
      </c>
      <c r="C343" s="169" t="s">
        <v>86</v>
      </c>
      <c r="D343" s="169" t="s">
        <v>1288</v>
      </c>
      <c r="E343" s="170" t="s">
        <v>88</v>
      </c>
      <c r="F343" s="169">
        <v>1</v>
      </c>
      <c r="G343" s="169">
        <v>560.41999999999996</v>
      </c>
      <c r="H343" s="171" t="s">
        <v>1289</v>
      </c>
      <c r="I343" s="172">
        <v>692.34</v>
      </c>
      <c r="J343" s="176">
        <v>1.4613062899630091E-4</v>
      </c>
      <c r="K343" s="174" t="s">
        <v>68</v>
      </c>
    </row>
    <row r="344" spans="1:11" ht="19.5" x14ac:dyDescent="0.2">
      <c r="A344" s="168" t="s">
        <v>1290</v>
      </c>
      <c r="B344" s="169" t="s">
        <v>1291</v>
      </c>
      <c r="C344" s="169" t="s">
        <v>86</v>
      </c>
      <c r="D344" s="169" t="s">
        <v>1292</v>
      </c>
      <c r="E344" s="170" t="s">
        <v>88</v>
      </c>
      <c r="F344" s="169">
        <v>5</v>
      </c>
      <c r="G344" s="169">
        <v>224.38</v>
      </c>
      <c r="H344" s="171" t="s">
        <v>1293</v>
      </c>
      <c r="I344" s="172">
        <v>1385.95</v>
      </c>
      <c r="J344" s="176">
        <v>2.9252931400384672E-4</v>
      </c>
      <c r="K344" s="174" t="s">
        <v>68</v>
      </c>
    </row>
    <row r="345" spans="1:11" x14ac:dyDescent="0.2">
      <c r="A345" s="168" t="s">
        <v>1294</v>
      </c>
      <c r="B345" s="169" t="s">
        <v>1295</v>
      </c>
      <c r="C345" s="169" t="s">
        <v>86</v>
      </c>
      <c r="D345" s="169" t="s">
        <v>1296</v>
      </c>
      <c r="E345" s="170" t="s">
        <v>88</v>
      </c>
      <c r="F345" s="169">
        <v>140</v>
      </c>
      <c r="G345" s="169">
        <v>26.04</v>
      </c>
      <c r="H345" s="171" t="s">
        <v>1297</v>
      </c>
      <c r="I345" s="172">
        <v>4502.3999999999996</v>
      </c>
      <c r="J345" s="176">
        <v>9.503113267945592E-4</v>
      </c>
      <c r="K345" s="174" t="s">
        <v>68</v>
      </c>
    </row>
    <row r="346" spans="1:11" ht="19.5" x14ac:dyDescent="0.2">
      <c r="A346" s="168" t="s">
        <v>1298</v>
      </c>
      <c r="B346" s="169" t="s">
        <v>1299</v>
      </c>
      <c r="C346" s="169" t="s">
        <v>86</v>
      </c>
      <c r="D346" s="169" t="s">
        <v>1300</v>
      </c>
      <c r="E346" s="170" t="s">
        <v>88</v>
      </c>
      <c r="F346" s="169">
        <v>1</v>
      </c>
      <c r="G346" s="169">
        <v>42.59</v>
      </c>
      <c r="H346" s="171" t="s">
        <v>1301</v>
      </c>
      <c r="I346" s="172">
        <v>52.61</v>
      </c>
      <c r="J346" s="176">
        <v>1.1104273032751812E-5</v>
      </c>
      <c r="K346" s="174" t="s">
        <v>68</v>
      </c>
    </row>
    <row r="347" spans="1:11" ht="19.5" x14ac:dyDescent="0.2">
      <c r="A347" s="168" t="s">
        <v>1302</v>
      </c>
      <c r="B347" s="169" t="s">
        <v>1303</v>
      </c>
      <c r="C347" s="169" t="s">
        <v>86</v>
      </c>
      <c r="D347" s="169" t="s">
        <v>1304</v>
      </c>
      <c r="E347" s="170" t="s">
        <v>88</v>
      </c>
      <c r="F347" s="169">
        <v>1</v>
      </c>
      <c r="G347" s="169">
        <v>80.81</v>
      </c>
      <c r="H347" s="171" t="s">
        <v>1305</v>
      </c>
      <c r="I347" s="172">
        <v>99.83</v>
      </c>
      <c r="J347" s="176">
        <v>2.1070891025653173E-5</v>
      </c>
      <c r="K347" s="174" t="s">
        <v>68</v>
      </c>
    </row>
    <row r="348" spans="1:11" ht="29.25" x14ac:dyDescent="0.2">
      <c r="A348" s="168" t="s">
        <v>1306</v>
      </c>
      <c r="B348" s="169" t="s">
        <v>1307</v>
      </c>
      <c r="C348" s="169" t="s">
        <v>64</v>
      </c>
      <c r="D348" s="169" t="s">
        <v>1308</v>
      </c>
      <c r="E348" s="170" t="s">
        <v>88</v>
      </c>
      <c r="F348" s="169">
        <v>58</v>
      </c>
      <c r="G348" s="169">
        <v>17.059999999999999</v>
      </c>
      <c r="H348" s="171" t="s">
        <v>1309</v>
      </c>
      <c r="I348" s="172">
        <v>1222.06</v>
      </c>
      <c r="J348" s="176">
        <v>2.5793742448972974E-4</v>
      </c>
      <c r="K348" s="174" t="s">
        <v>68</v>
      </c>
    </row>
    <row r="349" spans="1:11" ht="29.25" x14ac:dyDescent="0.2">
      <c r="A349" s="168" t="s">
        <v>1310</v>
      </c>
      <c r="B349" s="169" t="s">
        <v>1311</v>
      </c>
      <c r="C349" s="169" t="s">
        <v>64</v>
      </c>
      <c r="D349" s="169" t="s">
        <v>1312</v>
      </c>
      <c r="E349" s="170" t="s">
        <v>88</v>
      </c>
      <c r="F349" s="169">
        <v>18</v>
      </c>
      <c r="G349" s="169">
        <v>22.1</v>
      </c>
      <c r="H349" s="171" t="s">
        <v>1313</v>
      </c>
      <c r="I349" s="172">
        <v>491.4</v>
      </c>
      <c r="J349" s="176">
        <v>1.0371868025649573E-4</v>
      </c>
      <c r="K349" s="174" t="s">
        <v>68</v>
      </c>
    </row>
    <row r="350" spans="1:11" ht="19.5" x14ac:dyDescent="0.2">
      <c r="A350" s="168" t="s">
        <v>1314</v>
      </c>
      <c r="B350" s="169" t="s">
        <v>1315</v>
      </c>
      <c r="C350" s="169" t="s">
        <v>64</v>
      </c>
      <c r="D350" s="169" t="s">
        <v>1316</v>
      </c>
      <c r="E350" s="170" t="s">
        <v>72</v>
      </c>
      <c r="F350" s="169">
        <v>3</v>
      </c>
      <c r="G350" s="169">
        <v>28.28</v>
      </c>
      <c r="H350" s="171" t="s">
        <v>1317</v>
      </c>
      <c r="I350" s="172">
        <v>104.79</v>
      </c>
      <c r="J350" s="176">
        <v>2.2117786943586059E-5</v>
      </c>
      <c r="K350" s="174" t="s">
        <v>68</v>
      </c>
    </row>
    <row r="351" spans="1:11" ht="19.5" x14ac:dyDescent="0.2">
      <c r="A351" s="168" t="s">
        <v>1318</v>
      </c>
      <c r="B351" s="169" t="s">
        <v>1319</v>
      </c>
      <c r="C351" s="169" t="s">
        <v>64</v>
      </c>
      <c r="D351" s="169" t="s">
        <v>1320</v>
      </c>
      <c r="E351" s="170" t="s">
        <v>72</v>
      </c>
      <c r="F351" s="169">
        <v>312</v>
      </c>
      <c r="G351" s="169">
        <v>18.39</v>
      </c>
      <c r="H351" s="171" t="s">
        <v>1321</v>
      </c>
      <c r="I351" s="172">
        <v>7085.52</v>
      </c>
      <c r="J351" s="176">
        <v>1.4955245896031864E-3</v>
      </c>
      <c r="K351" s="174" t="s">
        <v>68</v>
      </c>
    </row>
    <row r="352" spans="1:11" ht="19.5" x14ac:dyDescent="0.2">
      <c r="A352" s="168" t="s">
        <v>1322</v>
      </c>
      <c r="B352" s="169" t="s">
        <v>1323</v>
      </c>
      <c r="C352" s="169" t="s">
        <v>64</v>
      </c>
      <c r="D352" s="169" t="s">
        <v>1324</v>
      </c>
      <c r="E352" s="170" t="s">
        <v>72</v>
      </c>
      <c r="F352" s="169">
        <v>144</v>
      </c>
      <c r="G352" s="169">
        <v>18.989999999999998</v>
      </c>
      <c r="H352" s="171" t="s">
        <v>1157</v>
      </c>
      <c r="I352" s="172">
        <v>3378.24</v>
      </c>
      <c r="J352" s="176">
        <v>7.1303743262048059E-4</v>
      </c>
      <c r="K352" s="174" t="s">
        <v>68</v>
      </c>
    </row>
    <row r="353" spans="1:11" x14ac:dyDescent="0.2">
      <c r="A353" s="168" t="s">
        <v>1325</v>
      </c>
      <c r="B353" s="169" t="s">
        <v>1326</v>
      </c>
      <c r="C353" s="169" t="s">
        <v>86</v>
      </c>
      <c r="D353" s="169" t="s">
        <v>1327</v>
      </c>
      <c r="E353" s="170" t="s">
        <v>88</v>
      </c>
      <c r="F353" s="169">
        <v>10</v>
      </c>
      <c r="G353" s="169">
        <v>3.9</v>
      </c>
      <c r="H353" s="171" t="s">
        <v>1328</v>
      </c>
      <c r="I353" s="172">
        <v>48.1</v>
      </c>
      <c r="J353" s="176">
        <v>1.0152357591244293E-5</v>
      </c>
      <c r="K353" s="174" t="s">
        <v>68</v>
      </c>
    </row>
    <row r="354" spans="1:11" x14ac:dyDescent="0.2">
      <c r="A354" s="168" t="s">
        <v>1329</v>
      </c>
      <c r="B354" s="169" t="s">
        <v>1330</v>
      </c>
      <c r="C354" s="169" t="s">
        <v>86</v>
      </c>
      <c r="D354" s="169" t="s">
        <v>1331</v>
      </c>
      <c r="E354" s="170" t="s">
        <v>88</v>
      </c>
      <c r="F354" s="169">
        <v>10</v>
      </c>
      <c r="G354" s="169">
        <v>32.18</v>
      </c>
      <c r="H354" s="171" t="s">
        <v>1332</v>
      </c>
      <c r="I354" s="172">
        <v>397.5</v>
      </c>
      <c r="J354" s="176">
        <v>8.3899420842403451E-5</v>
      </c>
      <c r="K354" s="174" t="s">
        <v>68</v>
      </c>
    </row>
    <row r="355" spans="1:11" x14ac:dyDescent="0.2">
      <c r="A355" s="168" t="s">
        <v>1333</v>
      </c>
      <c r="B355" s="169" t="s">
        <v>1334</v>
      </c>
      <c r="C355" s="169" t="s">
        <v>86</v>
      </c>
      <c r="D355" s="169" t="s">
        <v>1335</v>
      </c>
      <c r="E355" s="170" t="s">
        <v>88</v>
      </c>
      <c r="F355" s="169">
        <v>4</v>
      </c>
      <c r="G355" s="169">
        <v>100.63</v>
      </c>
      <c r="H355" s="171" t="s">
        <v>1336</v>
      </c>
      <c r="I355" s="172">
        <v>497.24</v>
      </c>
      <c r="J355" s="176">
        <v>1.0495131577277156E-4</v>
      </c>
      <c r="K355" s="174" t="s">
        <v>68</v>
      </c>
    </row>
    <row r="356" spans="1:11" x14ac:dyDescent="0.2">
      <c r="A356" s="168" t="s">
        <v>1337</v>
      </c>
      <c r="B356" s="169" t="s">
        <v>1338</v>
      </c>
      <c r="C356" s="169" t="s">
        <v>86</v>
      </c>
      <c r="D356" s="169" t="s">
        <v>1339</v>
      </c>
      <c r="E356" s="170" t="s">
        <v>88</v>
      </c>
      <c r="F356" s="169">
        <v>4</v>
      </c>
      <c r="G356" s="169">
        <v>112.45</v>
      </c>
      <c r="H356" s="171" t="s">
        <v>1340</v>
      </c>
      <c r="I356" s="172">
        <v>555.67999999999995</v>
      </c>
      <c r="J356" s="176">
        <v>1.1728611364454527E-4</v>
      </c>
      <c r="K356" s="174" t="s">
        <v>68</v>
      </c>
    </row>
    <row r="357" spans="1:11" x14ac:dyDescent="0.2">
      <c r="A357" s="168" t="s">
        <v>1341</v>
      </c>
      <c r="B357" s="169" t="s">
        <v>1342</v>
      </c>
      <c r="C357" s="169" t="s">
        <v>86</v>
      </c>
      <c r="D357" s="169" t="s">
        <v>1343</v>
      </c>
      <c r="E357" s="170" t="s">
        <v>88</v>
      </c>
      <c r="F357" s="169">
        <v>15</v>
      </c>
      <c r="G357" s="169">
        <v>32.83</v>
      </c>
      <c r="H357" s="171" t="s">
        <v>1344</v>
      </c>
      <c r="I357" s="172">
        <v>608.25</v>
      </c>
      <c r="J357" s="176">
        <v>1.283819439682815E-4</v>
      </c>
      <c r="K357" s="174" t="s">
        <v>68</v>
      </c>
    </row>
    <row r="358" spans="1:11" x14ac:dyDescent="0.2">
      <c r="A358" s="168" t="s">
        <v>1345</v>
      </c>
      <c r="B358" s="169" t="s">
        <v>1346</v>
      </c>
      <c r="C358" s="169" t="s">
        <v>86</v>
      </c>
      <c r="D358" s="169" t="s">
        <v>1347</v>
      </c>
      <c r="E358" s="170" t="s">
        <v>88</v>
      </c>
      <c r="F358" s="169">
        <v>244</v>
      </c>
      <c r="G358" s="169">
        <v>0.91</v>
      </c>
      <c r="H358" s="171" t="s">
        <v>1235</v>
      </c>
      <c r="I358" s="172">
        <v>273.27999999999997</v>
      </c>
      <c r="J358" s="176">
        <v>5.7680587994495633E-5</v>
      </c>
      <c r="K358" s="174" t="s">
        <v>68</v>
      </c>
    </row>
    <row r="359" spans="1:11" ht="19.5" x14ac:dyDescent="0.2">
      <c r="A359" s="168" t="s">
        <v>1348</v>
      </c>
      <c r="B359" s="169" t="s">
        <v>1349</v>
      </c>
      <c r="C359" s="169" t="s">
        <v>86</v>
      </c>
      <c r="D359" s="169" t="s">
        <v>1350</v>
      </c>
      <c r="E359" s="170" t="s">
        <v>88</v>
      </c>
      <c r="F359" s="169">
        <v>2</v>
      </c>
      <c r="G359" s="169">
        <v>19.489999999999998</v>
      </c>
      <c r="H359" s="171" t="s">
        <v>1351</v>
      </c>
      <c r="I359" s="172">
        <v>48.14</v>
      </c>
      <c r="J359" s="176">
        <v>1.0160800300259881E-5</v>
      </c>
      <c r="K359" s="174" t="s">
        <v>68</v>
      </c>
    </row>
    <row r="360" spans="1:11" ht="19.5" x14ac:dyDescent="0.2">
      <c r="A360" s="168" t="s">
        <v>1352</v>
      </c>
      <c r="B360" s="169" t="s">
        <v>1353</v>
      </c>
      <c r="C360" s="169" t="s">
        <v>64</v>
      </c>
      <c r="D360" s="169" t="s">
        <v>1354</v>
      </c>
      <c r="E360" s="170" t="s">
        <v>88</v>
      </c>
      <c r="F360" s="169">
        <v>220</v>
      </c>
      <c r="G360" s="169">
        <v>12.37</v>
      </c>
      <c r="H360" s="171" t="s">
        <v>1355</v>
      </c>
      <c r="I360" s="172">
        <v>3361.6</v>
      </c>
      <c r="J360" s="176">
        <v>7.0952526566999611E-4</v>
      </c>
      <c r="K360" s="174" t="s">
        <v>68</v>
      </c>
    </row>
    <row r="361" spans="1:11" ht="19.5" x14ac:dyDescent="0.2">
      <c r="A361" s="168" t="s">
        <v>1356</v>
      </c>
      <c r="B361" s="169" t="s">
        <v>1357</v>
      </c>
      <c r="C361" s="169" t="s">
        <v>64</v>
      </c>
      <c r="D361" s="169" t="s">
        <v>1358</v>
      </c>
      <c r="E361" s="170" t="s">
        <v>88</v>
      </c>
      <c r="F361" s="169">
        <v>72</v>
      </c>
      <c r="G361" s="169">
        <v>14.08</v>
      </c>
      <c r="H361" s="171" t="s">
        <v>1359</v>
      </c>
      <c r="I361" s="172">
        <v>1252.08</v>
      </c>
      <c r="J361" s="176">
        <v>2.6427367760592833E-4</v>
      </c>
      <c r="K361" s="174" t="s">
        <v>68</v>
      </c>
    </row>
    <row r="362" spans="1:11" x14ac:dyDescent="0.2">
      <c r="A362" s="168" t="s">
        <v>1360</v>
      </c>
      <c r="B362" s="169" t="s">
        <v>1361</v>
      </c>
      <c r="C362" s="169" t="s">
        <v>86</v>
      </c>
      <c r="D362" s="169" t="s">
        <v>1362</v>
      </c>
      <c r="E362" s="170" t="s">
        <v>88</v>
      </c>
      <c r="F362" s="169">
        <v>30</v>
      </c>
      <c r="G362" s="169">
        <v>15.82</v>
      </c>
      <c r="H362" s="171" t="s">
        <v>1363</v>
      </c>
      <c r="I362" s="172">
        <v>586.20000000000005</v>
      </c>
      <c r="J362" s="176">
        <v>1.2372790062343877E-4</v>
      </c>
      <c r="K362" s="174" t="s">
        <v>68</v>
      </c>
    </row>
    <row r="363" spans="1:11" ht="19.5" x14ac:dyDescent="0.2">
      <c r="A363" s="168" t="s">
        <v>1364</v>
      </c>
      <c r="B363" s="169" t="s">
        <v>1365</v>
      </c>
      <c r="C363" s="169" t="s">
        <v>86</v>
      </c>
      <c r="D363" s="169" t="s">
        <v>1366</v>
      </c>
      <c r="E363" s="170" t="s">
        <v>688</v>
      </c>
      <c r="F363" s="169">
        <v>70</v>
      </c>
      <c r="G363" s="169">
        <v>30.23</v>
      </c>
      <c r="H363" s="171" t="s">
        <v>1367</v>
      </c>
      <c r="I363" s="172">
        <v>2613.8000000000002</v>
      </c>
      <c r="J363" s="176">
        <v>5.5168882062358281E-4</v>
      </c>
      <c r="K363" s="174" t="s">
        <v>68</v>
      </c>
    </row>
    <row r="364" spans="1:11" x14ac:dyDescent="0.2">
      <c r="A364" s="168" t="s">
        <v>1368</v>
      </c>
      <c r="B364" s="169" t="s">
        <v>1369</v>
      </c>
      <c r="C364" s="169" t="s">
        <v>86</v>
      </c>
      <c r="D364" s="169" t="s">
        <v>1370</v>
      </c>
      <c r="E364" s="170" t="s">
        <v>88</v>
      </c>
      <c r="F364" s="169">
        <v>70</v>
      </c>
      <c r="G364" s="169">
        <v>41.92</v>
      </c>
      <c r="H364" s="171" t="s">
        <v>1371</v>
      </c>
      <c r="I364" s="172">
        <v>3624.6</v>
      </c>
      <c r="J364" s="176">
        <v>7.6503607744748568E-4</v>
      </c>
      <c r="K364" s="174" t="s">
        <v>68</v>
      </c>
    </row>
    <row r="365" spans="1:11" x14ac:dyDescent="0.2">
      <c r="A365" s="168" t="s">
        <v>1372</v>
      </c>
      <c r="B365" s="169" t="s">
        <v>1373</v>
      </c>
      <c r="C365" s="169" t="s">
        <v>64</v>
      </c>
      <c r="D365" s="169" t="s">
        <v>1374</v>
      </c>
      <c r="E365" s="170" t="s">
        <v>88</v>
      </c>
      <c r="F365" s="169">
        <v>6</v>
      </c>
      <c r="G365" s="169">
        <v>653.30999999999995</v>
      </c>
      <c r="H365" s="171" t="s">
        <v>1375</v>
      </c>
      <c r="I365" s="172">
        <v>4842.54</v>
      </c>
      <c r="J365" s="176">
        <v>1.0221039029086098E-3</v>
      </c>
      <c r="K365" s="174" t="s">
        <v>68</v>
      </c>
    </row>
    <row r="366" spans="1:11" x14ac:dyDescent="0.2">
      <c r="A366" s="168" t="s">
        <v>1376</v>
      </c>
      <c r="B366" s="169" t="s">
        <v>1377</v>
      </c>
      <c r="C366" s="169" t="s">
        <v>86</v>
      </c>
      <c r="D366" s="169" t="s">
        <v>1378</v>
      </c>
      <c r="E366" s="170" t="s">
        <v>688</v>
      </c>
      <c r="F366" s="169">
        <v>3</v>
      </c>
      <c r="G366" s="169">
        <v>742.94</v>
      </c>
      <c r="H366" s="171" t="s">
        <v>1379</v>
      </c>
      <c r="I366" s="172">
        <v>2753.46</v>
      </c>
      <c r="J366" s="176">
        <v>5.8116653915150744E-4</v>
      </c>
      <c r="K366" s="174" t="s">
        <v>68</v>
      </c>
    </row>
    <row r="367" spans="1:11" x14ac:dyDescent="0.2">
      <c r="A367" s="168" t="s">
        <v>1380</v>
      </c>
      <c r="B367" s="169" t="s">
        <v>1381</v>
      </c>
      <c r="C367" s="169" t="s">
        <v>86</v>
      </c>
      <c r="D367" s="169" t="s">
        <v>1382</v>
      </c>
      <c r="E367" s="170" t="s">
        <v>88</v>
      </c>
      <c r="F367" s="169">
        <v>2</v>
      </c>
      <c r="G367" s="169">
        <v>112.73</v>
      </c>
      <c r="H367" s="171" t="s">
        <v>1383</v>
      </c>
      <c r="I367" s="172">
        <v>278.52</v>
      </c>
      <c r="J367" s="176">
        <v>5.8786582875537633E-5</v>
      </c>
      <c r="K367" s="174" t="s">
        <v>68</v>
      </c>
    </row>
    <row r="368" spans="1:11" x14ac:dyDescent="0.2">
      <c r="A368" s="168" t="s">
        <v>1384</v>
      </c>
      <c r="B368" s="169" t="s">
        <v>1385</v>
      </c>
      <c r="C368" s="169" t="s">
        <v>86</v>
      </c>
      <c r="D368" s="169" t="s">
        <v>1386</v>
      </c>
      <c r="E368" s="170" t="s">
        <v>88</v>
      </c>
      <c r="F368" s="169">
        <v>17</v>
      </c>
      <c r="G368" s="169">
        <v>12.06</v>
      </c>
      <c r="H368" s="171" t="s">
        <v>1387</v>
      </c>
      <c r="I368" s="172">
        <v>253.13</v>
      </c>
      <c r="J368" s="176">
        <v>5.3427573327893301E-5</v>
      </c>
      <c r="K368" s="174" t="s">
        <v>68</v>
      </c>
    </row>
    <row r="369" spans="1:11" ht="19.5" x14ac:dyDescent="0.2">
      <c r="A369" s="168" t="s">
        <v>1388</v>
      </c>
      <c r="B369" s="169" t="s">
        <v>1389</v>
      </c>
      <c r="C369" s="169" t="s">
        <v>86</v>
      </c>
      <c r="D369" s="169" t="s">
        <v>1390</v>
      </c>
      <c r="E369" s="170" t="s">
        <v>88</v>
      </c>
      <c r="F369" s="169">
        <v>70</v>
      </c>
      <c r="G369" s="169">
        <v>45.88</v>
      </c>
      <c r="H369" s="171" t="s">
        <v>1391</v>
      </c>
      <c r="I369" s="172">
        <v>3967.6</v>
      </c>
      <c r="J369" s="176">
        <v>8.3743230725615079E-4</v>
      </c>
      <c r="K369" s="174" t="s">
        <v>68</v>
      </c>
    </row>
    <row r="370" spans="1:11" x14ac:dyDescent="0.2">
      <c r="A370" s="168" t="s">
        <v>1392</v>
      </c>
      <c r="B370" s="169" t="s">
        <v>1393</v>
      </c>
      <c r="C370" s="169" t="s">
        <v>86</v>
      </c>
      <c r="D370" s="169" t="s">
        <v>1394</v>
      </c>
      <c r="E370" s="170" t="s">
        <v>88</v>
      </c>
      <c r="F370" s="169">
        <v>5</v>
      </c>
      <c r="G370" s="169">
        <v>383.29</v>
      </c>
      <c r="H370" s="171" t="s">
        <v>1395</v>
      </c>
      <c r="I370" s="172">
        <v>2367.5500000000002</v>
      </c>
      <c r="J370" s="176">
        <v>4.9971339324637062E-4</v>
      </c>
      <c r="K370" s="174" t="s">
        <v>68</v>
      </c>
    </row>
    <row r="371" spans="1:11" ht="19.5" x14ac:dyDescent="0.2">
      <c r="A371" s="168" t="s">
        <v>1396</v>
      </c>
      <c r="B371" s="169" t="s">
        <v>1397</v>
      </c>
      <c r="C371" s="169" t="s">
        <v>86</v>
      </c>
      <c r="D371" s="169" t="s">
        <v>1398</v>
      </c>
      <c r="E371" s="170" t="s">
        <v>88</v>
      </c>
      <c r="F371" s="169">
        <v>1</v>
      </c>
      <c r="G371" s="169">
        <v>563.19000000000005</v>
      </c>
      <c r="H371" s="171" t="s">
        <v>1399</v>
      </c>
      <c r="I371" s="172">
        <v>695.76</v>
      </c>
      <c r="J371" s="176">
        <v>1.4685248061713365E-4</v>
      </c>
      <c r="K371" s="174" t="s">
        <v>68</v>
      </c>
    </row>
    <row r="372" spans="1:11" x14ac:dyDescent="0.2">
      <c r="A372" s="168" t="s">
        <v>1400</v>
      </c>
      <c r="B372" s="169" t="s">
        <v>1401</v>
      </c>
      <c r="C372" s="169" t="s">
        <v>86</v>
      </c>
      <c r="D372" s="169" t="s">
        <v>1402</v>
      </c>
      <c r="E372" s="170" t="s">
        <v>72</v>
      </c>
      <c r="F372" s="169">
        <v>20</v>
      </c>
      <c r="G372" s="169">
        <v>4.3600000000000003</v>
      </c>
      <c r="H372" s="171" t="s">
        <v>1403</v>
      </c>
      <c r="I372" s="172">
        <v>107.6</v>
      </c>
      <c r="J372" s="176">
        <v>2.2710887251931096E-5</v>
      </c>
      <c r="K372" s="174" t="s">
        <v>68</v>
      </c>
    </row>
    <row r="373" spans="1:11" x14ac:dyDescent="0.2">
      <c r="A373" s="168" t="s">
        <v>1404</v>
      </c>
      <c r="B373" s="169" t="s">
        <v>1405</v>
      </c>
      <c r="C373" s="169" t="s">
        <v>86</v>
      </c>
      <c r="D373" s="169" t="s">
        <v>1406</v>
      </c>
      <c r="E373" s="170" t="s">
        <v>88</v>
      </c>
      <c r="F373" s="169">
        <v>1</v>
      </c>
      <c r="G373" s="169">
        <v>2918.74</v>
      </c>
      <c r="H373" s="171" t="s">
        <v>1407</v>
      </c>
      <c r="I373" s="172">
        <v>3605.81</v>
      </c>
      <c r="J373" s="176">
        <v>7.6107011488741336E-4</v>
      </c>
      <c r="K373" s="174" t="s">
        <v>68</v>
      </c>
    </row>
    <row r="374" spans="1:11" x14ac:dyDescent="0.2">
      <c r="A374" s="168" t="s">
        <v>1408</v>
      </c>
      <c r="B374" s="169" t="s">
        <v>1409</v>
      </c>
      <c r="C374" s="169" t="s">
        <v>86</v>
      </c>
      <c r="D374" s="169" t="s">
        <v>1410</v>
      </c>
      <c r="E374" s="170" t="s">
        <v>88</v>
      </c>
      <c r="F374" s="169">
        <v>140</v>
      </c>
      <c r="G374" s="169">
        <v>100</v>
      </c>
      <c r="H374" s="171" t="s">
        <v>1411</v>
      </c>
      <c r="I374" s="172">
        <v>17295.599999999999</v>
      </c>
      <c r="J374" s="176">
        <v>3.6505429512499951E-3</v>
      </c>
      <c r="K374" s="174" t="s">
        <v>68</v>
      </c>
    </row>
    <row r="375" spans="1:11" x14ac:dyDescent="0.2">
      <c r="A375" s="168" t="s">
        <v>1412</v>
      </c>
      <c r="B375" s="169" t="s">
        <v>1413</v>
      </c>
      <c r="C375" s="169" t="s">
        <v>86</v>
      </c>
      <c r="D375" s="169" t="s">
        <v>1414</v>
      </c>
      <c r="E375" s="170" t="s">
        <v>88</v>
      </c>
      <c r="F375" s="169">
        <v>140</v>
      </c>
      <c r="G375" s="169">
        <v>7.26</v>
      </c>
      <c r="H375" s="171" t="s">
        <v>1415</v>
      </c>
      <c r="I375" s="172">
        <v>1254.4000000000001</v>
      </c>
      <c r="J375" s="176">
        <v>2.6476335472883246E-4</v>
      </c>
      <c r="K375" s="174" t="s">
        <v>68</v>
      </c>
    </row>
    <row r="376" spans="1:11" ht="19.5" x14ac:dyDescent="0.2">
      <c r="A376" s="168" t="s">
        <v>1416</v>
      </c>
      <c r="B376" s="169" t="s">
        <v>1417</v>
      </c>
      <c r="C376" s="169" t="s">
        <v>86</v>
      </c>
      <c r="D376" s="169" t="s">
        <v>1418</v>
      </c>
      <c r="E376" s="170" t="s">
        <v>72</v>
      </c>
      <c r="F376" s="169">
        <v>305</v>
      </c>
      <c r="G376" s="169">
        <v>2.74</v>
      </c>
      <c r="H376" s="171" t="s">
        <v>1419</v>
      </c>
      <c r="I376" s="172">
        <v>1030.9000000000001</v>
      </c>
      <c r="J376" s="176">
        <v>2.1758971810423579E-4</v>
      </c>
      <c r="K376" s="174" t="s">
        <v>68</v>
      </c>
    </row>
    <row r="377" spans="1:11" x14ac:dyDescent="0.2">
      <c r="A377" s="168" t="s">
        <v>28</v>
      </c>
      <c r="B377" s="169"/>
      <c r="C377" s="169"/>
      <c r="D377" s="169" t="s">
        <v>29</v>
      </c>
      <c r="E377" s="170"/>
      <c r="F377" s="169"/>
      <c r="G377" s="169"/>
      <c r="H377" s="171" t="s">
        <v>58</v>
      </c>
      <c r="I377" s="172">
        <v>6604.21</v>
      </c>
      <c r="J377" s="176">
        <v>1.3939355826958725E-3</v>
      </c>
      <c r="K377" s="174" t="s">
        <v>59</v>
      </c>
    </row>
    <row r="378" spans="1:11" ht="19.5" x14ac:dyDescent="0.2">
      <c r="A378" s="168" t="s">
        <v>1420</v>
      </c>
      <c r="B378" s="169" t="s">
        <v>1421</v>
      </c>
      <c r="C378" s="169" t="s">
        <v>64</v>
      </c>
      <c r="D378" s="169" t="s">
        <v>1422</v>
      </c>
      <c r="E378" s="170" t="s">
        <v>88</v>
      </c>
      <c r="F378" s="169">
        <v>3</v>
      </c>
      <c r="G378" s="169">
        <v>213.36</v>
      </c>
      <c r="H378" s="171" t="s">
        <v>1423</v>
      </c>
      <c r="I378" s="172">
        <v>790.74</v>
      </c>
      <c r="J378" s="176">
        <v>1.6689969317464681E-4</v>
      </c>
      <c r="K378" s="174" t="s">
        <v>68</v>
      </c>
    </row>
    <row r="379" spans="1:11" ht="19.5" x14ac:dyDescent="0.2">
      <c r="A379" s="168" t="s">
        <v>1424</v>
      </c>
      <c r="B379" s="169" t="s">
        <v>1425</v>
      </c>
      <c r="C379" s="169" t="s">
        <v>64</v>
      </c>
      <c r="D379" s="169" t="s">
        <v>1426</v>
      </c>
      <c r="E379" s="170" t="s">
        <v>88</v>
      </c>
      <c r="F379" s="169">
        <v>4</v>
      </c>
      <c r="G379" s="169">
        <v>219.87</v>
      </c>
      <c r="H379" s="171" t="s">
        <v>1427</v>
      </c>
      <c r="I379" s="172">
        <v>1086.48</v>
      </c>
      <c r="J379" s="176">
        <v>2.2932086228139497E-4</v>
      </c>
      <c r="K379" s="174" t="s">
        <v>68</v>
      </c>
    </row>
    <row r="380" spans="1:11" ht="19.5" x14ac:dyDescent="0.2">
      <c r="A380" s="168" t="s">
        <v>1428</v>
      </c>
      <c r="B380" s="169" t="s">
        <v>1429</v>
      </c>
      <c r="C380" s="169" t="s">
        <v>64</v>
      </c>
      <c r="D380" s="169" t="s">
        <v>1430</v>
      </c>
      <c r="E380" s="170" t="s">
        <v>88</v>
      </c>
      <c r="F380" s="169">
        <v>1</v>
      </c>
      <c r="G380" s="169">
        <v>647.45000000000005</v>
      </c>
      <c r="H380" s="171" t="s">
        <v>1431</v>
      </c>
      <c r="I380" s="172">
        <v>799.85</v>
      </c>
      <c r="J380" s="176">
        <v>1.6882252015294692E-4</v>
      </c>
      <c r="K380" s="174" t="s">
        <v>68</v>
      </c>
    </row>
    <row r="381" spans="1:11" x14ac:dyDescent="0.2">
      <c r="A381" s="168" t="s">
        <v>1432</v>
      </c>
      <c r="B381" s="169" t="s">
        <v>1433</v>
      </c>
      <c r="C381" s="169" t="s">
        <v>86</v>
      </c>
      <c r="D381" s="169" t="s">
        <v>1434</v>
      </c>
      <c r="E381" s="170" t="s">
        <v>88</v>
      </c>
      <c r="F381" s="169">
        <v>8</v>
      </c>
      <c r="G381" s="169">
        <v>17.54</v>
      </c>
      <c r="H381" s="171" t="s">
        <v>1435</v>
      </c>
      <c r="I381" s="172">
        <v>173.28</v>
      </c>
      <c r="J381" s="176">
        <v>3.6573815455526214E-5</v>
      </c>
      <c r="K381" s="174" t="s">
        <v>68</v>
      </c>
    </row>
    <row r="382" spans="1:11" ht="29.25" x14ac:dyDescent="0.2">
      <c r="A382" s="168" t="s">
        <v>1436</v>
      </c>
      <c r="B382" s="169" t="s">
        <v>1437</v>
      </c>
      <c r="C382" s="169" t="s">
        <v>86</v>
      </c>
      <c r="D382" s="169" t="s">
        <v>1438</v>
      </c>
      <c r="E382" s="170" t="s">
        <v>1439</v>
      </c>
      <c r="F382" s="169">
        <v>5</v>
      </c>
      <c r="G382" s="169">
        <v>211.12</v>
      </c>
      <c r="H382" s="171" t="s">
        <v>1440</v>
      </c>
      <c r="I382" s="172">
        <v>1304.05</v>
      </c>
      <c r="J382" s="176">
        <v>2.7524286729443075E-4</v>
      </c>
      <c r="K382" s="174" t="s">
        <v>68</v>
      </c>
    </row>
    <row r="383" spans="1:11" ht="29.25" x14ac:dyDescent="0.2">
      <c r="A383" s="168" t="s">
        <v>1441</v>
      </c>
      <c r="B383" s="169" t="s">
        <v>1442</v>
      </c>
      <c r="C383" s="169" t="s">
        <v>86</v>
      </c>
      <c r="D383" s="169" t="s">
        <v>1443</v>
      </c>
      <c r="E383" s="170" t="s">
        <v>1439</v>
      </c>
      <c r="F383" s="169">
        <v>4</v>
      </c>
      <c r="G383" s="169">
        <v>211.12</v>
      </c>
      <c r="H383" s="171" t="s">
        <v>1440</v>
      </c>
      <c r="I383" s="172">
        <v>1043.24</v>
      </c>
      <c r="J383" s="176">
        <v>2.201942938355446E-4</v>
      </c>
      <c r="K383" s="174" t="s">
        <v>68</v>
      </c>
    </row>
    <row r="384" spans="1:11" ht="19.5" x14ac:dyDescent="0.2">
      <c r="A384" s="168" t="s">
        <v>1444</v>
      </c>
      <c r="B384" s="169" t="s">
        <v>1445</v>
      </c>
      <c r="C384" s="169" t="s">
        <v>86</v>
      </c>
      <c r="D384" s="169" t="s">
        <v>1446</v>
      </c>
      <c r="E384" s="170" t="s">
        <v>88</v>
      </c>
      <c r="F384" s="169">
        <v>6</v>
      </c>
      <c r="G384" s="169">
        <v>31.29</v>
      </c>
      <c r="H384" s="171" t="s">
        <v>1447</v>
      </c>
      <c r="I384" s="172">
        <v>231.9</v>
      </c>
      <c r="J384" s="176">
        <v>4.8946605517870093E-5</v>
      </c>
      <c r="K384" s="174" t="s">
        <v>68</v>
      </c>
    </row>
    <row r="385" spans="1:11" ht="29.25" x14ac:dyDescent="0.2">
      <c r="A385" s="168" t="s">
        <v>1448</v>
      </c>
      <c r="B385" s="169" t="s">
        <v>1449</v>
      </c>
      <c r="C385" s="169" t="s">
        <v>86</v>
      </c>
      <c r="D385" s="169" t="s">
        <v>1450</v>
      </c>
      <c r="E385" s="170" t="s">
        <v>88</v>
      </c>
      <c r="F385" s="169">
        <v>1</v>
      </c>
      <c r="G385" s="169">
        <v>185.91</v>
      </c>
      <c r="H385" s="171" t="s">
        <v>1451</v>
      </c>
      <c r="I385" s="172">
        <v>229.67</v>
      </c>
      <c r="J385" s="176">
        <v>4.8475924490251069E-5</v>
      </c>
      <c r="K385" s="174" t="s">
        <v>68</v>
      </c>
    </row>
    <row r="386" spans="1:11" ht="29.25" x14ac:dyDescent="0.2">
      <c r="A386" s="168" t="s">
        <v>1452</v>
      </c>
      <c r="B386" s="169" t="s">
        <v>1453</v>
      </c>
      <c r="C386" s="169" t="s">
        <v>86</v>
      </c>
      <c r="D386" s="169" t="s">
        <v>1454</v>
      </c>
      <c r="E386" s="170" t="s">
        <v>88</v>
      </c>
      <c r="F386" s="169">
        <v>30</v>
      </c>
      <c r="G386" s="169">
        <v>25.5</v>
      </c>
      <c r="H386" s="171" t="s">
        <v>1455</v>
      </c>
      <c r="I386" s="172">
        <v>945</v>
      </c>
      <c r="J386" s="176">
        <v>1.9945900049326103E-4</v>
      </c>
      <c r="K386" s="174" t="s">
        <v>68</v>
      </c>
    </row>
    <row r="387" spans="1:11" x14ac:dyDescent="0.2">
      <c r="A387" s="168" t="s">
        <v>30</v>
      </c>
      <c r="B387" s="169"/>
      <c r="C387" s="169"/>
      <c r="D387" s="169" t="s">
        <v>31</v>
      </c>
      <c r="E387" s="170"/>
      <c r="F387" s="169"/>
      <c r="G387" s="169"/>
      <c r="H387" s="171" t="s">
        <v>58</v>
      </c>
      <c r="I387" s="172">
        <v>149190.19</v>
      </c>
      <c r="J387" s="176">
        <v>3.1489234053756303E-2</v>
      </c>
      <c r="K387" s="174" t="s">
        <v>59</v>
      </c>
    </row>
    <row r="388" spans="1:11" ht="19.5" x14ac:dyDescent="0.2">
      <c r="A388" s="168" t="s">
        <v>1456</v>
      </c>
      <c r="B388" s="169" t="s">
        <v>1457</v>
      </c>
      <c r="C388" s="169" t="s">
        <v>64</v>
      </c>
      <c r="D388" s="169" t="s">
        <v>1458</v>
      </c>
      <c r="E388" s="170" t="s">
        <v>88</v>
      </c>
      <c r="F388" s="169">
        <v>5</v>
      </c>
      <c r="G388" s="169">
        <v>2748.23</v>
      </c>
      <c r="H388" s="171" t="s">
        <v>1459</v>
      </c>
      <c r="I388" s="172">
        <v>16975.8</v>
      </c>
      <c r="J388" s="176">
        <v>3.5830434926703712E-3</v>
      </c>
      <c r="K388" s="174" t="s">
        <v>68</v>
      </c>
    </row>
    <row r="389" spans="1:11" ht="19.5" x14ac:dyDescent="0.2">
      <c r="A389" s="168" t="s">
        <v>1460</v>
      </c>
      <c r="B389" s="169" t="s">
        <v>1461</v>
      </c>
      <c r="C389" s="169" t="s">
        <v>64</v>
      </c>
      <c r="D389" s="169" t="s">
        <v>1462</v>
      </c>
      <c r="E389" s="170" t="s">
        <v>88</v>
      </c>
      <c r="F389" s="169">
        <v>7</v>
      </c>
      <c r="G389" s="169">
        <v>3997.82</v>
      </c>
      <c r="H389" s="171" t="s">
        <v>1463</v>
      </c>
      <c r="I389" s="172">
        <v>34572.300000000003</v>
      </c>
      <c r="J389" s="176">
        <v>7.2970967224901262E-3</v>
      </c>
      <c r="K389" s="174" t="s">
        <v>68</v>
      </c>
    </row>
    <row r="390" spans="1:11" ht="19.5" x14ac:dyDescent="0.2">
      <c r="A390" s="168" t="s">
        <v>1464</v>
      </c>
      <c r="B390" s="169" t="s">
        <v>1465</v>
      </c>
      <c r="C390" s="169" t="s">
        <v>64</v>
      </c>
      <c r="D390" s="169" t="s">
        <v>1466</v>
      </c>
      <c r="E390" s="170" t="s">
        <v>88</v>
      </c>
      <c r="F390" s="169">
        <v>6</v>
      </c>
      <c r="G390" s="169">
        <v>5455</v>
      </c>
      <c r="H390" s="171" t="s">
        <v>1467</v>
      </c>
      <c r="I390" s="172">
        <v>40434.6</v>
      </c>
      <c r="J390" s="176">
        <v>8.5344390490421293E-3</v>
      </c>
      <c r="K390" s="174" t="s">
        <v>68</v>
      </c>
    </row>
    <row r="391" spans="1:11" ht="19.5" x14ac:dyDescent="0.2">
      <c r="A391" s="168" t="s">
        <v>1468</v>
      </c>
      <c r="B391" s="169" t="s">
        <v>1469</v>
      </c>
      <c r="C391" s="169" t="s">
        <v>64</v>
      </c>
      <c r="D391" s="169" t="s">
        <v>1470</v>
      </c>
      <c r="E391" s="170" t="s">
        <v>88</v>
      </c>
      <c r="F391" s="169">
        <v>14</v>
      </c>
      <c r="G391" s="169">
        <v>2474.64</v>
      </c>
      <c r="H391" s="171" t="s">
        <v>1471</v>
      </c>
      <c r="I391" s="172">
        <v>42800.38</v>
      </c>
      <c r="J391" s="176">
        <v>9.0337788524145601E-3</v>
      </c>
      <c r="K391" s="174" t="s">
        <v>68</v>
      </c>
    </row>
    <row r="392" spans="1:11" x14ac:dyDescent="0.2">
      <c r="A392" s="168" t="s">
        <v>1472</v>
      </c>
      <c r="B392" s="169" t="s">
        <v>1473</v>
      </c>
      <c r="C392" s="169" t="s">
        <v>86</v>
      </c>
      <c r="D392" s="169" t="s">
        <v>1474</v>
      </c>
      <c r="E392" s="170" t="s">
        <v>88</v>
      </c>
      <c r="F392" s="169">
        <v>32</v>
      </c>
      <c r="G392" s="169">
        <v>69.3</v>
      </c>
      <c r="H392" s="171" t="s">
        <v>1475</v>
      </c>
      <c r="I392" s="172">
        <v>2739.52</v>
      </c>
      <c r="J392" s="176">
        <v>5.7822425505957514E-4</v>
      </c>
      <c r="K392" s="174" t="s">
        <v>68</v>
      </c>
    </row>
    <row r="393" spans="1:11" ht="19.5" x14ac:dyDescent="0.2">
      <c r="A393" s="168" t="s">
        <v>1476</v>
      </c>
      <c r="B393" s="169" t="s">
        <v>845</v>
      </c>
      <c r="C393" s="169" t="s">
        <v>64</v>
      </c>
      <c r="D393" s="169" t="s">
        <v>846</v>
      </c>
      <c r="E393" s="170" t="s">
        <v>72</v>
      </c>
      <c r="F393" s="169">
        <v>96</v>
      </c>
      <c r="G393" s="169">
        <v>7.23</v>
      </c>
      <c r="H393" s="171" t="s">
        <v>847</v>
      </c>
      <c r="I393" s="172">
        <v>857.28</v>
      </c>
      <c r="J393" s="176">
        <v>1.8094413962207705E-4</v>
      </c>
      <c r="K393" s="174" t="s">
        <v>68</v>
      </c>
    </row>
    <row r="394" spans="1:11" ht="19.5" x14ac:dyDescent="0.2">
      <c r="A394" s="168" t="s">
        <v>1477</v>
      </c>
      <c r="B394" s="169" t="s">
        <v>1478</v>
      </c>
      <c r="C394" s="169" t="s">
        <v>64</v>
      </c>
      <c r="D394" s="169" t="s">
        <v>1479</v>
      </c>
      <c r="E394" s="170" t="s">
        <v>72</v>
      </c>
      <c r="F394" s="169">
        <v>96</v>
      </c>
      <c r="G394" s="169">
        <v>14.17</v>
      </c>
      <c r="H394" s="171" t="s">
        <v>1480</v>
      </c>
      <c r="I394" s="172">
        <v>1680</v>
      </c>
      <c r="J394" s="176">
        <v>3.545937786546863E-4</v>
      </c>
      <c r="K394" s="174" t="s">
        <v>68</v>
      </c>
    </row>
    <row r="395" spans="1:11" x14ac:dyDescent="0.2">
      <c r="A395" s="168" t="s">
        <v>1481</v>
      </c>
      <c r="B395" s="169" t="s">
        <v>1482</v>
      </c>
      <c r="C395" s="169" t="s">
        <v>86</v>
      </c>
      <c r="D395" s="169" t="s">
        <v>1483</v>
      </c>
      <c r="E395" s="170" t="s">
        <v>88</v>
      </c>
      <c r="F395" s="169">
        <v>8</v>
      </c>
      <c r="G395" s="169">
        <v>287.36</v>
      </c>
      <c r="H395" s="171" t="s">
        <v>1484</v>
      </c>
      <c r="I395" s="172">
        <v>2840</v>
      </c>
      <c r="J395" s="176">
        <v>5.9943234010673163E-4</v>
      </c>
      <c r="K395" s="174" t="s">
        <v>68</v>
      </c>
    </row>
    <row r="396" spans="1:11" x14ac:dyDescent="0.2">
      <c r="A396" s="168" t="s">
        <v>1485</v>
      </c>
      <c r="B396" s="169" t="s">
        <v>1486</v>
      </c>
      <c r="C396" s="169" t="s">
        <v>86</v>
      </c>
      <c r="D396" s="169" t="s">
        <v>1487</v>
      </c>
      <c r="E396" s="170" t="s">
        <v>88</v>
      </c>
      <c r="F396" s="169">
        <v>3</v>
      </c>
      <c r="G396" s="169">
        <v>1096.06</v>
      </c>
      <c r="H396" s="171" t="s">
        <v>1488</v>
      </c>
      <c r="I396" s="172">
        <v>4062.21</v>
      </c>
      <c r="J396" s="176">
        <v>8.5740142475526973E-4</v>
      </c>
      <c r="K396" s="174" t="s">
        <v>68</v>
      </c>
    </row>
    <row r="397" spans="1:11" x14ac:dyDescent="0.2">
      <c r="A397" s="168" t="s">
        <v>1489</v>
      </c>
      <c r="B397" s="169" t="s">
        <v>1490</v>
      </c>
      <c r="C397" s="169" t="s">
        <v>86</v>
      </c>
      <c r="D397" s="169" t="s">
        <v>1491</v>
      </c>
      <c r="E397" s="170" t="s">
        <v>88</v>
      </c>
      <c r="F397" s="169">
        <v>5</v>
      </c>
      <c r="G397" s="169">
        <v>360.71</v>
      </c>
      <c r="H397" s="171" t="s">
        <v>1492</v>
      </c>
      <c r="I397" s="172">
        <v>2228.1</v>
      </c>
      <c r="J397" s="176">
        <v>4.7027999894077769E-4</v>
      </c>
      <c r="K397" s="174" t="s">
        <v>68</v>
      </c>
    </row>
    <row r="398" spans="1:11" x14ac:dyDescent="0.2">
      <c r="A398" s="168" t="s">
        <v>32</v>
      </c>
      <c r="B398" s="169"/>
      <c r="C398" s="169"/>
      <c r="D398" s="169" t="s">
        <v>33</v>
      </c>
      <c r="E398" s="170"/>
      <c r="F398" s="169"/>
      <c r="G398" s="169"/>
      <c r="H398" s="171" t="s">
        <v>58</v>
      </c>
      <c r="I398" s="172">
        <v>2937.73</v>
      </c>
      <c r="J398" s="176">
        <v>6.2005998890906646E-4</v>
      </c>
      <c r="K398" s="174" t="s">
        <v>59</v>
      </c>
    </row>
    <row r="399" spans="1:11" x14ac:dyDescent="0.2">
      <c r="A399" s="168" t="s">
        <v>1493</v>
      </c>
      <c r="B399" s="169" t="s">
        <v>1494</v>
      </c>
      <c r="C399" s="169" t="s">
        <v>86</v>
      </c>
      <c r="D399" s="169" t="s">
        <v>1495</v>
      </c>
      <c r="E399" s="170" t="s">
        <v>88</v>
      </c>
      <c r="F399" s="169">
        <v>8</v>
      </c>
      <c r="G399" s="169">
        <v>72.88</v>
      </c>
      <c r="H399" s="171" t="s">
        <v>1496</v>
      </c>
      <c r="I399" s="172">
        <v>720.24</v>
      </c>
      <c r="J399" s="176">
        <v>1.5201941853467337E-4</v>
      </c>
      <c r="K399" s="174" t="s">
        <v>68</v>
      </c>
    </row>
    <row r="400" spans="1:11" ht="29.25" x14ac:dyDescent="0.2">
      <c r="A400" s="168" t="s">
        <v>1497</v>
      </c>
      <c r="B400" s="169" t="s">
        <v>1498</v>
      </c>
      <c r="C400" s="169" t="s">
        <v>64</v>
      </c>
      <c r="D400" s="169" t="s">
        <v>1499</v>
      </c>
      <c r="E400" s="170" t="s">
        <v>72</v>
      </c>
      <c r="F400" s="169">
        <v>40.299999999999997</v>
      </c>
      <c r="G400" s="169">
        <v>27.38</v>
      </c>
      <c r="H400" s="171" t="s">
        <v>1500</v>
      </c>
      <c r="I400" s="172">
        <v>1362.94</v>
      </c>
      <c r="J400" s="176">
        <v>2.8767264564262985E-4</v>
      </c>
      <c r="K400" s="174" t="s">
        <v>68</v>
      </c>
    </row>
    <row r="401" spans="1:11" ht="19.5" x14ac:dyDescent="0.2">
      <c r="A401" s="168" t="s">
        <v>1501</v>
      </c>
      <c r="B401" s="169" t="s">
        <v>1502</v>
      </c>
      <c r="C401" s="169" t="s">
        <v>64</v>
      </c>
      <c r="D401" s="169" t="s">
        <v>1503</v>
      </c>
      <c r="E401" s="170" t="s">
        <v>88</v>
      </c>
      <c r="F401" s="169">
        <v>16</v>
      </c>
      <c r="G401" s="169">
        <v>33.93</v>
      </c>
      <c r="H401" s="171" t="s">
        <v>1504</v>
      </c>
      <c r="I401" s="172">
        <v>670.56</v>
      </c>
      <c r="J401" s="176">
        <v>1.4153357393731334E-4</v>
      </c>
      <c r="K401" s="174" t="s">
        <v>68</v>
      </c>
    </row>
    <row r="402" spans="1:11" ht="19.5" x14ac:dyDescent="0.2">
      <c r="A402" s="168" t="s">
        <v>1505</v>
      </c>
      <c r="B402" s="169" t="s">
        <v>1506</v>
      </c>
      <c r="C402" s="169" t="s">
        <v>64</v>
      </c>
      <c r="D402" s="169" t="s">
        <v>1507</v>
      </c>
      <c r="E402" s="170" t="s">
        <v>88</v>
      </c>
      <c r="F402" s="169">
        <v>3</v>
      </c>
      <c r="G402" s="169">
        <v>49.65</v>
      </c>
      <c r="H402" s="171" t="s">
        <v>1508</v>
      </c>
      <c r="I402" s="172">
        <v>183.99</v>
      </c>
      <c r="J402" s="176">
        <v>3.8834350794449845E-5</v>
      </c>
      <c r="K402" s="174" t="s">
        <v>68</v>
      </c>
    </row>
    <row r="403" spans="1:11" x14ac:dyDescent="0.2">
      <c r="A403" s="168" t="s">
        <v>34</v>
      </c>
      <c r="B403" s="169"/>
      <c r="C403" s="169"/>
      <c r="D403" s="169" t="s">
        <v>35</v>
      </c>
      <c r="E403" s="170"/>
      <c r="F403" s="169"/>
      <c r="G403" s="169"/>
      <c r="H403" s="171" t="s">
        <v>58</v>
      </c>
      <c r="I403" s="172">
        <v>537996.14</v>
      </c>
      <c r="J403" s="176">
        <v>0.11355362153823549</v>
      </c>
      <c r="K403" s="174" t="s">
        <v>59</v>
      </c>
    </row>
    <row r="404" spans="1:11" x14ac:dyDescent="0.2">
      <c r="A404" s="168" t="s">
        <v>1509</v>
      </c>
      <c r="B404" s="169"/>
      <c r="C404" s="169"/>
      <c r="D404" s="169" t="s">
        <v>1510</v>
      </c>
      <c r="E404" s="170"/>
      <c r="F404" s="169"/>
      <c r="G404" s="169"/>
      <c r="H404" s="171" t="s">
        <v>58</v>
      </c>
      <c r="I404" s="172">
        <v>33129.5</v>
      </c>
      <c r="J404" s="176">
        <v>6.9925682082978748E-3</v>
      </c>
      <c r="K404" s="174" t="s">
        <v>59</v>
      </c>
    </row>
    <row r="405" spans="1:11" ht="29.25" x14ac:dyDescent="0.2">
      <c r="A405" s="168" t="s">
        <v>1511</v>
      </c>
      <c r="B405" s="169" t="s">
        <v>1512</v>
      </c>
      <c r="C405" s="169" t="s">
        <v>64</v>
      </c>
      <c r="D405" s="169" t="s">
        <v>1513</v>
      </c>
      <c r="E405" s="170" t="s">
        <v>66</v>
      </c>
      <c r="F405" s="169">
        <v>720.52</v>
      </c>
      <c r="G405" s="169">
        <v>6.61</v>
      </c>
      <c r="H405" s="171" t="s">
        <v>1514</v>
      </c>
      <c r="I405" s="172">
        <v>5879.44</v>
      </c>
      <c r="J405" s="176">
        <v>1.2409600273651836E-3</v>
      </c>
      <c r="K405" s="174" t="s">
        <v>68</v>
      </c>
    </row>
    <row r="406" spans="1:11" ht="19.5" x14ac:dyDescent="0.2">
      <c r="A406" s="168" t="s">
        <v>1515</v>
      </c>
      <c r="B406" s="169" t="s">
        <v>1516</v>
      </c>
      <c r="C406" s="169" t="s">
        <v>64</v>
      </c>
      <c r="D406" s="169" t="s">
        <v>1517</v>
      </c>
      <c r="E406" s="170" t="s">
        <v>66</v>
      </c>
      <c r="F406" s="169">
        <v>720.52</v>
      </c>
      <c r="G406" s="169">
        <v>30.62</v>
      </c>
      <c r="H406" s="171" t="s">
        <v>1518</v>
      </c>
      <c r="I406" s="172">
        <v>27250.06</v>
      </c>
      <c r="J406" s="176">
        <v>5.7516081809326916E-3</v>
      </c>
      <c r="K406" s="174" t="s">
        <v>68</v>
      </c>
    </row>
    <row r="407" spans="1:11" x14ac:dyDescent="0.2">
      <c r="A407" s="168" t="s">
        <v>1519</v>
      </c>
      <c r="B407" s="169"/>
      <c r="C407" s="169"/>
      <c r="D407" s="169" t="s">
        <v>1520</v>
      </c>
      <c r="E407" s="170"/>
      <c r="F407" s="169"/>
      <c r="G407" s="169"/>
      <c r="H407" s="171" t="s">
        <v>58</v>
      </c>
      <c r="I407" s="172">
        <v>180263.43</v>
      </c>
      <c r="J407" s="176">
        <v>3.8047792141044368E-2</v>
      </c>
      <c r="K407" s="174" t="s">
        <v>59</v>
      </c>
    </row>
    <row r="408" spans="1:11" ht="29.25" x14ac:dyDescent="0.2">
      <c r="A408" s="168" t="s">
        <v>1521</v>
      </c>
      <c r="B408" s="169" t="s">
        <v>1522</v>
      </c>
      <c r="C408" s="169" t="s">
        <v>64</v>
      </c>
      <c r="D408" s="169" t="s">
        <v>1523</v>
      </c>
      <c r="E408" s="170" t="s">
        <v>66</v>
      </c>
      <c r="F408" s="169">
        <v>2342.39</v>
      </c>
      <c r="G408" s="169">
        <v>4.25</v>
      </c>
      <c r="H408" s="171" t="s">
        <v>1524</v>
      </c>
      <c r="I408" s="172">
        <v>12297.54</v>
      </c>
      <c r="J408" s="176">
        <v>2.5956137956887806E-3</v>
      </c>
      <c r="K408" s="174" t="s">
        <v>68</v>
      </c>
    </row>
    <row r="409" spans="1:11" ht="29.25" x14ac:dyDescent="0.2">
      <c r="A409" s="168" t="s">
        <v>1525</v>
      </c>
      <c r="B409" s="169" t="s">
        <v>1526</v>
      </c>
      <c r="C409" s="169" t="s">
        <v>64</v>
      </c>
      <c r="D409" s="169" t="s">
        <v>1527</v>
      </c>
      <c r="E409" s="170" t="s">
        <v>66</v>
      </c>
      <c r="F409" s="169">
        <v>2342.39</v>
      </c>
      <c r="G409" s="169">
        <v>48.71</v>
      </c>
      <c r="H409" s="171" t="s">
        <v>1528</v>
      </c>
      <c r="I409" s="172">
        <v>140941.6</v>
      </c>
      <c r="J409" s="176">
        <v>2.9748222924784129E-2</v>
      </c>
      <c r="K409" s="174" t="s">
        <v>68</v>
      </c>
    </row>
    <row r="410" spans="1:11" ht="19.5" x14ac:dyDescent="0.2">
      <c r="A410" s="168" t="s">
        <v>1529</v>
      </c>
      <c r="B410" s="169" t="s">
        <v>1530</v>
      </c>
      <c r="C410" s="169" t="s">
        <v>86</v>
      </c>
      <c r="D410" s="169" t="s">
        <v>1531</v>
      </c>
      <c r="E410" s="170" t="s">
        <v>66</v>
      </c>
      <c r="F410" s="169">
        <v>240.28</v>
      </c>
      <c r="G410" s="169">
        <v>91.04</v>
      </c>
      <c r="H410" s="171" t="s">
        <v>1532</v>
      </c>
      <c r="I410" s="172">
        <v>27024.29</v>
      </c>
      <c r="J410" s="176">
        <v>5.7039554205714597E-3</v>
      </c>
      <c r="K410" s="174" t="s">
        <v>68</v>
      </c>
    </row>
    <row r="411" spans="1:11" x14ac:dyDescent="0.2">
      <c r="A411" s="168" t="s">
        <v>1533</v>
      </c>
      <c r="B411" s="169"/>
      <c r="C411" s="169"/>
      <c r="D411" s="169" t="s">
        <v>1534</v>
      </c>
      <c r="E411" s="170"/>
      <c r="F411" s="169"/>
      <c r="G411" s="169"/>
      <c r="H411" s="171" t="s">
        <v>58</v>
      </c>
      <c r="I411" s="172">
        <v>324603.21000000002</v>
      </c>
      <c r="J411" s="176">
        <v>6.8513261188893254E-2</v>
      </c>
      <c r="K411" s="174" t="s">
        <v>59</v>
      </c>
    </row>
    <row r="412" spans="1:11" ht="19.5" x14ac:dyDescent="0.2">
      <c r="A412" s="168" t="s">
        <v>1535</v>
      </c>
      <c r="B412" s="169" t="s">
        <v>1536</v>
      </c>
      <c r="C412" s="169" t="s">
        <v>86</v>
      </c>
      <c r="D412" s="169" t="s">
        <v>1537</v>
      </c>
      <c r="E412" s="170" t="s">
        <v>136</v>
      </c>
      <c r="F412" s="169">
        <v>216.15</v>
      </c>
      <c r="G412" s="169">
        <v>126.85</v>
      </c>
      <c r="H412" s="171" t="s">
        <v>1538</v>
      </c>
      <c r="I412" s="172">
        <v>33872.86</v>
      </c>
      <c r="J412" s="176">
        <v>7.1494675126435583E-3</v>
      </c>
      <c r="K412" s="174" t="s">
        <v>68</v>
      </c>
    </row>
    <row r="413" spans="1:11" ht="19.5" x14ac:dyDescent="0.2">
      <c r="A413" s="168" t="s">
        <v>1539</v>
      </c>
      <c r="B413" s="169" t="s">
        <v>1540</v>
      </c>
      <c r="C413" s="169" t="s">
        <v>64</v>
      </c>
      <c r="D413" s="169" t="s">
        <v>1541</v>
      </c>
      <c r="E413" s="170" t="s">
        <v>66</v>
      </c>
      <c r="F413" s="169">
        <v>720.52</v>
      </c>
      <c r="G413" s="169">
        <v>3.17</v>
      </c>
      <c r="H413" s="171" t="s">
        <v>1542</v>
      </c>
      <c r="I413" s="172">
        <v>2817.23</v>
      </c>
      <c r="J413" s="176">
        <v>5.9462632799960828E-4</v>
      </c>
      <c r="K413" s="174" t="s">
        <v>68</v>
      </c>
    </row>
    <row r="414" spans="1:11" ht="19.5" x14ac:dyDescent="0.2">
      <c r="A414" s="168" t="s">
        <v>1543</v>
      </c>
      <c r="B414" s="169" t="s">
        <v>1544</v>
      </c>
      <c r="C414" s="169" t="s">
        <v>64</v>
      </c>
      <c r="D414" s="169" t="s">
        <v>1545</v>
      </c>
      <c r="E414" s="170" t="s">
        <v>66</v>
      </c>
      <c r="F414" s="169">
        <v>720.52</v>
      </c>
      <c r="G414" s="169">
        <v>34.72</v>
      </c>
      <c r="H414" s="171" t="s">
        <v>1546</v>
      </c>
      <c r="I414" s="172">
        <v>30903.1</v>
      </c>
      <c r="J414" s="176">
        <v>6.5226470244902591E-3</v>
      </c>
      <c r="K414" s="174" t="s">
        <v>68</v>
      </c>
    </row>
    <row r="415" spans="1:11" ht="19.5" x14ac:dyDescent="0.2">
      <c r="A415" s="168" t="s">
        <v>1547</v>
      </c>
      <c r="B415" s="169" t="s">
        <v>1548</v>
      </c>
      <c r="C415" s="169" t="s">
        <v>86</v>
      </c>
      <c r="D415" s="169" t="s">
        <v>1549</v>
      </c>
      <c r="E415" s="170" t="s">
        <v>66</v>
      </c>
      <c r="F415" s="169">
        <v>720.52</v>
      </c>
      <c r="G415" s="169">
        <v>20.63</v>
      </c>
      <c r="H415" s="171" t="s">
        <v>1550</v>
      </c>
      <c r="I415" s="172">
        <v>18358.84</v>
      </c>
      <c r="J415" s="176">
        <v>3.8749585995933341E-3</v>
      </c>
      <c r="K415" s="174" t="s">
        <v>68</v>
      </c>
    </row>
    <row r="416" spans="1:11" ht="39" x14ac:dyDescent="0.2">
      <c r="A416" s="168" t="s">
        <v>1551</v>
      </c>
      <c r="B416" s="169" t="s">
        <v>1552</v>
      </c>
      <c r="C416" s="169" t="s">
        <v>64</v>
      </c>
      <c r="D416" s="169" t="s">
        <v>1553</v>
      </c>
      <c r="E416" s="170" t="s">
        <v>66</v>
      </c>
      <c r="F416" s="169">
        <v>720.52</v>
      </c>
      <c r="G416" s="169">
        <v>101.59</v>
      </c>
      <c r="H416" s="171" t="s">
        <v>1554</v>
      </c>
      <c r="I416" s="172">
        <v>90425.26</v>
      </c>
      <c r="J416" s="176">
        <v>1.90858539459717E-2</v>
      </c>
      <c r="K416" s="174" t="s">
        <v>68</v>
      </c>
    </row>
    <row r="417" spans="1:11" x14ac:dyDescent="0.2">
      <c r="A417" s="168" t="s">
        <v>1555</v>
      </c>
      <c r="B417" s="169" t="s">
        <v>1556</v>
      </c>
      <c r="C417" s="169" t="s">
        <v>86</v>
      </c>
      <c r="D417" s="169" t="s">
        <v>1557</v>
      </c>
      <c r="E417" s="170" t="s">
        <v>72</v>
      </c>
      <c r="F417" s="169">
        <v>543.47</v>
      </c>
      <c r="G417" s="169">
        <v>33.26</v>
      </c>
      <c r="H417" s="171" t="s">
        <v>1558</v>
      </c>
      <c r="I417" s="172">
        <v>22325.74</v>
      </c>
      <c r="J417" s="176">
        <v>4.7122431594417121E-3</v>
      </c>
      <c r="K417" s="174" t="s">
        <v>68</v>
      </c>
    </row>
    <row r="418" spans="1:11" ht="19.5" x14ac:dyDescent="0.2">
      <c r="A418" s="168" t="s">
        <v>1559</v>
      </c>
      <c r="B418" s="169" t="s">
        <v>1560</v>
      </c>
      <c r="C418" s="169" t="s">
        <v>64</v>
      </c>
      <c r="D418" s="169" t="s">
        <v>1561</v>
      </c>
      <c r="E418" s="170" t="s">
        <v>136</v>
      </c>
      <c r="F418" s="169">
        <v>32.049999999999997</v>
      </c>
      <c r="G418" s="169">
        <v>770.46</v>
      </c>
      <c r="H418" s="171" t="s">
        <v>1562</v>
      </c>
      <c r="I418" s="172">
        <v>30505.83</v>
      </c>
      <c r="J418" s="176">
        <v>6.4387961492246961E-3</v>
      </c>
      <c r="K418" s="174" t="s">
        <v>68</v>
      </c>
    </row>
    <row r="419" spans="1:11" ht="19.5" x14ac:dyDescent="0.2">
      <c r="A419" s="168" t="s">
        <v>1563</v>
      </c>
      <c r="B419" s="169" t="s">
        <v>1564</v>
      </c>
      <c r="C419" s="169" t="s">
        <v>64</v>
      </c>
      <c r="D419" s="169" t="s">
        <v>1565</v>
      </c>
      <c r="E419" s="170" t="s">
        <v>66</v>
      </c>
      <c r="F419" s="169">
        <v>830.7</v>
      </c>
      <c r="G419" s="169">
        <v>91.34</v>
      </c>
      <c r="H419" s="171" t="s">
        <v>1566</v>
      </c>
      <c r="I419" s="172">
        <v>93736.18</v>
      </c>
      <c r="J419" s="176">
        <v>1.9784682299318946E-2</v>
      </c>
      <c r="K419" s="174" t="s">
        <v>68</v>
      </c>
    </row>
    <row r="420" spans="1:11" ht="29.25" x14ac:dyDescent="0.2">
      <c r="A420" s="168" t="s">
        <v>1567</v>
      </c>
      <c r="B420" s="169" t="s">
        <v>1568</v>
      </c>
      <c r="C420" s="169" t="s">
        <v>64</v>
      </c>
      <c r="D420" s="169" t="s">
        <v>1569</v>
      </c>
      <c r="E420" s="170" t="s">
        <v>72</v>
      </c>
      <c r="F420" s="169">
        <v>33.25</v>
      </c>
      <c r="G420" s="169">
        <v>40.369999999999997</v>
      </c>
      <c r="H420" s="171" t="s">
        <v>1570</v>
      </c>
      <c r="I420" s="172">
        <v>1658.17</v>
      </c>
      <c r="J420" s="176">
        <v>3.4998617020942928E-4</v>
      </c>
      <c r="K420" s="174" t="s">
        <v>68</v>
      </c>
    </row>
    <row r="421" spans="1:11" x14ac:dyDescent="0.2">
      <c r="A421" s="168" t="s">
        <v>36</v>
      </c>
      <c r="B421" s="169"/>
      <c r="C421" s="169"/>
      <c r="D421" s="169" t="s">
        <v>37</v>
      </c>
      <c r="E421" s="170"/>
      <c r="F421" s="169"/>
      <c r="G421" s="169"/>
      <c r="H421" s="171" t="s">
        <v>58</v>
      </c>
      <c r="I421" s="172">
        <v>124563.43</v>
      </c>
      <c r="J421" s="176">
        <v>2.6291319836838398E-2</v>
      </c>
      <c r="K421" s="174" t="s">
        <v>59</v>
      </c>
    </row>
    <row r="422" spans="1:11" x14ac:dyDescent="0.2">
      <c r="A422" s="168" t="s">
        <v>1571</v>
      </c>
      <c r="B422" s="169" t="s">
        <v>1572</v>
      </c>
      <c r="C422" s="169" t="s">
        <v>64</v>
      </c>
      <c r="D422" s="169" t="s">
        <v>1573</v>
      </c>
      <c r="E422" s="170" t="s">
        <v>66</v>
      </c>
      <c r="F422" s="169">
        <v>2102.11</v>
      </c>
      <c r="G422" s="169">
        <v>3.84</v>
      </c>
      <c r="H422" s="171" t="s">
        <v>676</v>
      </c>
      <c r="I422" s="172">
        <v>9964</v>
      </c>
      <c r="J422" s="176">
        <v>2.1030788157829134E-3</v>
      </c>
      <c r="K422" s="174" t="s">
        <v>68</v>
      </c>
    </row>
    <row r="423" spans="1:11" x14ac:dyDescent="0.2">
      <c r="A423" s="168" t="s">
        <v>1574</v>
      </c>
      <c r="B423" s="169" t="s">
        <v>1575</v>
      </c>
      <c r="C423" s="169" t="s">
        <v>64</v>
      </c>
      <c r="D423" s="169" t="s">
        <v>1576</v>
      </c>
      <c r="E423" s="170" t="s">
        <v>66</v>
      </c>
      <c r="F423" s="169">
        <v>720.52</v>
      </c>
      <c r="G423" s="169">
        <v>4.74</v>
      </c>
      <c r="H423" s="171" t="s">
        <v>1577</v>
      </c>
      <c r="I423" s="172">
        <v>4215.04</v>
      </c>
      <c r="J423" s="176">
        <v>8.8965890522657673E-4</v>
      </c>
      <c r="K423" s="174" t="s">
        <v>68</v>
      </c>
    </row>
    <row r="424" spans="1:11" ht="19.5" x14ac:dyDescent="0.2">
      <c r="A424" s="168" t="s">
        <v>1578</v>
      </c>
      <c r="B424" s="169" t="s">
        <v>1579</v>
      </c>
      <c r="C424" s="169" t="s">
        <v>64</v>
      </c>
      <c r="D424" s="169" t="s">
        <v>1580</v>
      </c>
      <c r="E424" s="170" t="s">
        <v>66</v>
      </c>
      <c r="F424" s="169">
        <v>1393.4</v>
      </c>
      <c r="G424" s="169">
        <v>11.1</v>
      </c>
      <c r="H424" s="171" t="s">
        <v>1581</v>
      </c>
      <c r="I424" s="172">
        <v>19103.509999999998</v>
      </c>
      <c r="J424" s="176">
        <v>4.0321344026592772E-3</v>
      </c>
      <c r="K424" s="174" t="s">
        <v>68</v>
      </c>
    </row>
    <row r="425" spans="1:11" ht="19.5" x14ac:dyDescent="0.2">
      <c r="A425" s="168" t="s">
        <v>1582</v>
      </c>
      <c r="B425" s="169" t="s">
        <v>1583</v>
      </c>
      <c r="C425" s="169" t="s">
        <v>64</v>
      </c>
      <c r="D425" s="169" t="s">
        <v>1584</v>
      </c>
      <c r="E425" s="170" t="s">
        <v>66</v>
      </c>
      <c r="F425" s="169">
        <v>720.52</v>
      </c>
      <c r="G425" s="169">
        <v>20.010000000000002</v>
      </c>
      <c r="H425" s="171" t="s">
        <v>1585</v>
      </c>
      <c r="I425" s="172">
        <v>17811.25</v>
      </c>
      <c r="J425" s="176">
        <v>3.7593800238471912E-3</v>
      </c>
      <c r="K425" s="174" t="s">
        <v>68</v>
      </c>
    </row>
    <row r="426" spans="1:11" ht="19.5" x14ac:dyDescent="0.2">
      <c r="A426" s="168" t="s">
        <v>1586</v>
      </c>
      <c r="B426" s="169" t="s">
        <v>1587</v>
      </c>
      <c r="C426" s="169" t="s">
        <v>64</v>
      </c>
      <c r="D426" s="169" t="s">
        <v>1588</v>
      </c>
      <c r="E426" s="170" t="s">
        <v>66</v>
      </c>
      <c r="F426" s="169">
        <v>1393.4</v>
      </c>
      <c r="G426" s="169">
        <v>11.98</v>
      </c>
      <c r="H426" s="171" t="s">
        <v>1589</v>
      </c>
      <c r="I426" s="172">
        <v>20622.32</v>
      </c>
      <c r="J426" s="176">
        <v>4.3527061746583993E-3</v>
      </c>
      <c r="K426" s="174" t="s">
        <v>68</v>
      </c>
    </row>
    <row r="427" spans="1:11" ht="19.5" x14ac:dyDescent="0.2">
      <c r="A427" s="168" t="s">
        <v>1590</v>
      </c>
      <c r="B427" s="169" t="s">
        <v>1591</v>
      </c>
      <c r="C427" s="169" t="s">
        <v>64</v>
      </c>
      <c r="D427" s="169" t="s">
        <v>1592</v>
      </c>
      <c r="E427" s="170" t="s">
        <v>66</v>
      </c>
      <c r="F427" s="169">
        <v>720.52</v>
      </c>
      <c r="G427" s="169">
        <v>14.18</v>
      </c>
      <c r="H427" s="171" t="s">
        <v>1593</v>
      </c>
      <c r="I427" s="172">
        <v>12616.3</v>
      </c>
      <c r="J427" s="176">
        <v>2.6628937438339991E-3</v>
      </c>
      <c r="K427" s="174" t="s">
        <v>68</v>
      </c>
    </row>
    <row r="428" spans="1:11" x14ac:dyDescent="0.2">
      <c r="A428" s="168" t="s">
        <v>1594</v>
      </c>
      <c r="B428" s="169" t="s">
        <v>1595</v>
      </c>
      <c r="C428" s="169" t="s">
        <v>64</v>
      </c>
      <c r="D428" s="169" t="s">
        <v>1596</v>
      </c>
      <c r="E428" s="170" t="s">
        <v>66</v>
      </c>
      <c r="F428" s="169">
        <v>708.71</v>
      </c>
      <c r="G428" s="169">
        <v>12.67</v>
      </c>
      <c r="H428" s="171" t="s">
        <v>1597</v>
      </c>
      <c r="I428" s="172">
        <v>11091.31</v>
      </c>
      <c r="J428" s="176">
        <v>2.3410175732919694E-3</v>
      </c>
      <c r="K428" s="174" t="s">
        <v>68</v>
      </c>
    </row>
    <row r="429" spans="1:11" x14ac:dyDescent="0.2">
      <c r="A429" s="168" t="s">
        <v>1598</v>
      </c>
      <c r="B429" s="169" t="s">
        <v>1599</v>
      </c>
      <c r="C429" s="169" t="s">
        <v>64</v>
      </c>
      <c r="D429" s="169" t="s">
        <v>1600</v>
      </c>
      <c r="E429" s="170" t="s">
        <v>66</v>
      </c>
      <c r="F429" s="169">
        <v>708.71</v>
      </c>
      <c r="G429" s="169">
        <v>27.31</v>
      </c>
      <c r="H429" s="171" t="s">
        <v>1601</v>
      </c>
      <c r="I429" s="172">
        <v>23904.78</v>
      </c>
      <c r="J429" s="176">
        <v>5.0455275405410548E-3</v>
      </c>
      <c r="K429" s="174" t="s">
        <v>68</v>
      </c>
    </row>
    <row r="430" spans="1:11" ht="19.5" x14ac:dyDescent="0.2">
      <c r="A430" s="168" t="s">
        <v>1602</v>
      </c>
      <c r="B430" s="169" t="s">
        <v>1603</v>
      </c>
      <c r="C430" s="169" t="s">
        <v>64</v>
      </c>
      <c r="D430" s="169" t="s">
        <v>1604</v>
      </c>
      <c r="E430" s="170" t="s">
        <v>66</v>
      </c>
      <c r="F430" s="169">
        <v>160.02000000000001</v>
      </c>
      <c r="G430" s="169">
        <v>23.2</v>
      </c>
      <c r="H430" s="171" t="s">
        <v>1605</v>
      </c>
      <c r="I430" s="172">
        <v>4586.17</v>
      </c>
      <c r="J430" s="176">
        <v>9.6799247015045393E-4</v>
      </c>
      <c r="K430" s="174" t="s">
        <v>68</v>
      </c>
    </row>
    <row r="431" spans="1:11" ht="29.25" x14ac:dyDescent="0.2">
      <c r="A431" s="168" t="s">
        <v>1606</v>
      </c>
      <c r="B431" s="169" t="s">
        <v>1607</v>
      </c>
      <c r="C431" s="169" t="s">
        <v>64</v>
      </c>
      <c r="D431" s="169" t="s">
        <v>1608</v>
      </c>
      <c r="E431" s="170" t="s">
        <v>66</v>
      </c>
      <c r="F431" s="169">
        <v>11.17</v>
      </c>
      <c r="G431" s="169">
        <v>47.02</v>
      </c>
      <c r="H431" s="171" t="s">
        <v>1609</v>
      </c>
      <c r="I431" s="172">
        <v>648.75</v>
      </c>
      <c r="J431" s="176">
        <v>1.3693018684656413E-4</v>
      </c>
      <c r="K431" s="174" t="s">
        <v>68</v>
      </c>
    </row>
    <row r="432" spans="1:11" x14ac:dyDescent="0.2">
      <c r="A432" s="168" t="s">
        <v>38</v>
      </c>
      <c r="B432" s="169"/>
      <c r="C432" s="169"/>
      <c r="D432" s="169" t="s">
        <v>39</v>
      </c>
      <c r="E432" s="170"/>
      <c r="F432" s="169"/>
      <c r="G432" s="169"/>
      <c r="H432" s="171" t="s">
        <v>58</v>
      </c>
      <c r="I432" s="172">
        <v>38249.97</v>
      </c>
      <c r="J432" s="176">
        <v>8.0733341641240422E-3</v>
      </c>
      <c r="K432" s="174" t="s">
        <v>59</v>
      </c>
    </row>
    <row r="433" spans="1:11" ht="19.5" x14ac:dyDescent="0.2">
      <c r="A433" s="168" t="s">
        <v>1610</v>
      </c>
      <c r="B433" s="169" t="s">
        <v>1611</v>
      </c>
      <c r="C433" s="169" t="s">
        <v>64</v>
      </c>
      <c r="D433" s="169" t="s">
        <v>1612</v>
      </c>
      <c r="E433" s="170" t="s">
        <v>88</v>
      </c>
      <c r="F433" s="169">
        <v>20</v>
      </c>
      <c r="G433" s="169">
        <v>348.95</v>
      </c>
      <c r="H433" s="171" t="s">
        <v>1613</v>
      </c>
      <c r="I433" s="172">
        <v>8621.7999999999993</v>
      </c>
      <c r="J433" s="176">
        <v>1.8197837147648655E-3</v>
      </c>
      <c r="K433" s="174" t="s">
        <v>68</v>
      </c>
    </row>
    <row r="434" spans="1:11" ht="19.5" x14ac:dyDescent="0.2">
      <c r="A434" s="168" t="s">
        <v>1614</v>
      </c>
      <c r="B434" s="169" t="s">
        <v>1615</v>
      </c>
      <c r="C434" s="169" t="s">
        <v>64</v>
      </c>
      <c r="D434" s="169" t="s">
        <v>1616</v>
      </c>
      <c r="E434" s="170" t="s">
        <v>88</v>
      </c>
      <c r="F434" s="169">
        <v>14</v>
      </c>
      <c r="G434" s="169">
        <v>336.31</v>
      </c>
      <c r="H434" s="171" t="s">
        <v>1617</v>
      </c>
      <c r="I434" s="172">
        <v>5816.58</v>
      </c>
      <c r="J434" s="176">
        <v>1.2276923101471875E-3</v>
      </c>
      <c r="K434" s="174" t="s">
        <v>68</v>
      </c>
    </row>
    <row r="435" spans="1:11" ht="19.5" x14ac:dyDescent="0.2">
      <c r="A435" s="168" t="s">
        <v>1618</v>
      </c>
      <c r="B435" s="169" t="s">
        <v>1619</v>
      </c>
      <c r="C435" s="169" t="s">
        <v>64</v>
      </c>
      <c r="D435" s="169" t="s">
        <v>1620</v>
      </c>
      <c r="E435" s="170" t="s">
        <v>88</v>
      </c>
      <c r="F435" s="169">
        <v>2</v>
      </c>
      <c r="G435" s="169">
        <v>317.31</v>
      </c>
      <c r="H435" s="171" t="s">
        <v>1621</v>
      </c>
      <c r="I435" s="172">
        <v>784</v>
      </c>
      <c r="J435" s="176">
        <v>1.6547709670552027E-4</v>
      </c>
      <c r="K435" s="174" t="s">
        <v>68</v>
      </c>
    </row>
    <row r="436" spans="1:11" ht="19.5" x14ac:dyDescent="0.2">
      <c r="A436" s="168" t="s">
        <v>1622</v>
      </c>
      <c r="B436" s="169" t="s">
        <v>1623</v>
      </c>
      <c r="C436" s="169" t="s">
        <v>86</v>
      </c>
      <c r="D436" s="169" t="s">
        <v>1624</v>
      </c>
      <c r="E436" s="170" t="s">
        <v>88</v>
      </c>
      <c r="F436" s="169">
        <v>10</v>
      </c>
      <c r="G436" s="169">
        <v>281.08999999999997</v>
      </c>
      <c r="H436" s="171" t="s">
        <v>1625</v>
      </c>
      <c r="I436" s="172">
        <v>3472.5</v>
      </c>
      <c r="J436" s="176">
        <v>7.329326764157132E-4</v>
      </c>
      <c r="K436" s="174" t="s">
        <v>68</v>
      </c>
    </row>
    <row r="437" spans="1:11" ht="19.5" x14ac:dyDescent="0.2">
      <c r="A437" s="168" t="s">
        <v>1626</v>
      </c>
      <c r="B437" s="169" t="s">
        <v>1627</v>
      </c>
      <c r="C437" s="169" t="s">
        <v>86</v>
      </c>
      <c r="D437" s="169" t="s">
        <v>1628</v>
      </c>
      <c r="E437" s="170" t="s">
        <v>88</v>
      </c>
      <c r="F437" s="169">
        <v>10</v>
      </c>
      <c r="G437" s="169">
        <v>266.33999999999997</v>
      </c>
      <c r="H437" s="171" t="s">
        <v>1629</v>
      </c>
      <c r="I437" s="172">
        <v>3290.3</v>
      </c>
      <c r="J437" s="176">
        <v>6.9447613684971089E-4</v>
      </c>
      <c r="K437" s="174" t="s">
        <v>68</v>
      </c>
    </row>
    <row r="438" spans="1:11" ht="19.5" x14ac:dyDescent="0.2">
      <c r="A438" s="168" t="s">
        <v>1630</v>
      </c>
      <c r="B438" s="169" t="s">
        <v>1631</v>
      </c>
      <c r="C438" s="169" t="s">
        <v>64</v>
      </c>
      <c r="D438" s="169" t="s">
        <v>1632</v>
      </c>
      <c r="E438" s="170" t="s">
        <v>88</v>
      </c>
      <c r="F438" s="169">
        <v>2</v>
      </c>
      <c r="G438" s="169">
        <v>1075.03</v>
      </c>
      <c r="H438" s="171" t="s">
        <v>1633</v>
      </c>
      <c r="I438" s="172">
        <v>2656.18</v>
      </c>
      <c r="J438" s="176">
        <v>5.6063387082559799E-4</v>
      </c>
      <c r="K438" s="174" t="s">
        <v>68</v>
      </c>
    </row>
    <row r="439" spans="1:11" x14ac:dyDescent="0.2">
      <c r="A439" s="168" t="s">
        <v>1634</v>
      </c>
      <c r="B439" s="169" t="s">
        <v>1635</v>
      </c>
      <c r="C439" s="169" t="s">
        <v>86</v>
      </c>
      <c r="D439" s="169" t="s">
        <v>1636</v>
      </c>
      <c r="E439" s="170" t="s">
        <v>66</v>
      </c>
      <c r="F439" s="169">
        <v>5.76</v>
      </c>
      <c r="G439" s="169">
        <v>30.67</v>
      </c>
      <c r="H439" s="171" t="s">
        <v>1637</v>
      </c>
      <c r="I439" s="172">
        <v>218.18</v>
      </c>
      <c r="J439" s="176">
        <v>4.6050756325523485E-5</v>
      </c>
      <c r="K439" s="174" t="s">
        <v>68</v>
      </c>
    </row>
    <row r="440" spans="1:11" ht="19.5" x14ac:dyDescent="0.2">
      <c r="A440" s="168" t="s">
        <v>1638</v>
      </c>
      <c r="B440" s="169" t="s">
        <v>1639</v>
      </c>
      <c r="C440" s="169" t="s">
        <v>86</v>
      </c>
      <c r="D440" s="169" t="s">
        <v>1640</v>
      </c>
      <c r="E440" s="170" t="s">
        <v>88</v>
      </c>
      <c r="F440" s="169">
        <v>10</v>
      </c>
      <c r="G440" s="169">
        <v>342.13</v>
      </c>
      <c r="H440" s="171" t="s">
        <v>1641</v>
      </c>
      <c r="I440" s="172">
        <v>4226.6000000000004</v>
      </c>
      <c r="J440" s="176">
        <v>8.9209884813208173E-4</v>
      </c>
      <c r="K440" s="174" t="s">
        <v>68</v>
      </c>
    </row>
    <row r="441" spans="1:11" ht="29.25" x14ac:dyDescent="0.2">
      <c r="A441" s="168" t="s">
        <v>1642</v>
      </c>
      <c r="B441" s="169" t="s">
        <v>1643</v>
      </c>
      <c r="C441" s="169" t="s">
        <v>86</v>
      </c>
      <c r="D441" s="169" t="s">
        <v>1644</v>
      </c>
      <c r="E441" s="170" t="s">
        <v>88</v>
      </c>
      <c r="F441" s="169">
        <v>10</v>
      </c>
      <c r="G441" s="169">
        <v>76.11</v>
      </c>
      <c r="H441" s="171" t="s">
        <v>1645</v>
      </c>
      <c r="I441" s="172">
        <v>940.2</v>
      </c>
      <c r="J441" s="176">
        <v>1.9844587541139051E-4</v>
      </c>
      <c r="K441" s="174" t="s">
        <v>68</v>
      </c>
    </row>
    <row r="442" spans="1:11" ht="19.5" x14ac:dyDescent="0.2">
      <c r="A442" s="168" t="s">
        <v>1646</v>
      </c>
      <c r="B442" s="169" t="s">
        <v>1647</v>
      </c>
      <c r="C442" s="169" t="s">
        <v>86</v>
      </c>
      <c r="D442" s="169" t="s">
        <v>1648</v>
      </c>
      <c r="E442" s="170" t="s">
        <v>88</v>
      </c>
      <c r="F442" s="169">
        <v>10</v>
      </c>
      <c r="G442" s="169">
        <v>205.34</v>
      </c>
      <c r="H442" s="171" t="s">
        <v>1649</v>
      </c>
      <c r="I442" s="172">
        <v>2536.6999999999998</v>
      </c>
      <c r="J442" s="176">
        <v>5.3541549899603733E-4</v>
      </c>
      <c r="K442" s="174" t="s">
        <v>68</v>
      </c>
    </row>
    <row r="443" spans="1:11" x14ac:dyDescent="0.2">
      <c r="A443" s="168" t="s">
        <v>1650</v>
      </c>
      <c r="B443" s="169" t="s">
        <v>1651</v>
      </c>
      <c r="C443" s="169" t="s">
        <v>86</v>
      </c>
      <c r="D443" s="169" t="s">
        <v>1652</v>
      </c>
      <c r="E443" s="170" t="s">
        <v>88</v>
      </c>
      <c r="F443" s="169">
        <v>2</v>
      </c>
      <c r="G443" s="169">
        <v>69.09</v>
      </c>
      <c r="H443" s="171" t="s">
        <v>1653</v>
      </c>
      <c r="I443" s="172">
        <v>170.7</v>
      </c>
      <c r="J443" s="176">
        <v>3.60292607240208E-5</v>
      </c>
      <c r="K443" s="174" t="s">
        <v>68</v>
      </c>
    </row>
    <row r="444" spans="1:11" ht="19.5" x14ac:dyDescent="0.2">
      <c r="A444" s="168" t="s">
        <v>1654</v>
      </c>
      <c r="B444" s="169" t="s">
        <v>1655</v>
      </c>
      <c r="C444" s="169" t="s">
        <v>86</v>
      </c>
      <c r="D444" s="169" t="s">
        <v>1656</v>
      </c>
      <c r="E444" s="170" t="s">
        <v>72</v>
      </c>
      <c r="F444" s="169">
        <v>76.25</v>
      </c>
      <c r="G444" s="169">
        <v>50.48</v>
      </c>
      <c r="H444" s="171" t="s">
        <v>1657</v>
      </c>
      <c r="I444" s="172">
        <v>4754.95</v>
      </c>
      <c r="J444" s="176">
        <v>1.0036164808417266E-3</v>
      </c>
      <c r="K444" s="174" t="s">
        <v>68</v>
      </c>
    </row>
    <row r="445" spans="1:11" ht="29.25" x14ac:dyDescent="0.2">
      <c r="A445" s="168" t="s">
        <v>1658</v>
      </c>
      <c r="B445" s="169" t="s">
        <v>1659</v>
      </c>
      <c r="C445" s="169" t="s">
        <v>86</v>
      </c>
      <c r="D445" s="169" t="s">
        <v>1660</v>
      </c>
      <c r="E445" s="170" t="s">
        <v>88</v>
      </c>
      <c r="F445" s="169">
        <v>32</v>
      </c>
      <c r="G445" s="169">
        <v>19.260000000000002</v>
      </c>
      <c r="H445" s="171" t="s">
        <v>1661</v>
      </c>
      <c r="I445" s="172">
        <v>761.28</v>
      </c>
      <c r="J445" s="176">
        <v>1.606816379846664E-4</v>
      </c>
      <c r="K445" s="174" t="s">
        <v>68</v>
      </c>
    </row>
    <row r="446" spans="1:11" x14ac:dyDescent="0.2">
      <c r="A446" s="168" t="s">
        <v>40</v>
      </c>
      <c r="B446" s="169"/>
      <c r="C446" s="169"/>
      <c r="D446" s="169" t="s">
        <v>41</v>
      </c>
      <c r="E446" s="170"/>
      <c r="F446" s="169"/>
      <c r="G446" s="169"/>
      <c r="H446" s="171" t="s">
        <v>58</v>
      </c>
      <c r="I446" s="172">
        <v>73728.12</v>
      </c>
      <c r="J446" s="176">
        <v>1.5561626585658421E-2</v>
      </c>
      <c r="K446" s="174" t="s">
        <v>59</v>
      </c>
    </row>
    <row r="447" spans="1:11" x14ac:dyDescent="0.2">
      <c r="A447" s="168" t="s">
        <v>1662</v>
      </c>
      <c r="B447" s="169" t="s">
        <v>1663</v>
      </c>
      <c r="C447" s="169" t="s">
        <v>64</v>
      </c>
      <c r="D447" s="169" t="s">
        <v>1664</v>
      </c>
      <c r="E447" s="170" t="s">
        <v>66</v>
      </c>
      <c r="F447" s="169">
        <v>1665.42</v>
      </c>
      <c r="G447" s="169">
        <v>4.8499999999999996</v>
      </c>
      <c r="H447" s="171" t="s">
        <v>1665</v>
      </c>
      <c r="I447" s="172">
        <v>9975.86</v>
      </c>
      <c r="J447" s="176">
        <v>2.1055820790060352E-3</v>
      </c>
      <c r="K447" s="174" t="s">
        <v>68</v>
      </c>
    </row>
    <row r="448" spans="1:11" x14ac:dyDescent="0.2">
      <c r="A448" s="168" t="s">
        <v>1666</v>
      </c>
      <c r="B448" s="169" t="s">
        <v>1667</v>
      </c>
      <c r="C448" s="169" t="s">
        <v>64</v>
      </c>
      <c r="D448" s="169" t="s">
        <v>1668</v>
      </c>
      <c r="E448" s="170" t="s">
        <v>66</v>
      </c>
      <c r="F448" s="169">
        <v>1665.42</v>
      </c>
      <c r="G448" s="169">
        <v>7.47</v>
      </c>
      <c r="H448" s="171" t="s">
        <v>1669</v>
      </c>
      <c r="I448" s="172">
        <v>15355.17</v>
      </c>
      <c r="J448" s="176">
        <v>3.240980804872071E-3</v>
      </c>
      <c r="K448" s="174" t="s">
        <v>68</v>
      </c>
    </row>
    <row r="449" spans="1:11" ht="19.5" x14ac:dyDescent="0.2">
      <c r="A449" s="168" t="s">
        <v>1670</v>
      </c>
      <c r="B449" s="169" t="s">
        <v>1671</v>
      </c>
      <c r="C449" s="169" t="s">
        <v>64</v>
      </c>
      <c r="D449" s="169" t="s">
        <v>1672</v>
      </c>
      <c r="E449" s="170" t="s">
        <v>66</v>
      </c>
      <c r="F449" s="169">
        <v>1665.42</v>
      </c>
      <c r="G449" s="169">
        <v>14.3</v>
      </c>
      <c r="H449" s="171" t="s">
        <v>1673</v>
      </c>
      <c r="I449" s="172">
        <v>29411.31</v>
      </c>
      <c r="J449" s="176">
        <v>6.2077783024311675E-3</v>
      </c>
      <c r="K449" s="174" t="s">
        <v>68</v>
      </c>
    </row>
    <row r="450" spans="1:11" x14ac:dyDescent="0.2">
      <c r="A450" s="168" t="s">
        <v>1674</v>
      </c>
      <c r="B450" s="169" t="s">
        <v>1675</v>
      </c>
      <c r="C450" s="169" t="s">
        <v>86</v>
      </c>
      <c r="D450" s="169" t="s">
        <v>1676</v>
      </c>
      <c r="E450" s="170" t="s">
        <v>1677</v>
      </c>
      <c r="F450" s="169">
        <v>49962.6</v>
      </c>
      <c r="G450" s="169">
        <v>0.31</v>
      </c>
      <c r="H450" s="171" t="s">
        <v>1678</v>
      </c>
      <c r="I450" s="172">
        <v>18985.78</v>
      </c>
      <c r="J450" s="176">
        <v>4.0072853993491486E-3</v>
      </c>
      <c r="K450" s="174" t="s">
        <v>68</v>
      </c>
    </row>
    <row r="451" spans="1:11" x14ac:dyDescent="0.2">
      <c r="A451" s="168" t="s">
        <v>42</v>
      </c>
      <c r="B451" s="169"/>
      <c r="C451" s="169"/>
      <c r="D451" s="169" t="s">
        <v>43</v>
      </c>
      <c r="E451" s="170"/>
      <c r="F451" s="169"/>
      <c r="G451" s="169"/>
      <c r="H451" s="171" t="s">
        <v>58</v>
      </c>
      <c r="I451" s="172">
        <v>542406.98</v>
      </c>
      <c r="J451" s="176">
        <v>0.11448460750409337</v>
      </c>
      <c r="K451" s="174" t="s">
        <v>59</v>
      </c>
    </row>
    <row r="452" spans="1:11" x14ac:dyDescent="0.2">
      <c r="A452" s="168" t="s">
        <v>1679</v>
      </c>
      <c r="B452" s="169"/>
      <c r="C452" s="169"/>
      <c r="D452" s="169" t="s">
        <v>1680</v>
      </c>
      <c r="E452" s="170"/>
      <c r="F452" s="169"/>
      <c r="G452" s="169"/>
      <c r="H452" s="171" t="s">
        <v>58</v>
      </c>
      <c r="I452" s="172">
        <v>152734.19</v>
      </c>
      <c r="J452" s="176">
        <v>3.2237258072537384E-2</v>
      </c>
      <c r="K452" s="174" t="s">
        <v>59</v>
      </c>
    </row>
    <row r="453" spans="1:11" ht="19.5" x14ac:dyDescent="0.2">
      <c r="A453" s="168" t="s">
        <v>1681</v>
      </c>
      <c r="B453" s="169" t="s">
        <v>1682</v>
      </c>
      <c r="C453" s="169" t="s">
        <v>64</v>
      </c>
      <c r="D453" s="169" t="s">
        <v>1683</v>
      </c>
      <c r="E453" s="170" t="s">
        <v>72</v>
      </c>
      <c r="F453" s="169">
        <v>102</v>
      </c>
      <c r="G453" s="169">
        <v>58.98</v>
      </c>
      <c r="H453" s="171" t="s">
        <v>1684</v>
      </c>
      <c r="I453" s="172">
        <v>7431.72</v>
      </c>
      <c r="J453" s="176">
        <v>1.5685962361330983E-3</v>
      </c>
      <c r="K453" s="174" t="s">
        <v>68</v>
      </c>
    </row>
    <row r="454" spans="1:11" x14ac:dyDescent="0.2">
      <c r="A454" s="168" t="s">
        <v>1685</v>
      </c>
      <c r="B454" s="169" t="s">
        <v>853</v>
      </c>
      <c r="C454" s="169" t="s">
        <v>64</v>
      </c>
      <c r="D454" s="169" t="s">
        <v>854</v>
      </c>
      <c r="E454" s="170" t="s">
        <v>136</v>
      </c>
      <c r="F454" s="169">
        <v>15.22</v>
      </c>
      <c r="G454" s="169">
        <v>82.04</v>
      </c>
      <c r="H454" s="171" t="s">
        <v>855</v>
      </c>
      <c r="I454" s="172">
        <v>1542.54</v>
      </c>
      <c r="J454" s="176">
        <v>3.2558040912261893E-4</v>
      </c>
      <c r="K454" s="174" t="s">
        <v>68</v>
      </c>
    </row>
    <row r="455" spans="1:11" ht="19.5" x14ac:dyDescent="0.2">
      <c r="A455" s="168" t="s">
        <v>1686</v>
      </c>
      <c r="B455" s="169" t="s">
        <v>229</v>
      </c>
      <c r="C455" s="169" t="s">
        <v>64</v>
      </c>
      <c r="D455" s="169" t="s">
        <v>230</v>
      </c>
      <c r="E455" s="170" t="s">
        <v>66</v>
      </c>
      <c r="F455" s="169">
        <v>91.32</v>
      </c>
      <c r="G455" s="169">
        <v>60.05</v>
      </c>
      <c r="H455" s="171" t="s">
        <v>231</v>
      </c>
      <c r="I455" s="172">
        <v>6774.11</v>
      </c>
      <c r="J455" s="176">
        <v>1.4297959892395815E-3</v>
      </c>
      <c r="K455" s="174" t="s">
        <v>68</v>
      </c>
    </row>
    <row r="456" spans="1:11" ht="19.5" x14ac:dyDescent="0.2">
      <c r="A456" s="168" t="s">
        <v>1687</v>
      </c>
      <c r="B456" s="169" t="s">
        <v>241</v>
      </c>
      <c r="C456" s="169" t="s">
        <v>64</v>
      </c>
      <c r="D456" s="169" t="s">
        <v>242</v>
      </c>
      <c r="E456" s="170" t="s">
        <v>170</v>
      </c>
      <c r="F456" s="169">
        <v>240.47</v>
      </c>
      <c r="G456" s="169">
        <v>14.21</v>
      </c>
      <c r="H456" s="171" t="s">
        <v>243</v>
      </c>
      <c r="I456" s="172">
        <v>4220.24</v>
      </c>
      <c r="J456" s="176">
        <v>8.9075645739860308E-4</v>
      </c>
      <c r="K456" s="174" t="s">
        <v>68</v>
      </c>
    </row>
    <row r="457" spans="1:11" ht="19.5" x14ac:dyDescent="0.2">
      <c r="A457" s="168" t="s">
        <v>1688</v>
      </c>
      <c r="B457" s="169" t="s">
        <v>249</v>
      </c>
      <c r="C457" s="169" t="s">
        <v>64</v>
      </c>
      <c r="D457" s="169" t="s">
        <v>250</v>
      </c>
      <c r="E457" s="170" t="s">
        <v>170</v>
      </c>
      <c r="F457" s="169">
        <v>109.41</v>
      </c>
      <c r="G457" s="169">
        <v>16.3</v>
      </c>
      <c r="H457" s="171" t="s">
        <v>251</v>
      </c>
      <c r="I457" s="172">
        <v>2202.42</v>
      </c>
      <c r="J457" s="176">
        <v>4.6485977975277036E-4</v>
      </c>
      <c r="K457" s="174" t="s">
        <v>68</v>
      </c>
    </row>
    <row r="458" spans="1:11" ht="29.25" x14ac:dyDescent="0.2">
      <c r="A458" s="168" t="s">
        <v>1689</v>
      </c>
      <c r="B458" s="169" t="s">
        <v>1690</v>
      </c>
      <c r="C458" s="169" t="s">
        <v>86</v>
      </c>
      <c r="D458" s="169" t="s">
        <v>1691</v>
      </c>
      <c r="E458" s="170" t="s">
        <v>136</v>
      </c>
      <c r="F458" s="169">
        <v>4.5599999999999996</v>
      </c>
      <c r="G458" s="169">
        <v>676.51</v>
      </c>
      <c r="H458" s="171" t="s">
        <v>1692</v>
      </c>
      <c r="I458" s="172">
        <v>3811.06</v>
      </c>
      <c r="J458" s="176">
        <v>8.0439176552364806E-4</v>
      </c>
      <c r="K458" s="174" t="s">
        <v>68</v>
      </c>
    </row>
    <row r="459" spans="1:11" ht="19.5" x14ac:dyDescent="0.2">
      <c r="A459" s="168" t="s">
        <v>1693</v>
      </c>
      <c r="B459" s="169" t="s">
        <v>385</v>
      </c>
      <c r="C459" s="169" t="s">
        <v>64</v>
      </c>
      <c r="D459" s="169" t="s">
        <v>386</v>
      </c>
      <c r="E459" s="170" t="s">
        <v>66</v>
      </c>
      <c r="F459" s="169">
        <v>106.54</v>
      </c>
      <c r="G459" s="169">
        <v>29.89</v>
      </c>
      <c r="H459" s="171" t="s">
        <v>387</v>
      </c>
      <c r="I459" s="172">
        <v>3933.45</v>
      </c>
      <c r="J459" s="176">
        <v>8.3022434443409275E-4</v>
      </c>
      <c r="K459" s="174" t="s">
        <v>68</v>
      </c>
    </row>
    <row r="460" spans="1:11" ht="19.5" x14ac:dyDescent="0.2">
      <c r="A460" s="168" t="s">
        <v>1694</v>
      </c>
      <c r="B460" s="169" t="s">
        <v>215</v>
      </c>
      <c r="C460" s="169" t="s">
        <v>64</v>
      </c>
      <c r="D460" s="169" t="s">
        <v>216</v>
      </c>
      <c r="E460" s="170" t="s">
        <v>136</v>
      </c>
      <c r="F460" s="169">
        <v>12.17</v>
      </c>
      <c r="G460" s="169">
        <v>25.26</v>
      </c>
      <c r="H460" s="171" t="s">
        <v>217</v>
      </c>
      <c r="I460" s="172">
        <v>379.7</v>
      </c>
      <c r="J460" s="176">
        <v>8.0142415330466897E-5</v>
      </c>
      <c r="K460" s="174" t="s">
        <v>68</v>
      </c>
    </row>
    <row r="461" spans="1:11" ht="29.25" x14ac:dyDescent="0.2">
      <c r="A461" s="168" t="s">
        <v>1695</v>
      </c>
      <c r="B461" s="169" t="s">
        <v>381</v>
      </c>
      <c r="C461" s="169" t="s">
        <v>64</v>
      </c>
      <c r="D461" s="169" t="s">
        <v>382</v>
      </c>
      <c r="E461" s="170" t="s">
        <v>66</v>
      </c>
      <c r="F461" s="169">
        <v>263.60000000000002</v>
      </c>
      <c r="G461" s="169">
        <v>92.68</v>
      </c>
      <c r="H461" s="171" t="s">
        <v>383</v>
      </c>
      <c r="I461" s="172">
        <v>30179.56</v>
      </c>
      <c r="J461" s="176">
        <v>6.3699310824618001E-3</v>
      </c>
      <c r="K461" s="174" t="s">
        <v>68</v>
      </c>
    </row>
    <row r="462" spans="1:11" ht="19.5" x14ac:dyDescent="0.2">
      <c r="A462" s="168" t="s">
        <v>1696</v>
      </c>
      <c r="B462" s="169" t="s">
        <v>259</v>
      </c>
      <c r="C462" s="169" t="s">
        <v>64</v>
      </c>
      <c r="D462" s="169" t="s">
        <v>260</v>
      </c>
      <c r="E462" s="170" t="s">
        <v>66</v>
      </c>
      <c r="F462" s="169">
        <v>81.599999999999994</v>
      </c>
      <c r="G462" s="169">
        <v>91.84</v>
      </c>
      <c r="H462" s="171" t="s">
        <v>261</v>
      </c>
      <c r="I462" s="172">
        <v>9257.52</v>
      </c>
      <c r="J462" s="176">
        <v>1.9539636891496024E-3</v>
      </c>
      <c r="K462" s="174" t="s">
        <v>68</v>
      </c>
    </row>
    <row r="463" spans="1:11" ht="19.5" x14ac:dyDescent="0.2">
      <c r="A463" s="168" t="s">
        <v>1697</v>
      </c>
      <c r="B463" s="169" t="s">
        <v>1698</v>
      </c>
      <c r="C463" s="169" t="s">
        <v>86</v>
      </c>
      <c r="D463" s="169" t="s">
        <v>1699</v>
      </c>
      <c r="E463" s="170" t="s">
        <v>66</v>
      </c>
      <c r="F463" s="169">
        <v>60.88</v>
      </c>
      <c r="G463" s="169">
        <v>128.76</v>
      </c>
      <c r="H463" s="171" t="s">
        <v>1700</v>
      </c>
      <c r="I463" s="172">
        <v>9684.18</v>
      </c>
      <c r="J463" s="176">
        <v>2.044017844864369E-3</v>
      </c>
      <c r="K463" s="174" t="s">
        <v>68</v>
      </c>
    </row>
    <row r="464" spans="1:11" ht="19.5" x14ac:dyDescent="0.2">
      <c r="A464" s="168" t="s">
        <v>1701</v>
      </c>
      <c r="B464" s="169" t="s">
        <v>1702</v>
      </c>
      <c r="C464" s="169" t="s">
        <v>64</v>
      </c>
      <c r="D464" s="169" t="s">
        <v>1703</v>
      </c>
      <c r="E464" s="170" t="s">
        <v>170</v>
      </c>
      <c r="F464" s="169">
        <v>723.95</v>
      </c>
      <c r="G464" s="169">
        <v>15.55</v>
      </c>
      <c r="H464" s="171" t="s">
        <v>616</v>
      </c>
      <c r="I464" s="172">
        <v>13907.07</v>
      </c>
      <c r="J464" s="176">
        <v>2.9353336317352549E-3</v>
      </c>
      <c r="K464" s="174" t="s">
        <v>68</v>
      </c>
    </row>
    <row r="465" spans="1:11" ht="19.5" x14ac:dyDescent="0.2">
      <c r="A465" s="168" t="s">
        <v>1704</v>
      </c>
      <c r="B465" s="169" t="s">
        <v>1705</v>
      </c>
      <c r="C465" s="169" t="s">
        <v>64</v>
      </c>
      <c r="D465" s="169" t="s">
        <v>1706</v>
      </c>
      <c r="E465" s="170" t="s">
        <v>170</v>
      </c>
      <c r="F465" s="169">
        <v>137.13</v>
      </c>
      <c r="G465" s="169">
        <v>19.77</v>
      </c>
      <c r="H465" s="171" t="s">
        <v>1707</v>
      </c>
      <c r="I465" s="172">
        <v>3348.71</v>
      </c>
      <c r="J465" s="176">
        <v>7.06804602689723E-4</v>
      </c>
      <c r="K465" s="174" t="s">
        <v>68</v>
      </c>
    </row>
    <row r="466" spans="1:11" ht="19.5" x14ac:dyDescent="0.2">
      <c r="A466" s="168" t="s">
        <v>1708</v>
      </c>
      <c r="B466" s="169" t="s">
        <v>1709</v>
      </c>
      <c r="C466" s="169" t="s">
        <v>64</v>
      </c>
      <c r="D466" s="169" t="s">
        <v>1710</v>
      </c>
      <c r="E466" s="170" t="s">
        <v>136</v>
      </c>
      <c r="F466" s="169">
        <v>4.08</v>
      </c>
      <c r="G466" s="169">
        <v>984.85</v>
      </c>
      <c r="H466" s="171" t="s">
        <v>1711</v>
      </c>
      <c r="I466" s="172">
        <v>4964.05</v>
      </c>
      <c r="J466" s="176">
        <v>1.0477507422207116E-3</v>
      </c>
      <c r="K466" s="174" t="s">
        <v>68</v>
      </c>
    </row>
    <row r="467" spans="1:11" ht="29.25" x14ac:dyDescent="0.2">
      <c r="A467" s="168" t="s">
        <v>1712</v>
      </c>
      <c r="B467" s="169" t="s">
        <v>1713</v>
      </c>
      <c r="C467" s="169" t="s">
        <v>64</v>
      </c>
      <c r="D467" s="169" t="s">
        <v>1714</v>
      </c>
      <c r="E467" s="170" t="s">
        <v>136</v>
      </c>
      <c r="F467" s="169">
        <v>3.04</v>
      </c>
      <c r="G467" s="169">
        <v>1001.91</v>
      </c>
      <c r="H467" s="171" t="s">
        <v>1715</v>
      </c>
      <c r="I467" s="172">
        <v>3762.76</v>
      </c>
      <c r="J467" s="176">
        <v>7.9419719438732586E-4</v>
      </c>
      <c r="K467" s="174" t="s">
        <v>68</v>
      </c>
    </row>
    <row r="468" spans="1:11" ht="29.25" x14ac:dyDescent="0.2">
      <c r="A468" s="168" t="s">
        <v>1716</v>
      </c>
      <c r="B468" s="169" t="s">
        <v>1522</v>
      </c>
      <c r="C468" s="169" t="s">
        <v>64</v>
      </c>
      <c r="D468" s="169" t="s">
        <v>1523</v>
      </c>
      <c r="E468" s="170" t="s">
        <v>66</v>
      </c>
      <c r="F468" s="169">
        <v>700.12</v>
      </c>
      <c r="G468" s="169">
        <v>4.25</v>
      </c>
      <c r="H468" s="171" t="s">
        <v>1524</v>
      </c>
      <c r="I468" s="172">
        <v>3675.63</v>
      </c>
      <c r="J468" s="176">
        <v>7.7580686347412183E-4</v>
      </c>
      <c r="K468" s="174" t="s">
        <v>68</v>
      </c>
    </row>
    <row r="469" spans="1:11" ht="29.25" x14ac:dyDescent="0.2">
      <c r="A469" s="168" t="s">
        <v>1717</v>
      </c>
      <c r="B469" s="169" t="s">
        <v>1718</v>
      </c>
      <c r="C469" s="169" t="s">
        <v>64</v>
      </c>
      <c r="D469" s="169" t="s">
        <v>1719</v>
      </c>
      <c r="E469" s="170" t="s">
        <v>66</v>
      </c>
      <c r="F469" s="169">
        <v>700.12</v>
      </c>
      <c r="G469" s="169">
        <v>36.729999999999997</v>
      </c>
      <c r="H469" s="171" t="s">
        <v>1720</v>
      </c>
      <c r="I469" s="172">
        <v>31764.44</v>
      </c>
      <c r="J469" s="176">
        <v>6.7044480990774181E-3</v>
      </c>
      <c r="K469" s="174" t="s">
        <v>68</v>
      </c>
    </row>
    <row r="470" spans="1:11" x14ac:dyDescent="0.2">
      <c r="A470" s="168" t="s">
        <v>1721</v>
      </c>
      <c r="B470" s="169" t="s">
        <v>1572</v>
      </c>
      <c r="C470" s="169" t="s">
        <v>64</v>
      </c>
      <c r="D470" s="169" t="s">
        <v>1573</v>
      </c>
      <c r="E470" s="170" t="s">
        <v>66</v>
      </c>
      <c r="F470" s="169">
        <v>700.12</v>
      </c>
      <c r="G470" s="169">
        <v>3.84</v>
      </c>
      <c r="H470" s="171" t="s">
        <v>676</v>
      </c>
      <c r="I470" s="172">
        <v>3318.56</v>
      </c>
      <c r="J470" s="176">
        <v>7.0044091076922369E-4</v>
      </c>
      <c r="K470" s="174" t="s">
        <v>68</v>
      </c>
    </row>
    <row r="471" spans="1:11" ht="19.5" x14ac:dyDescent="0.2">
      <c r="A471" s="168" t="s">
        <v>1722</v>
      </c>
      <c r="B471" s="169" t="s">
        <v>1723</v>
      </c>
      <c r="C471" s="169" t="s">
        <v>64</v>
      </c>
      <c r="D471" s="169" t="s">
        <v>1724</v>
      </c>
      <c r="E471" s="170" t="s">
        <v>66</v>
      </c>
      <c r="F471" s="169">
        <v>700.12</v>
      </c>
      <c r="G471" s="169">
        <v>9.92</v>
      </c>
      <c r="H471" s="171" t="s">
        <v>1725</v>
      </c>
      <c r="I471" s="172">
        <v>8576.4699999999993</v>
      </c>
      <c r="J471" s="176">
        <v>1.8102160147729508E-3</v>
      </c>
      <c r="K471" s="174" t="s">
        <v>68</v>
      </c>
    </row>
    <row r="472" spans="1:11" x14ac:dyDescent="0.2">
      <c r="A472" s="168" t="s">
        <v>1726</v>
      </c>
      <c r="B472" s="169"/>
      <c r="C472" s="169"/>
      <c r="D472" s="169" t="s">
        <v>1727</v>
      </c>
      <c r="E472" s="170"/>
      <c r="F472" s="169"/>
      <c r="G472" s="169"/>
      <c r="H472" s="171" t="s">
        <v>58</v>
      </c>
      <c r="I472" s="172">
        <v>225756.17</v>
      </c>
      <c r="J472" s="176">
        <v>4.7649841294589129E-2</v>
      </c>
      <c r="K472" s="174" t="s">
        <v>59</v>
      </c>
    </row>
    <row r="473" spans="1:11" ht="19.5" x14ac:dyDescent="0.2">
      <c r="A473" s="168" t="s">
        <v>1728</v>
      </c>
      <c r="B473" s="169" t="s">
        <v>1682</v>
      </c>
      <c r="C473" s="169" t="s">
        <v>64</v>
      </c>
      <c r="D473" s="169" t="s">
        <v>1683</v>
      </c>
      <c r="E473" s="170" t="s">
        <v>72</v>
      </c>
      <c r="F473" s="169">
        <v>60</v>
      </c>
      <c r="G473" s="169">
        <v>58.98</v>
      </c>
      <c r="H473" s="171" t="s">
        <v>1684</v>
      </c>
      <c r="I473" s="172">
        <v>4371.6000000000004</v>
      </c>
      <c r="J473" s="176">
        <v>9.2270366831358739E-4</v>
      </c>
      <c r="K473" s="174" t="s">
        <v>68</v>
      </c>
    </row>
    <row r="474" spans="1:11" x14ac:dyDescent="0.2">
      <c r="A474" s="168" t="s">
        <v>1729</v>
      </c>
      <c r="B474" s="169" t="s">
        <v>853</v>
      </c>
      <c r="C474" s="169" t="s">
        <v>64</v>
      </c>
      <c r="D474" s="169" t="s">
        <v>854</v>
      </c>
      <c r="E474" s="170" t="s">
        <v>136</v>
      </c>
      <c r="F474" s="169">
        <v>8.81</v>
      </c>
      <c r="G474" s="169">
        <v>82.04</v>
      </c>
      <c r="H474" s="171" t="s">
        <v>855</v>
      </c>
      <c r="I474" s="172">
        <v>892.89</v>
      </c>
      <c r="J474" s="176">
        <v>1.8846026132320406E-4</v>
      </c>
      <c r="K474" s="174" t="s">
        <v>68</v>
      </c>
    </row>
    <row r="475" spans="1:11" ht="19.5" x14ac:dyDescent="0.2">
      <c r="A475" s="168" t="s">
        <v>1730</v>
      </c>
      <c r="B475" s="169" t="s">
        <v>229</v>
      </c>
      <c r="C475" s="169" t="s">
        <v>64</v>
      </c>
      <c r="D475" s="169" t="s">
        <v>230</v>
      </c>
      <c r="E475" s="170" t="s">
        <v>66</v>
      </c>
      <c r="F475" s="169">
        <v>52.9</v>
      </c>
      <c r="G475" s="169">
        <v>60.05</v>
      </c>
      <c r="H475" s="171" t="s">
        <v>231</v>
      </c>
      <c r="I475" s="172">
        <v>3924.12</v>
      </c>
      <c r="J475" s="176">
        <v>8.2825508255620684E-4</v>
      </c>
      <c r="K475" s="174" t="s">
        <v>68</v>
      </c>
    </row>
    <row r="476" spans="1:11" ht="19.5" x14ac:dyDescent="0.2">
      <c r="A476" s="168" t="s">
        <v>1731</v>
      </c>
      <c r="B476" s="169" t="s">
        <v>241</v>
      </c>
      <c r="C476" s="169" t="s">
        <v>64</v>
      </c>
      <c r="D476" s="169" t="s">
        <v>242</v>
      </c>
      <c r="E476" s="170" t="s">
        <v>170</v>
      </c>
      <c r="F476" s="169">
        <v>139.30000000000001</v>
      </c>
      <c r="G476" s="169">
        <v>14.21</v>
      </c>
      <c r="H476" s="171" t="s">
        <v>243</v>
      </c>
      <c r="I476" s="172">
        <v>2444.71</v>
      </c>
      <c r="J476" s="176">
        <v>5.1599937893743943E-4</v>
      </c>
      <c r="K476" s="174" t="s">
        <v>68</v>
      </c>
    </row>
    <row r="477" spans="1:11" ht="19.5" x14ac:dyDescent="0.2">
      <c r="A477" s="168" t="s">
        <v>1732</v>
      </c>
      <c r="B477" s="169" t="s">
        <v>249</v>
      </c>
      <c r="C477" s="169" t="s">
        <v>64</v>
      </c>
      <c r="D477" s="169" t="s">
        <v>250</v>
      </c>
      <c r="E477" s="170" t="s">
        <v>170</v>
      </c>
      <c r="F477" s="169">
        <v>63.36</v>
      </c>
      <c r="G477" s="169">
        <v>16.3</v>
      </c>
      <c r="H477" s="171" t="s">
        <v>251</v>
      </c>
      <c r="I477" s="172">
        <v>1275.43</v>
      </c>
      <c r="J477" s="176">
        <v>2.6920210899377772E-4</v>
      </c>
      <c r="K477" s="174" t="s">
        <v>68</v>
      </c>
    </row>
    <row r="478" spans="1:11" ht="29.25" x14ac:dyDescent="0.2">
      <c r="A478" s="168" t="s">
        <v>1733</v>
      </c>
      <c r="B478" s="169" t="s">
        <v>1734</v>
      </c>
      <c r="C478" s="169" t="s">
        <v>86</v>
      </c>
      <c r="D478" s="169" t="s">
        <v>1735</v>
      </c>
      <c r="E478" s="170" t="s">
        <v>136</v>
      </c>
      <c r="F478" s="169">
        <v>2.64</v>
      </c>
      <c r="G478" s="169">
        <v>684.64</v>
      </c>
      <c r="H478" s="171" t="s">
        <v>1736</v>
      </c>
      <c r="I478" s="172">
        <v>2232.91</v>
      </c>
      <c r="J478" s="176">
        <v>4.7129523469990208E-4</v>
      </c>
      <c r="K478" s="174" t="s">
        <v>68</v>
      </c>
    </row>
    <row r="479" spans="1:11" ht="19.5" x14ac:dyDescent="0.2">
      <c r="A479" s="168" t="s">
        <v>1737</v>
      </c>
      <c r="B479" s="169" t="s">
        <v>385</v>
      </c>
      <c r="C479" s="169" t="s">
        <v>64</v>
      </c>
      <c r="D479" s="169" t="s">
        <v>386</v>
      </c>
      <c r="E479" s="170" t="s">
        <v>66</v>
      </c>
      <c r="F479" s="169">
        <v>61.71</v>
      </c>
      <c r="G479" s="169">
        <v>29.89</v>
      </c>
      <c r="H479" s="171" t="s">
        <v>387</v>
      </c>
      <c r="I479" s="172">
        <v>2278.33</v>
      </c>
      <c r="J479" s="176">
        <v>4.8088193078710202E-4</v>
      </c>
      <c r="K479" s="174" t="s">
        <v>68</v>
      </c>
    </row>
    <row r="480" spans="1:11" ht="19.5" x14ac:dyDescent="0.2">
      <c r="A480" s="168" t="s">
        <v>1738</v>
      </c>
      <c r="B480" s="169" t="s">
        <v>215</v>
      </c>
      <c r="C480" s="169" t="s">
        <v>64</v>
      </c>
      <c r="D480" s="169" t="s">
        <v>216</v>
      </c>
      <c r="E480" s="170" t="s">
        <v>136</v>
      </c>
      <c r="F480" s="169">
        <v>7.05</v>
      </c>
      <c r="G480" s="169">
        <v>25.26</v>
      </c>
      <c r="H480" s="171" t="s">
        <v>217</v>
      </c>
      <c r="I480" s="172">
        <v>219.96</v>
      </c>
      <c r="J480" s="176">
        <v>4.6426456876717142E-5</v>
      </c>
      <c r="K480" s="174" t="s">
        <v>68</v>
      </c>
    </row>
    <row r="481" spans="1:11" ht="29.25" x14ac:dyDescent="0.2">
      <c r="A481" s="168" t="s">
        <v>1739</v>
      </c>
      <c r="B481" s="169" t="s">
        <v>1740</v>
      </c>
      <c r="C481" s="169" t="s">
        <v>86</v>
      </c>
      <c r="D481" s="169" t="s">
        <v>1741</v>
      </c>
      <c r="E481" s="170" t="s">
        <v>66</v>
      </c>
      <c r="F481" s="169">
        <v>193.97</v>
      </c>
      <c r="G481" s="169">
        <v>726.21</v>
      </c>
      <c r="H481" s="171" t="s">
        <v>1742</v>
      </c>
      <c r="I481" s="172">
        <v>174020.18</v>
      </c>
      <c r="J481" s="176">
        <v>3.6730043564505155E-2</v>
      </c>
      <c r="K481" s="174" t="s">
        <v>68</v>
      </c>
    </row>
    <row r="482" spans="1:11" ht="29.25" x14ac:dyDescent="0.2">
      <c r="A482" s="168" t="s">
        <v>1743</v>
      </c>
      <c r="B482" s="169" t="s">
        <v>1744</v>
      </c>
      <c r="C482" s="169" t="s">
        <v>64</v>
      </c>
      <c r="D482" s="169" t="s">
        <v>1745</v>
      </c>
      <c r="E482" s="170" t="s">
        <v>66</v>
      </c>
      <c r="F482" s="169">
        <v>387.94</v>
      </c>
      <c r="G482" s="169">
        <v>24.13</v>
      </c>
      <c r="H482" s="171" t="s">
        <v>1746</v>
      </c>
      <c r="I482" s="172">
        <v>11564.49</v>
      </c>
      <c r="J482" s="176">
        <v>2.4408905995918651E-3</v>
      </c>
      <c r="K482" s="174" t="s">
        <v>68</v>
      </c>
    </row>
    <row r="483" spans="1:11" ht="29.25" x14ac:dyDescent="0.2">
      <c r="A483" s="168" t="s">
        <v>1747</v>
      </c>
      <c r="B483" s="169" t="s">
        <v>1607</v>
      </c>
      <c r="C483" s="169" t="s">
        <v>64</v>
      </c>
      <c r="D483" s="169" t="s">
        <v>1608</v>
      </c>
      <c r="E483" s="170" t="s">
        <v>66</v>
      </c>
      <c r="F483" s="169">
        <v>387.94</v>
      </c>
      <c r="G483" s="169">
        <v>47.02</v>
      </c>
      <c r="H483" s="171" t="s">
        <v>1609</v>
      </c>
      <c r="I483" s="172">
        <v>22531.55</v>
      </c>
      <c r="J483" s="176">
        <v>4.7556830080041652E-3</v>
      </c>
      <c r="K483" s="174" t="s">
        <v>68</v>
      </c>
    </row>
    <row r="484" spans="1:11" x14ac:dyDescent="0.2">
      <c r="A484" s="168" t="s">
        <v>1748</v>
      </c>
      <c r="B484" s="169"/>
      <c r="C484" s="169"/>
      <c r="D484" s="169" t="s">
        <v>1749</v>
      </c>
      <c r="E484" s="170"/>
      <c r="F484" s="169"/>
      <c r="G484" s="169"/>
      <c r="H484" s="171" t="s">
        <v>58</v>
      </c>
      <c r="I484" s="172">
        <v>27467.84</v>
      </c>
      <c r="J484" s="176">
        <v>5.7975745101680586E-3</v>
      </c>
      <c r="K484" s="174" t="s">
        <v>59</v>
      </c>
    </row>
    <row r="485" spans="1:11" ht="19.5" x14ac:dyDescent="0.2">
      <c r="A485" s="168" t="s">
        <v>1750</v>
      </c>
      <c r="B485" s="169" t="s">
        <v>1751</v>
      </c>
      <c r="C485" s="169" t="s">
        <v>86</v>
      </c>
      <c r="D485" s="169" t="s">
        <v>1752</v>
      </c>
      <c r="E485" s="170" t="s">
        <v>72</v>
      </c>
      <c r="F485" s="169">
        <v>20</v>
      </c>
      <c r="G485" s="169">
        <v>70.36</v>
      </c>
      <c r="H485" s="171" t="s">
        <v>1753</v>
      </c>
      <c r="I485" s="172">
        <v>1738.4</v>
      </c>
      <c r="J485" s="176">
        <v>3.6692013381744445E-4</v>
      </c>
      <c r="K485" s="174" t="s">
        <v>68</v>
      </c>
    </row>
    <row r="486" spans="1:11" ht="19.5" x14ac:dyDescent="0.2">
      <c r="A486" s="168" t="s">
        <v>1754</v>
      </c>
      <c r="B486" s="169" t="s">
        <v>1755</v>
      </c>
      <c r="C486" s="169" t="s">
        <v>86</v>
      </c>
      <c r="D486" s="169" t="s">
        <v>1756</v>
      </c>
      <c r="E486" s="170" t="s">
        <v>66</v>
      </c>
      <c r="F486" s="169">
        <v>22</v>
      </c>
      <c r="G486" s="169">
        <v>804.39</v>
      </c>
      <c r="H486" s="171" t="s">
        <v>1757</v>
      </c>
      <c r="I486" s="172">
        <v>21862.28</v>
      </c>
      <c r="J486" s="176">
        <v>4.6144217114326043E-3</v>
      </c>
      <c r="K486" s="174" t="s">
        <v>68</v>
      </c>
    </row>
    <row r="487" spans="1:11" ht="29.25" x14ac:dyDescent="0.2">
      <c r="A487" s="168" t="s">
        <v>1758</v>
      </c>
      <c r="B487" s="169" t="s">
        <v>1744</v>
      </c>
      <c r="C487" s="169" t="s">
        <v>64</v>
      </c>
      <c r="D487" s="169" t="s">
        <v>1745</v>
      </c>
      <c r="E487" s="170" t="s">
        <v>66</v>
      </c>
      <c r="F487" s="169">
        <v>44</v>
      </c>
      <c r="G487" s="169">
        <v>24.13</v>
      </c>
      <c r="H487" s="171" t="s">
        <v>1746</v>
      </c>
      <c r="I487" s="172">
        <v>1311.64</v>
      </c>
      <c r="J487" s="176">
        <v>2.7684487133013857E-4</v>
      </c>
      <c r="K487" s="174" t="s">
        <v>68</v>
      </c>
    </row>
    <row r="488" spans="1:11" ht="29.25" x14ac:dyDescent="0.2">
      <c r="A488" s="168" t="s">
        <v>1759</v>
      </c>
      <c r="B488" s="169" t="s">
        <v>1607</v>
      </c>
      <c r="C488" s="169" t="s">
        <v>64</v>
      </c>
      <c r="D488" s="169" t="s">
        <v>1608</v>
      </c>
      <c r="E488" s="170" t="s">
        <v>66</v>
      </c>
      <c r="F488" s="169">
        <v>44</v>
      </c>
      <c r="G488" s="169">
        <v>47.02</v>
      </c>
      <c r="H488" s="171" t="s">
        <v>1609</v>
      </c>
      <c r="I488" s="172">
        <v>2555.52</v>
      </c>
      <c r="J488" s="176">
        <v>5.3938779358787142E-4</v>
      </c>
      <c r="K488" s="174" t="s">
        <v>68</v>
      </c>
    </row>
    <row r="489" spans="1:11" x14ac:dyDescent="0.2">
      <c r="A489" s="168" t="s">
        <v>1760</v>
      </c>
      <c r="B489" s="169"/>
      <c r="C489" s="169"/>
      <c r="D489" s="169" t="s">
        <v>1761</v>
      </c>
      <c r="E489" s="170"/>
      <c r="F489" s="169"/>
      <c r="G489" s="169"/>
      <c r="H489" s="171" t="s">
        <v>58</v>
      </c>
      <c r="I489" s="172">
        <v>23174.13</v>
      </c>
      <c r="J489" s="176">
        <v>4.891310906985075E-3</v>
      </c>
      <c r="K489" s="174" t="s">
        <v>59</v>
      </c>
    </row>
    <row r="490" spans="1:11" ht="19.5" x14ac:dyDescent="0.2">
      <c r="A490" s="168" t="s">
        <v>1762</v>
      </c>
      <c r="B490" s="169" t="s">
        <v>1682</v>
      </c>
      <c r="C490" s="169" t="s">
        <v>64</v>
      </c>
      <c r="D490" s="169" t="s">
        <v>1683</v>
      </c>
      <c r="E490" s="170" t="s">
        <v>72</v>
      </c>
      <c r="F490" s="169">
        <v>18</v>
      </c>
      <c r="G490" s="169">
        <v>58.98</v>
      </c>
      <c r="H490" s="171" t="s">
        <v>1684</v>
      </c>
      <c r="I490" s="172">
        <v>1311.48</v>
      </c>
      <c r="J490" s="176">
        <v>2.7681110049407618E-4</v>
      </c>
      <c r="K490" s="174" t="s">
        <v>68</v>
      </c>
    </row>
    <row r="491" spans="1:11" ht="19.5" x14ac:dyDescent="0.2">
      <c r="A491" s="168" t="s">
        <v>1763</v>
      </c>
      <c r="B491" s="169" t="s">
        <v>1764</v>
      </c>
      <c r="C491" s="169" t="s">
        <v>64</v>
      </c>
      <c r="D491" s="169" t="s">
        <v>1765</v>
      </c>
      <c r="E491" s="170" t="s">
        <v>136</v>
      </c>
      <c r="F491" s="169">
        <v>0.75</v>
      </c>
      <c r="G491" s="169">
        <v>135.43</v>
      </c>
      <c r="H491" s="171" t="s">
        <v>1766</v>
      </c>
      <c r="I491" s="172">
        <v>125.48</v>
      </c>
      <c r="J491" s="176">
        <v>2.6484778181898832E-5</v>
      </c>
      <c r="K491" s="174" t="s">
        <v>68</v>
      </c>
    </row>
    <row r="492" spans="1:11" x14ac:dyDescent="0.2">
      <c r="A492" s="168" t="s">
        <v>1767</v>
      </c>
      <c r="B492" s="169" t="s">
        <v>1768</v>
      </c>
      <c r="C492" s="169" t="s">
        <v>64</v>
      </c>
      <c r="D492" s="169" t="s">
        <v>1769</v>
      </c>
      <c r="E492" s="170" t="s">
        <v>170</v>
      </c>
      <c r="F492" s="169">
        <v>17.100000000000001</v>
      </c>
      <c r="G492" s="169">
        <v>17.489999999999998</v>
      </c>
      <c r="H492" s="171" t="s">
        <v>1117</v>
      </c>
      <c r="I492" s="172">
        <v>369.36</v>
      </c>
      <c r="J492" s="176">
        <v>7.7959975049937455E-5</v>
      </c>
      <c r="K492" s="174" t="s">
        <v>68</v>
      </c>
    </row>
    <row r="493" spans="1:11" ht="29.25" x14ac:dyDescent="0.2">
      <c r="A493" s="168" t="s">
        <v>1770</v>
      </c>
      <c r="B493" s="169" t="s">
        <v>1734</v>
      </c>
      <c r="C493" s="169" t="s">
        <v>86</v>
      </c>
      <c r="D493" s="169" t="s">
        <v>1735</v>
      </c>
      <c r="E493" s="170" t="s">
        <v>136</v>
      </c>
      <c r="F493" s="169">
        <v>0.75</v>
      </c>
      <c r="G493" s="169">
        <v>684.64</v>
      </c>
      <c r="H493" s="171" t="s">
        <v>1736</v>
      </c>
      <c r="I493" s="172">
        <v>634.35</v>
      </c>
      <c r="J493" s="176">
        <v>1.3389081160095255E-4</v>
      </c>
      <c r="K493" s="174" t="s">
        <v>68</v>
      </c>
    </row>
    <row r="494" spans="1:11" ht="19.5" x14ac:dyDescent="0.2">
      <c r="A494" s="168" t="s">
        <v>1771</v>
      </c>
      <c r="B494" s="169" t="s">
        <v>389</v>
      </c>
      <c r="C494" s="169" t="s">
        <v>86</v>
      </c>
      <c r="D494" s="169" t="s">
        <v>390</v>
      </c>
      <c r="E494" s="170" t="s">
        <v>170</v>
      </c>
      <c r="F494" s="169">
        <v>518.34</v>
      </c>
      <c r="G494" s="169">
        <v>16.02</v>
      </c>
      <c r="H494" s="171" t="s">
        <v>391</v>
      </c>
      <c r="I494" s="172">
        <v>10257.94</v>
      </c>
      <c r="J494" s="176">
        <v>2.16512006298396E-3</v>
      </c>
      <c r="K494" s="174" t="s">
        <v>68</v>
      </c>
    </row>
    <row r="495" spans="1:11" ht="19.5" x14ac:dyDescent="0.2">
      <c r="A495" s="168" t="s">
        <v>1772</v>
      </c>
      <c r="B495" s="169" t="s">
        <v>393</v>
      </c>
      <c r="C495" s="169" t="s">
        <v>64</v>
      </c>
      <c r="D495" s="169" t="s">
        <v>394</v>
      </c>
      <c r="E495" s="170" t="s">
        <v>66</v>
      </c>
      <c r="F495" s="169">
        <v>29</v>
      </c>
      <c r="G495" s="169">
        <v>200.06</v>
      </c>
      <c r="H495" s="171" t="s">
        <v>395</v>
      </c>
      <c r="I495" s="172">
        <v>7167.35</v>
      </c>
      <c r="J495" s="176">
        <v>1.512796261571825E-3</v>
      </c>
      <c r="K495" s="174" t="s">
        <v>68</v>
      </c>
    </row>
    <row r="496" spans="1:11" ht="29.25" x14ac:dyDescent="0.2">
      <c r="A496" s="168" t="s">
        <v>1773</v>
      </c>
      <c r="B496" s="169" t="s">
        <v>1744</v>
      </c>
      <c r="C496" s="169" t="s">
        <v>64</v>
      </c>
      <c r="D496" s="169" t="s">
        <v>1745</v>
      </c>
      <c r="E496" s="170" t="s">
        <v>66</v>
      </c>
      <c r="F496" s="169">
        <v>37.64</v>
      </c>
      <c r="G496" s="169">
        <v>24.13</v>
      </c>
      <c r="H496" s="171" t="s">
        <v>1746</v>
      </c>
      <c r="I496" s="172">
        <v>1122.04</v>
      </c>
      <c r="J496" s="176">
        <v>2.3682643059625249E-4</v>
      </c>
      <c r="K496" s="174" t="s">
        <v>68</v>
      </c>
    </row>
    <row r="497" spans="1:11" ht="29.25" x14ac:dyDescent="0.2">
      <c r="A497" s="168" t="s">
        <v>1774</v>
      </c>
      <c r="B497" s="169" t="s">
        <v>1607</v>
      </c>
      <c r="C497" s="169" t="s">
        <v>64</v>
      </c>
      <c r="D497" s="169" t="s">
        <v>1608</v>
      </c>
      <c r="E497" s="170" t="s">
        <v>66</v>
      </c>
      <c r="F497" s="169">
        <v>37.64</v>
      </c>
      <c r="G497" s="169">
        <v>47.02</v>
      </c>
      <c r="H497" s="171" t="s">
        <v>1609</v>
      </c>
      <c r="I497" s="172">
        <v>2186.13</v>
      </c>
      <c r="J497" s="176">
        <v>4.6142148650617226E-4</v>
      </c>
      <c r="K497" s="174" t="s">
        <v>68</v>
      </c>
    </row>
    <row r="498" spans="1:11" x14ac:dyDescent="0.2">
      <c r="A498" s="168" t="s">
        <v>1775</v>
      </c>
      <c r="B498" s="169"/>
      <c r="C498" s="169"/>
      <c r="D498" s="169" t="s">
        <v>1776</v>
      </c>
      <c r="E498" s="170"/>
      <c r="F498" s="169"/>
      <c r="G498" s="169"/>
      <c r="H498" s="171" t="s">
        <v>58</v>
      </c>
      <c r="I498" s="172">
        <v>57846.41</v>
      </c>
      <c r="J498" s="176">
        <v>1.2209510180659662E-2</v>
      </c>
      <c r="K498" s="174" t="s">
        <v>59</v>
      </c>
    </row>
    <row r="499" spans="1:11" x14ac:dyDescent="0.2">
      <c r="A499" s="168" t="s">
        <v>1777</v>
      </c>
      <c r="B499" s="169"/>
      <c r="C499" s="169"/>
      <c r="D499" s="169" t="s">
        <v>1778</v>
      </c>
      <c r="E499" s="170"/>
      <c r="F499" s="169"/>
      <c r="G499" s="169"/>
      <c r="H499" s="171" t="s">
        <v>58</v>
      </c>
      <c r="I499" s="172">
        <v>52914.81</v>
      </c>
      <c r="J499" s="176">
        <v>1.1168608586127846E-2</v>
      </c>
      <c r="K499" s="174" t="s">
        <v>59</v>
      </c>
    </row>
    <row r="500" spans="1:11" ht="19.5" x14ac:dyDescent="0.2">
      <c r="A500" s="168" t="s">
        <v>1779</v>
      </c>
      <c r="B500" s="169" t="s">
        <v>389</v>
      </c>
      <c r="C500" s="169" t="s">
        <v>86</v>
      </c>
      <c r="D500" s="169" t="s">
        <v>390</v>
      </c>
      <c r="E500" s="170" t="s">
        <v>170</v>
      </c>
      <c r="F500" s="169">
        <v>2466.12</v>
      </c>
      <c r="G500" s="169">
        <v>16.02</v>
      </c>
      <c r="H500" s="171" t="s">
        <v>391</v>
      </c>
      <c r="I500" s="172">
        <v>48804.51</v>
      </c>
      <c r="J500" s="176">
        <v>1.0301056914458586E-2</v>
      </c>
      <c r="K500" s="174" t="s">
        <v>68</v>
      </c>
    </row>
    <row r="501" spans="1:11" ht="19.5" x14ac:dyDescent="0.2">
      <c r="A501" s="168" t="s">
        <v>1780</v>
      </c>
      <c r="B501" s="169" t="s">
        <v>1781</v>
      </c>
      <c r="C501" s="169" t="s">
        <v>86</v>
      </c>
      <c r="D501" s="169" t="s">
        <v>1782</v>
      </c>
      <c r="E501" s="170" t="s">
        <v>88</v>
      </c>
      <c r="F501" s="169">
        <v>72</v>
      </c>
      <c r="G501" s="169">
        <v>11.3</v>
      </c>
      <c r="H501" s="171" t="s">
        <v>1783</v>
      </c>
      <c r="I501" s="172">
        <v>1005.12</v>
      </c>
      <c r="J501" s="176">
        <v>2.1214839214368946E-4</v>
      </c>
      <c r="K501" s="174" t="s">
        <v>68</v>
      </c>
    </row>
    <row r="502" spans="1:11" ht="19.5" x14ac:dyDescent="0.2">
      <c r="A502" s="168" t="s">
        <v>1784</v>
      </c>
      <c r="B502" s="169" t="s">
        <v>1785</v>
      </c>
      <c r="C502" s="169" t="s">
        <v>64</v>
      </c>
      <c r="D502" s="169" t="s">
        <v>1786</v>
      </c>
      <c r="E502" s="170" t="s">
        <v>66</v>
      </c>
      <c r="F502" s="169">
        <v>98.86</v>
      </c>
      <c r="G502" s="169">
        <v>10.68</v>
      </c>
      <c r="H502" s="171" t="s">
        <v>556</v>
      </c>
      <c r="I502" s="172">
        <v>1303.96</v>
      </c>
      <c r="J502" s="176">
        <v>2.7522387119914571E-4</v>
      </c>
      <c r="K502" s="174" t="s">
        <v>68</v>
      </c>
    </row>
    <row r="503" spans="1:11" x14ac:dyDescent="0.2">
      <c r="A503" s="168" t="s">
        <v>1787</v>
      </c>
      <c r="B503" s="169" t="s">
        <v>1788</v>
      </c>
      <c r="C503" s="169" t="s">
        <v>64</v>
      </c>
      <c r="D503" s="169" t="s">
        <v>1789</v>
      </c>
      <c r="E503" s="170" t="s">
        <v>66</v>
      </c>
      <c r="F503" s="169">
        <v>98.86</v>
      </c>
      <c r="G503" s="169">
        <v>14.75</v>
      </c>
      <c r="H503" s="171" t="s">
        <v>1790</v>
      </c>
      <c r="I503" s="172">
        <v>1801.22</v>
      </c>
      <c r="J503" s="176">
        <v>3.8017940832642505E-4</v>
      </c>
      <c r="K503" s="174" t="s">
        <v>68</v>
      </c>
    </row>
    <row r="504" spans="1:11" x14ac:dyDescent="0.2">
      <c r="A504" s="168" t="s">
        <v>1791</v>
      </c>
      <c r="B504" s="169"/>
      <c r="C504" s="169"/>
      <c r="D504" s="169" t="s">
        <v>185</v>
      </c>
      <c r="E504" s="170"/>
      <c r="F504" s="169"/>
      <c r="G504" s="169"/>
      <c r="H504" s="171" t="s">
        <v>58</v>
      </c>
      <c r="I504" s="172">
        <v>1764.87</v>
      </c>
      <c r="J504" s="176">
        <v>3.7250709650850963E-4</v>
      </c>
      <c r="K504" s="174" t="s">
        <v>59</v>
      </c>
    </row>
    <row r="505" spans="1:11" ht="19.5" x14ac:dyDescent="0.2">
      <c r="A505" s="168" t="s">
        <v>1792</v>
      </c>
      <c r="B505" s="169" t="s">
        <v>187</v>
      </c>
      <c r="C505" s="169" t="s">
        <v>64</v>
      </c>
      <c r="D505" s="169" t="s">
        <v>188</v>
      </c>
      <c r="E505" s="170" t="s">
        <v>136</v>
      </c>
      <c r="F505" s="169">
        <v>2.46</v>
      </c>
      <c r="G505" s="169">
        <v>89.7</v>
      </c>
      <c r="H505" s="171" t="s">
        <v>189</v>
      </c>
      <c r="I505" s="172">
        <v>272.58999999999997</v>
      </c>
      <c r="J505" s="176">
        <v>5.7534951263976744E-5</v>
      </c>
      <c r="K505" s="174" t="s">
        <v>68</v>
      </c>
    </row>
    <row r="506" spans="1:11" ht="19.5" x14ac:dyDescent="0.2">
      <c r="A506" s="168" t="s">
        <v>1793</v>
      </c>
      <c r="B506" s="169" t="s">
        <v>191</v>
      </c>
      <c r="C506" s="169" t="s">
        <v>64</v>
      </c>
      <c r="D506" s="169" t="s">
        <v>192</v>
      </c>
      <c r="E506" s="170" t="s">
        <v>136</v>
      </c>
      <c r="F506" s="169">
        <v>0.06</v>
      </c>
      <c r="G506" s="169">
        <v>216.98</v>
      </c>
      <c r="H506" s="171" t="s">
        <v>193</v>
      </c>
      <c r="I506" s="172">
        <v>16.079999999999998</v>
      </c>
      <c r="J506" s="176">
        <v>3.3939690242662829E-6</v>
      </c>
      <c r="K506" s="174" t="s">
        <v>68</v>
      </c>
    </row>
    <row r="507" spans="1:11" x14ac:dyDescent="0.2">
      <c r="A507" s="168" t="s">
        <v>1794</v>
      </c>
      <c r="B507" s="169" t="s">
        <v>195</v>
      </c>
      <c r="C507" s="169" t="s">
        <v>64</v>
      </c>
      <c r="D507" s="169" t="s">
        <v>196</v>
      </c>
      <c r="E507" s="170" t="s">
        <v>170</v>
      </c>
      <c r="F507" s="169">
        <v>7.7</v>
      </c>
      <c r="G507" s="169">
        <v>19.28</v>
      </c>
      <c r="H507" s="171" t="s">
        <v>197</v>
      </c>
      <c r="I507" s="172">
        <v>183.33</v>
      </c>
      <c r="J507" s="176">
        <v>3.8695046095692646E-5</v>
      </c>
      <c r="K507" s="174" t="s">
        <v>68</v>
      </c>
    </row>
    <row r="508" spans="1:11" ht="19.5" x14ac:dyDescent="0.2">
      <c r="A508" s="168" t="s">
        <v>1795</v>
      </c>
      <c r="B508" s="169" t="s">
        <v>207</v>
      </c>
      <c r="C508" s="169" t="s">
        <v>64</v>
      </c>
      <c r="D508" s="169" t="s">
        <v>208</v>
      </c>
      <c r="E508" s="170" t="s">
        <v>66</v>
      </c>
      <c r="F508" s="169">
        <v>4.2</v>
      </c>
      <c r="G508" s="169">
        <v>69.040000000000006</v>
      </c>
      <c r="H508" s="171" t="s">
        <v>209</v>
      </c>
      <c r="I508" s="172">
        <v>358.21</v>
      </c>
      <c r="J508" s="176">
        <v>7.5606569911842363E-5</v>
      </c>
      <c r="K508" s="174" t="s">
        <v>68</v>
      </c>
    </row>
    <row r="509" spans="1:11" ht="19.5" x14ac:dyDescent="0.2">
      <c r="A509" s="168" t="s">
        <v>1796</v>
      </c>
      <c r="B509" s="169" t="s">
        <v>211</v>
      </c>
      <c r="C509" s="169" t="s">
        <v>64</v>
      </c>
      <c r="D509" s="169" t="s">
        <v>212</v>
      </c>
      <c r="E509" s="170" t="s">
        <v>136</v>
      </c>
      <c r="F509" s="169">
        <v>0.92</v>
      </c>
      <c r="G509" s="169">
        <v>781.74</v>
      </c>
      <c r="H509" s="171" t="s">
        <v>213</v>
      </c>
      <c r="I509" s="172">
        <v>888.49</v>
      </c>
      <c r="J509" s="176">
        <v>1.8753156333148942E-4</v>
      </c>
      <c r="K509" s="174" t="s">
        <v>68</v>
      </c>
    </row>
    <row r="510" spans="1:11" ht="19.5" x14ac:dyDescent="0.2">
      <c r="A510" s="168" t="s">
        <v>1797</v>
      </c>
      <c r="B510" s="169" t="s">
        <v>215</v>
      </c>
      <c r="C510" s="169" t="s">
        <v>64</v>
      </c>
      <c r="D510" s="169" t="s">
        <v>216</v>
      </c>
      <c r="E510" s="170" t="s">
        <v>136</v>
      </c>
      <c r="F510" s="169">
        <v>1.48</v>
      </c>
      <c r="G510" s="169">
        <v>25.26</v>
      </c>
      <c r="H510" s="171" t="s">
        <v>217</v>
      </c>
      <c r="I510" s="172">
        <v>46.17</v>
      </c>
      <c r="J510" s="176">
        <v>9.7449968812421819E-6</v>
      </c>
      <c r="K510" s="174" t="s">
        <v>68</v>
      </c>
    </row>
    <row r="511" spans="1:11" x14ac:dyDescent="0.2">
      <c r="A511" s="168" t="s">
        <v>1798</v>
      </c>
      <c r="B511" s="169"/>
      <c r="C511" s="169"/>
      <c r="D511" s="169" t="s">
        <v>1799</v>
      </c>
      <c r="E511" s="170"/>
      <c r="F511" s="169"/>
      <c r="G511" s="169"/>
      <c r="H511" s="171" t="s">
        <v>58</v>
      </c>
      <c r="I511" s="172">
        <v>3166.73</v>
      </c>
      <c r="J511" s="176">
        <v>6.683944980233064E-4</v>
      </c>
      <c r="K511" s="174" t="s">
        <v>59</v>
      </c>
    </row>
    <row r="512" spans="1:11" ht="19.5" x14ac:dyDescent="0.2">
      <c r="A512" s="168" t="s">
        <v>1800</v>
      </c>
      <c r="B512" s="169" t="s">
        <v>259</v>
      </c>
      <c r="C512" s="169" t="s">
        <v>64</v>
      </c>
      <c r="D512" s="169" t="s">
        <v>260</v>
      </c>
      <c r="E512" s="170" t="s">
        <v>66</v>
      </c>
      <c r="F512" s="169">
        <v>12.89</v>
      </c>
      <c r="G512" s="169">
        <v>91.84</v>
      </c>
      <c r="H512" s="171" t="s">
        <v>261</v>
      </c>
      <c r="I512" s="172">
        <v>1462.37</v>
      </c>
      <c r="J512" s="176">
        <v>3.0865910957812714E-4</v>
      </c>
      <c r="K512" s="174" t="s">
        <v>68</v>
      </c>
    </row>
    <row r="513" spans="1:11" ht="19.5" x14ac:dyDescent="0.2">
      <c r="A513" s="168" t="s">
        <v>1801</v>
      </c>
      <c r="B513" s="169" t="s">
        <v>279</v>
      </c>
      <c r="C513" s="169" t="s">
        <v>64</v>
      </c>
      <c r="D513" s="169" t="s">
        <v>280</v>
      </c>
      <c r="E513" s="170" t="s">
        <v>170</v>
      </c>
      <c r="F513" s="169">
        <v>45.8</v>
      </c>
      <c r="G513" s="169">
        <v>11.15</v>
      </c>
      <c r="H513" s="171" t="s">
        <v>281</v>
      </c>
      <c r="I513" s="172">
        <v>630.66</v>
      </c>
      <c r="J513" s="176">
        <v>1.3311197169426454E-4</v>
      </c>
      <c r="K513" s="174" t="s">
        <v>68</v>
      </c>
    </row>
    <row r="514" spans="1:11" ht="19.5" x14ac:dyDescent="0.2">
      <c r="A514" s="168" t="s">
        <v>1802</v>
      </c>
      <c r="B514" s="169" t="s">
        <v>267</v>
      </c>
      <c r="C514" s="169" t="s">
        <v>64</v>
      </c>
      <c r="D514" s="169" t="s">
        <v>268</v>
      </c>
      <c r="E514" s="170" t="s">
        <v>170</v>
      </c>
      <c r="F514" s="169">
        <v>20.399999999999999</v>
      </c>
      <c r="G514" s="169">
        <v>13.89</v>
      </c>
      <c r="H514" s="171" t="s">
        <v>269</v>
      </c>
      <c r="I514" s="172">
        <v>349.86</v>
      </c>
      <c r="J514" s="176">
        <v>7.3844154404838422E-5</v>
      </c>
      <c r="K514" s="174" t="s">
        <v>68</v>
      </c>
    </row>
    <row r="515" spans="1:11" ht="19.5" x14ac:dyDescent="0.2">
      <c r="A515" s="168" t="s">
        <v>1803</v>
      </c>
      <c r="B515" s="169" t="s">
        <v>291</v>
      </c>
      <c r="C515" s="169" t="s">
        <v>86</v>
      </c>
      <c r="D515" s="169" t="s">
        <v>292</v>
      </c>
      <c r="E515" s="170" t="s">
        <v>136</v>
      </c>
      <c r="F515" s="169">
        <v>0.81</v>
      </c>
      <c r="G515" s="169">
        <v>723.36</v>
      </c>
      <c r="H515" s="171" t="s">
        <v>293</v>
      </c>
      <c r="I515" s="172">
        <v>723.84</v>
      </c>
      <c r="J515" s="176">
        <v>1.5277926234607628E-4</v>
      </c>
      <c r="K515" s="174" t="s">
        <v>68</v>
      </c>
    </row>
    <row r="516" spans="1:11" x14ac:dyDescent="0.2">
      <c r="A516" s="168" t="s">
        <v>1804</v>
      </c>
      <c r="B516" s="169"/>
      <c r="C516" s="169"/>
      <c r="D516" s="169" t="s">
        <v>1805</v>
      </c>
      <c r="E516" s="170"/>
      <c r="F516" s="169"/>
      <c r="G516" s="169"/>
      <c r="H516" s="171" t="s">
        <v>58</v>
      </c>
      <c r="I516" s="172">
        <v>26513.24</v>
      </c>
      <c r="J516" s="176">
        <v>5.596089259511057E-3</v>
      </c>
      <c r="K516" s="174" t="s">
        <v>59</v>
      </c>
    </row>
    <row r="517" spans="1:11" ht="58.5" x14ac:dyDescent="0.2">
      <c r="A517" s="168" t="s">
        <v>1806</v>
      </c>
      <c r="B517" s="169" t="s">
        <v>1807</v>
      </c>
      <c r="C517" s="169" t="s">
        <v>86</v>
      </c>
      <c r="D517" s="169" t="s">
        <v>1808</v>
      </c>
      <c r="E517" s="170" t="s">
        <v>88</v>
      </c>
      <c r="F517" s="169">
        <v>1</v>
      </c>
      <c r="G517" s="169">
        <v>21461.26</v>
      </c>
      <c r="H517" s="171" t="s">
        <v>1809</v>
      </c>
      <c r="I517" s="172">
        <v>26513.24</v>
      </c>
      <c r="J517" s="176">
        <v>5.596089259511057E-3</v>
      </c>
      <c r="K517" s="174" t="s">
        <v>68</v>
      </c>
    </row>
    <row r="518" spans="1:11" x14ac:dyDescent="0.2">
      <c r="A518" s="168" t="s">
        <v>1810</v>
      </c>
      <c r="B518" s="169"/>
      <c r="C518" s="169"/>
      <c r="D518" s="169" t="s">
        <v>1811</v>
      </c>
      <c r="E518" s="170"/>
      <c r="F518" s="169"/>
      <c r="G518" s="169"/>
      <c r="H518" s="171" t="s">
        <v>58</v>
      </c>
      <c r="I518" s="172">
        <v>22369.56</v>
      </c>
      <c r="J518" s="176">
        <v>4.7214921471682887E-3</v>
      </c>
      <c r="K518" s="174" t="s">
        <v>59</v>
      </c>
    </row>
    <row r="519" spans="1:11" ht="39" x14ac:dyDescent="0.2">
      <c r="A519" s="168" t="s">
        <v>1812</v>
      </c>
      <c r="B519" s="169" t="s">
        <v>1813</v>
      </c>
      <c r="C519" s="169" t="s">
        <v>86</v>
      </c>
      <c r="D519" s="169" t="s">
        <v>1814</v>
      </c>
      <c r="E519" s="170" t="s">
        <v>88</v>
      </c>
      <c r="F519" s="169">
        <v>1</v>
      </c>
      <c r="G519" s="169">
        <v>18107.14</v>
      </c>
      <c r="H519" s="171" t="s">
        <v>1815</v>
      </c>
      <c r="I519" s="172">
        <v>22369.56</v>
      </c>
      <c r="J519" s="176">
        <v>4.7214921471682887E-3</v>
      </c>
      <c r="K519" s="174" t="s">
        <v>68</v>
      </c>
    </row>
    <row r="520" spans="1:11" x14ac:dyDescent="0.2">
      <c r="A520" s="168" t="s">
        <v>1816</v>
      </c>
      <c r="B520" s="169"/>
      <c r="C520" s="169"/>
      <c r="D520" s="169" t="s">
        <v>1817</v>
      </c>
      <c r="E520" s="170"/>
      <c r="F520" s="169"/>
      <c r="G520" s="169"/>
      <c r="H520" s="171" t="s">
        <v>58</v>
      </c>
      <c r="I520" s="172">
        <v>3648.84</v>
      </c>
      <c r="J520" s="176">
        <v>7.7015235911093193E-4</v>
      </c>
      <c r="K520" s="174" t="s">
        <v>59</v>
      </c>
    </row>
    <row r="521" spans="1:11" ht="19.5" x14ac:dyDescent="0.2">
      <c r="A521" s="168" t="s">
        <v>1818</v>
      </c>
      <c r="B521" s="169" t="s">
        <v>1819</v>
      </c>
      <c r="C521" s="169" t="s">
        <v>86</v>
      </c>
      <c r="D521" s="169" t="s">
        <v>1820</v>
      </c>
      <c r="E521" s="170" t="s">
        <v>88</v>
      </c>
      <c r="F521" s="169">
        <v>2</v>
      </c>
      <c r="G521" s="169">
        <v>1476.79</v>
      </c>
      <c r="H521" s="171" t="s">
        <v>1821</v>
      </c>
      <c r="I521" s="172">
        <v>3648.84</v>
      </c>
      <c r="J521" s="176">
        <v>7.7015235911093193E-4</v>
      </c>
      <c r="K521" s="174" t="s">
        <v>68</v>
      </c>
    </row>
    <row r="522" spans="1:11" x14ac:dyDescent="0.2">
      <c r="A522" s="168" t="s">
        <v>1822</v>
      </c>
      <c r="B522" s="169"/>
      <c r="C522" s="169"/>
      <c r="D522" s="169" t="s">
        <v>1823</v>
      </c>
      <c r="E522" s="170"/>
      <c r="F522" s="169"/>
      <c r="G522" s="169"/>
      <c r="H522" s="171" t="s">
        <v>58</v>
      </c>
      <c r="I522" s="172">
        <v>2896.6</v>
      </c>
      <c r="J522" s="176">
        <v>6.1137877336378825E-4</v>
      </c>
      <c r="K522" s="174" t="s">
        <v>59</v>
      </c>
    </row>
    <row r="523" spans="1:11" ht="19.5" x14ac:dyDescent="0.2">
      <c r="A523" s="168" t="s">
        <v>1824</v>
      </c>
      <c r="B523" s="169" t="s">
        <v>1825</v>
      </c>
      <c r="C523" s="169" t="s">
        <v>86</v>
      </c>
      <c r="D523" s="169" t="s">
        <v>1826</v>
      </c>
      <c r="E523" s="170" t="s">
        <v>88</v>
      </c>
      <c r="F523" s="169">
        <v>5</v>
      </c>
      <c r="G523" s="169">
        <v>468.94</v>
      </c>
      <c r="H523" s="171" t="s">
        <v>1827</v>
      </c>
      <c r="I523" s="172">
        <v>2896.6</v>
      </c>
      <c r="J523" s="176">
        <v>6.1137877336378825E-4</v>
      </c>
      <c r="K523" s="174" t="s">
        <v>68</v>
      </c>
    </row>
    <row r="524" spans="1:11" x14ac:dyDescent="0.2">
      <c r="A524" s="168" t="s">
        <v>44</v>
      </c>
      <c r="B524" s="169"/>
      <c r="C524" s="169"/>
      <c r="D524" s="169" t="s">
        <v>45</v>
      </c>
      <c r="E524" s="170"/>
      <c r="F524" s="169"/>
      <c r="G524" s="169"/>
      <c r="H524" s="171" t="s">
        <v>58</v>
      </c>
      <c r="I524" s="172">
        <v>3689.19</v>
      </c>
      <c r="J524" s="176">
        <v>7.7866894183040603E-4</v>
      </c>
      <c r="K524" s="174" t="s">
        <v>59</v>
      </c>
    </row>
    <row r="525" spans="1:11" x14ac:dyDescent="0.2">
      <c r="A525" s="168" t="s">
        <v>1828</v>
      </c>
      <c r="B525" s="169" t="s">
        <v>1829</v>
      </c>
      <c r="C525" s="169" t="s">
        <v>86</v>
      </c>
      <c r="D525" s="169" t="s">
        <v>1830</v>
      </c>
      <c r="E525" s="170" t="s">
        <v>66</v>
      </c>
      <c r="F525" s="169">
        <v>830.9</v>
      </c>
      <c r="G525" s="169">
        <v>3.6</v>
      </c>
      <c r="H525" s="171" t="s">
        <v>1831</v>
      </c>
      <c r="I525" s="172">
        <v>3689.19</v>
      </c>
      <c r="J525" s="176">
        <v>7.7866894183040603E-4</v>
      </c>
      <c r="K525" s="174" t="s">
        <v>68</v>
      </c>
    </row>
    <row r="526" spans="1:11" x14ac:dyDescent="0.2">
      <c r="A526" s="168" t="s">
        <v>46</v>
      </c>
      <c r="B526" s="169"/>
      <c r="C526" s="169"/>
      <c r="D526" s="169" t="s">
        <v>47</v>
      </c>
      <c r="E526" s="170"/>
      <c r="F526" s="169"/>
      <c r="G526" s="169"/>
      <c r="H526" s="171" t="s">
        <v>58</v>
      </c>
      <c r="I526" s="172">
        <v>348734.71999999997</v>
      </c>
      <c r="J526" s="176">
        <v>7.3606644114811895E-2</v>
      </c>
      <c r="K526" s="174" t="s">
        <v>59</v>
      </c>
    </row>
    <row r="527" spans="1:11" x14ac:dyDescent="0.2">
      <c r="A527" s="168" t="s">
        <v>1832</v>
      </c>
      <c r="B527" s="169" t="s">
        <v>1833</v>
      </c>
      <c r="C527" s="169" t="s">
        <v>64</v>
      </c>
      <c r="D527" s="169" t="s">
        <v>1834</v>
      </c>
      <c r="E527" s="170" t="s">
        <v>1835</v>
      </c>
      <c r="F527" s="169">
        <v>467.64</v>
      </c>
      <c r="G527" s="169">
        <v>132.66999999999999</v>
      </c>
      <c r="H527" s="171" t="s">
        <v>1836</v>
      </c>
      <c r="I527" s="172">
        <v>76646.19</v>
      </c>
      <c r="J527" s="176">
        <v>1.6177536983086327E-2</v>
      </c>
      <c r="K527" s="174" t="s">
        <v>68</v>
      </c>
    </row>
    <row r="528" spans="1:11" x14ac:dyDescent="0.2">
      <c r="A528" s="168" t="s">
        <v>1837</v>
      </c>
      <c r="B528" s="169" t="s">
        <v>1838</v>
      </c>
      <c r="C528" s="169" t="s">
        <v>64</v>
      </c>
      <c r="D528" s="169" t="s">
        <v>1839</v>
      </c>
      <c r="E528" s="170" t="s">
        <v>1835</v>
      </c>
      <c r="F528" s="169">
        <v>3117.6</v>
      </c>
      <c r="G528" s="169">
        <v>37.36</v>
      </c>
      <c r="H528" s="171" t="s">
        <v>1840</v>
      </c>
      <c r="I528" s="172">
        <v>143877.24</v>
      </c>
      <c r="J528" s="176">
        <v>3.0367841782147128E-2</v>
      </c>
      <c r="K528" s="174" t="s">
        <v>68</v>
      </c>
    </row>
    <row r="529" spans="1:11" x14ac:dyDescent="0.2">
      <c r="A529" s="168" t="s">
        <v>1841</v>
      </c>
      <c r="B529" s="169" t="s">
        <v>1842</v>
      </c>
      <c r="C529" s="169" t="s">
        <v>64</v>
      </c>
      <c r="D529" s="169" t="s">
        <v>1843</v>
      </c>
      <c r="E529" s="170" t="s">
        <v>1835</v>
      </c>
      <c r="F529" s="169">
        <v>3117.6</v>
      </c>
      <c r="G529" s="169">
        <v>23.35</v>
      </c>
      <c r="H529" s="171" t="s">
        <v>1844</v>
      </c>
      <c r="I529" s="172">
        <v>89911.58</v>
      </c>
      <c r="J529" s="176">
        <v>1.8977432676793523E-2</v>
      </c>
      <c r="K529" s="174" t="s">
        <v>68</v>
      </c>
    </row>
    <row r="530" spans="1:11" x14ac:dyDescent="0.2">
      <c r="A530" s="168" t="s">
        <v>1845</v>
      </c>
      <c r="B530" s="169" t="s">
        <v>1846</v>
      </c>
      <c r="C530" s="169" t="s">
        <v>64</v>
      </c>
      <c r="D530" s="169" t="s">
        <v>1847</v>
      </c>
      <c r="E530" s="170" t="s">
        <v>1835</v>
      </c>
      <c r="F530" s="169">
        <v>935.28</v>
      </c>
      <c r="G530" s="169">
        <v>33.15</v>
      </c>
      <c r="H530" s="171" t="s">
        <v>1848</v>
      </c>
      <c r="I530" s="172">
        <v>38299.71</v>
      </c>
      <c r="J530" s="176">
        <v>8.0838326727849259E-3</v>
      </c>
      <c r="K530" s="174" t="s">
        <v>68</v>
      </c>
    </row>
    <row r="531" spans="1:11" ht="19.5" x14ac:dyDescent="0.2">
      <c r="A531" s="168"/>
      <c r="B531" s="169"/>
      <c r="C531" s="169"/>
      <c r="D531" s="169"/>
      <c r="E531" s="170"/>
      <c r="F531" s="169" t="s">
        <v>1849</v>
      </c>
      <c r="G531" s="169"/>
      <c r="H531" s="171"/>
      <c r="I531" s="172">
        <v>3838773.42</v>
      </c>
      <c r="J531" s="176"/>
      <c r="K531" s="174"/>
    </row>
    <row r="532" spans="1:11" ht="19.5" x14ac:dyDescent="0.2">
      <c r="A532" s="168"/>
      <c r="B532" s="169"/>
      <c r="C532" s="169"/>
      <c r="D532" s="169"/>
      <c r="E532" s="170"/>
      <c r="F532" s="169" t="s">
        <v>1850</v>
      </c>
      <c r="G532" s="169"/>
      <c r="H532" s="171"/>
      <c r="I532" s="172">
        <v>899042.36</v>
      </c>
      <c r="J532" s="176"/>
      <c r="K532" s="174"/>
    </row>
    <row r="533" spans="1:11" x14ac:dyDescent="0.2">
      <c r="A533" s="24"/>
      <c r="B533" s="177"/>
      <c r="C533" s="177"/>
      <c r="D533" s="177"/>
      <c r="E533" s="178"/>
      <c r="F533" s="177" t="s">
        <v>48</v>
      </c>
      <c r="G533" s="177"/>
      <c r="H533" s="179"/>
      <c r="I533" s="180">
        <v>4737815.78</v>
      </c>
      <c r="J533" s="181"/>
      <c r="K533" s="182"/>
    </row>
  </sheetData>
  <mergeCells count="2">
    <mergeCell ref="A1:J1"/>
    <mergeCell ref="A2:J2"/>
  </mergeCells>
  <conditionalFormatting sqref="A12:K20 A22:K533 A4:K10">
    <cfRule type="expression" dxfId="31" priority="1">
      <formula>#REF!&lt;$M$2</formula>
    </cfRule>
    <cfRule type="expression" dxfId="30" priority="2">
      <formula>#REF!&lt;$M$1</formula>
    </cfRule>
    <cfRule type="expression" dxfId="29" priority="3">
      <formula>$B4=""</formula>
    </cfRule>
  </conditionalFormatting>
  <conditionalFormatting sqref="A11:K11">
    <cfRule type="expression" dxfId="28" priority="4">
      <formula>#REF!&lt;$M$2</formula>
    </cfRule>
    <cfRule type="expression" dxfId="27" priority="5">
      <formula>#REF!&lt;$M$1</formula>
    </cfRule>
    <cfRule type="expression" dxfId="26" priority="6">
      <formula>$B11=""</formula>
    </cfRule>
  </conditionalFormatting>
  <conditionalFormatting sqref="A21:K21">
    <cfRule type="expression" dxfId="25" priority="7">
      <formula>#REF!&lt;$M$2</formula>
    </cfRule>
    <cfRule type="expression" dxfId="24" priority="8">
      <formula>#REF!&lt;$M$1</formula>
    </cfRule>
    <cfRule type="expression" dxfId="23" priority="9">
      <formula>$B21=""</formula>
    </cfRule>
  </conditionalFormatting>
  <pageMargins left="0.78740157480314998" right="0.70866141732283505" top="0.98425196850393704" bottom="0.70866141732283505" header="0.39370078740157499" footer="0.196850393700787"/>
  <pageSetup paperSize="9" scale="82" orientation="landscape" r:id="rId1"/>
  <headerFooter>
    <oddHeader>&amp;C&amp;"Arial,Negrito"&amp;9PREFEITURA MUNICIPAL DE CAMPO GRANDE
ESTADO DE MATO GROSSO DO SUL
SECRETARIA MUNICIPAL DE INFRAESTRUTURA E SERVIÇOS PÚBLICOS&amp;L&amp;G&amp;R&amp;"Calibri,Normal"&amp;8 B.D.I. Serviços (Não Desonerado): 23,54%
B.D.I. Material: 15,28%</oddHeader>
    <oddFooter>&amp;L&amp;6&amp;P/&amp;N
&amp;A&amp;R&amp;G&amp;C&amp;6HMAS
28/07/2025</oddFooter>
  </headerFooter>
  <rowBreaks count="1" manualBreakCount="1">
    <brk id="500"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3"/>
  <dimension ref="A1:Q530"/>
  <sheetViews>
    <sheetView view="pageBreakPreview" topLeftCell="A52" zoomScale="80" zoomScaleNormal="80" zoomScaleSheetLayoutView="80" workbookViewId="0">
      <selection activeCell="E66" sqref="E66"/>
    </sheetView>
  </sheetViews>
  <sheetFormatPr defaultColWidth="9.140625" defaultRowHeight="12.75" x14ac:dyDescent="0.2"/>
  <cols>
    <col min="1" max="1" width="6.28515625" style="5" customWidth="1"/>
    <col min="2" max="2" width="63" style="5" customWidth="1"/>
    <col min="3" max="3" width="7" style="5" customWidth="1"/>
    <col min="4" max="4" width="7.140625" style="5" customWidth="1"/>
    <col min="5" max="5" width="69" style="5" customWidth="1"/>
    <col min="6" max="6" width="8" style="5" customWidth="1"/>
    <col min="7" max="7" width="1.42578125" style="5" bestFit="1" customWidth="1"/>
    <col min="8" max="16384" width="9.140625" style="5"/>
  </cols>
  <sheetData>
    <row r="1" spans="1:17" ht="13.5" thickBot="1" x14ac:dyDescent="0.25">
      <c r="A1" s="338" t="s">
        <v>1851</v>
      </c>
      <c r="B1" s="338"/>
      <c r="C1" s="338"/>
      <c r="D1" s="338"/>
      <c r="E1" s="338"/>
      <c r="F1" s="338"/>
      <c r="G1" s="28" t="s">
        <v>0</v>
      </c>
    </row>
    <row r="2" spans="1:17" ht="39" customHeight="1" x14ac:dyDescent="0.2">
      <c r="A2" s="339" t="s">
        <v>3363</v>
      </c>
      <c r="B2" s="339"/>
      <c r="C2" s="339"/>
      <c r="D2" s="339"/>
      <c r="E2" s="339"/>
      <c r="F2" s="339"/>
    </row>
    <row r="3" spans="1:17" x14ac:dyDescent="0.2">
      <c r="A3" s="163" t="s">
        <v>2</v>
      </c>
      <c r="B3" s="164" t="s">
        <v>3</v>
      </c>
      <c r="C3" s="164" t="s">
        <v>52</v>
      </c>
      <c r="D3" s="164" t="s">
        <v>53</v>
      </c>
      <c r="E3" s="183" t="s">
        <v>1852</v>
      </c>
      <c r="G3" s="22"/>
      <c r="H3" s="23"/>
      <c r="I3" s="23"/>
      <c r="J3" s="23"/>
      <c r="K3" s="23"/>
      <c r="L3" s="23"/>
      <c r="M3" s="23"/>
      <c r="N3" s="23"/>
      <c r="O3" s="23"/>
      <c r="P3" s="23"/>
      <c r="Q3" s="23"/>
    </row>
    <row r="4" spans="1:17" x14ac:dyDescent="0.2">
      <c r="A4" s="184" t="s">
        <v>6</v>
      </c>
      <c r="B4" s="184" t="s">
        <v>7</v>
      </c>
      <c r="C4" s="184"/>
      <c r="D4" s="184"/>
      <c r="E4" s="185"/>
      <c r="G4" s="29"/>
    </row>
    <row r="5" spans="1:17" x14ac:dyDescent="0.2">
      <c r="A5" s="184" t="s">
        <v>60</v>
      </c>
      <c r="B5" s="184" t="s">
        <v>61</v>
      </c>
      <c r="C5" s="184"/>
      <c r="D5" s="184"/>
      <c r="E5" s="186"/>
      <c r="G5" s="30"/>
    </row>
    <row r="6" spans="1:17" ht="19.5" x14ac:dyDescent="0.2">
      <c r="A6" s="184" t="s">
        <v>62</v>
      </c>
      <c r="B6" s="184" t="s">
        <v>65</v>
      </c>
      <c r="C6" s="184" t="s">
        <v>66</v>
      </c>
      <c r="D6" s="184">
        <v>8</v>
      </c>
      <c r="E6" s="186" t="s">
        <v>3370</v>
      </c>
      <c r="G6" s="30"/>
    </row>
    <row r="7" spans="1:17" ht="29.25" x14ac:dyDescent="0.2">
      <c r="A7" s="184" t="s">
        <v>69</v>
      </c>
      <c r="B7" s="184" t="s">
        <v>71</v>
      </c>
      <c r="C7" s="184" t="s">
        <v>72</v>
      </c>
      <c r="D7" s="184">
        <v>212</v>
      </c>
      <c r="E7" s="186" t="s">
        <v>3371</v>
      </c>
      <c r="G7" s="30"/>
    </row>
    <row r="8" spans="1:17" ht="29.25" x14ac:dyDescent="0.2">
      <c r="A8" s="184" t="s">
        <v>74</v>
      </c>
      <c r="B8" s="184" t="s">
        <v>76</v>
      </c>
      <c r="C8" s="184" t="s">
        <v>77</v>
      </c>
      <c r="D8" s="184">
        <v>18</v>
      </c>
      <c r="E8" s="186" t="s">
        <v>3372</v>
      </c>
      <c r="G8" s="30"/>
    </row>
    <row r="9" spans="1:17" ht="19.5" x14ac:dyDescent="0.2">
      <c r="A9" s="184" t="s">
        <v>80</v>
      </c>
      <c r="B9" s="184" t="s">
        <v>82</v>
      </c>
      <c r="C9" s="184" t="s">
        <v>77</v>
      </c>
      <c r="D9" s="184">
        <v>18</v>
      </c>
      <c r="E9" s="186" t="s">
        <v>3372</v>
      </c>
      <c r="G9" s="30"/>
    </row>
    <row r="10" spans="1:17" ht="19.5" x14ac:dyDescent="0.2">
      <c r="A10" s="184" t="s">
        <v>84</v>
      </c>
      <c r="B10" s="184" t="s">
        <v>87</v>
      </c>
      <c r="C10" s="184" t="s">
        <v>88</v>
      </c>
      <c r="D10" s="184">
        <v>2</v>
      </c>
      <c r="E10" s="186" t="s">
        <v>3373</v>
      </c>
      <c r="G10" s="30"/>
    </row>
    <row r="11" spans="1:17" x14ac:dyDescent="0.2">
      <c r="A11" s="184" t="s">
        <v>90</v>
      </c>
      <c r="B11" s="184" t="s">
        <v>92</v>
      </c>
      <c r="C11" s="184" t="s">
        <v>88</v>
      </c>
      <c r="D11" s="184">
        <v>36</v>
      </c>
      <c r="E11" s="186" t="s">
        <v>3374</v>
      </c>
      <c r="G11" s="30"/>
    </row>
    <row r="12" spans="1:17" x14ac:dyDescent="0.2">
      <c r="A12" s="184" t="s">
        <v>94</v>
      </c>
      <c r="B12" s="184" t="s">
        <v>96</v>
      </c>
      <c r="C12" s="184" t="s">
        <v>66</v>
      </c>
      <c r="D12" s="184">
        <v>472</v>
      </c>
      <c r="E12" s="186" t="s">
        <v>3375</v>
      </c>
      <c r="G12" s="30"/>
    </row>
    <row r="13" spans="1:17" x14ac:dyDescent="0.2">
      <c r="A13" s="184" t="s">
        <v>98</v>
      </c>
      <c r="B13" s="184" t="s">
        <v>100</v>
      </c>
      <c r="C13" s="184" t="s">
        <v>66</v>
      </c>
      <c r="D13" s="184">
        <v>6</v>
      </c>
      <c r="E13" s="186" t="s">
        <v>3376</v>
      </c>
      <c r="G13" s="30"/>
    </row>
    <row r="14" spans="1:17" ht="19.5" x14ac:dyDescent="0.2">
      <c r="A14" s="184" t="s">
        <v>102</v>
      </c>
      <c r="B14" s="184" t="s">
        <v>104</v>
      </c>
      <c r="C14" s="184" t="s">
        <v>66</v>
      </c>
      <c r="D14" s="184">
        <v>4</v>
      </c>
      <c r="E14" s="186" t="s">
        <v>3377</v>
      </c>
      <c r="G14" s="30"/>
    </row>
    <row r="15" spans="1:17" ht="19.5" x14ac:dyDescent="0.2">
      <c r="A15" s="184" t="s">
        <v>106</v>
      </c>
      <c r="B15" s="184" t="s">
        <v>108</v>
      </c>
      <c r="C15" s="184" t="s">
        <v>66</v>
      </c>
      <c r="D15" s="184">
        <v>4</v>
      </c>
      <c r="E15" s="186" t="s">
        <v>3377</v>
      </c>
      <c r="G15" s="30"/>
    </row>
    <row r="16" spans="1:17" ht="39" x14ac:dyDescent="0.2">
      <c r="A16" s="184" t="s">
        <v>110</v>
      </c>
      <c r="B16" s="184" t="s">
        <v>112</v>
      </c>
      <c r="C16" s="184" t="s">
        <v>113</v>
      </c>
      <c r="D16" s="184">
        <v>180</v>
      </c>
      <c r="E16" s="186" t="s">
        <v>3378</v>
      </c>
      <c r="G16" s="30"/>
    </row>
    <row r="17" spans="1:7" ht="19.5" x14ac:dyDescent="0.2">
      <c r="A17" s="184" t="s">
        <v>115</v>
      </c>
      <c r="B17" s="184" t="s">
        <v>117</v>
      </c>
      <c r="C17" s="184" t="s">
        <v>72</v>
      </c>
      <c r="D17" s="184">
        <v>360</v>
      </c>
      <c r="E17" s="186" t="s">
        <v>3379</v>
      </c>
      <c r="G17" s="30"/>
    </row>
    <row r="18" spans="1:7" x14ac:dyDescent="0.2">
      <c r="A18" s="184" t="s">
        <v>119</v>
      </c>
      <c r="B18" s="184" t="s">
        <v>121</v>
      </c>
      <c r="C18" s="184" t="s">
        <v>88</v>
      </c>
      <c r="D18" s="184">
        <v>1</v>
      </c>
      <c r="E18" s="186" t="s">
        <v>3380</v>
      </c>
      <c r="G18" s="30"/>
    </row>
    <row r="19" spans="1:7" x14ac:dyDescent="0.2">
      <c r="A19" s="184" t="s">
        <v>123</v>
      </c>
      <c r="B19" s="184" t="s">
        <v>125</v>
      </c>
      <c r="C19" s="184" t="s">
        <v>88</v>
      </c>
      <c r="D19" s="184">
        <v>1</v>
      </c>
      <c r="E19" s="186" t="s">
        <v>3380</v>
      </c>
      <c r="G19" s="30"/>
    </row>
    <row r="20" spans="1:7" x14ac:dyDescent="0.2">
      <c r="A20" s="184" t="s">
        <v>127</v>
      </c>
      <c r="B20" s="184" t="s">
        <v>128</v>
      </c>
      <c r="C20" s="184"/>
      <c r="D20" s="184"/>
      <c r="E20" s="186"/>
      <c r="G20" s="30"/>
    </row>
    <row r="21" spans="1:7" ht="19.5" x14ac:dyDescent="0.2">
      <c r="A21" s="184" t="s">
        <v>129</v>
      </c>
      <c r="B21" s="184" t="s">
        <v>131</v>
      </c>
      <c r="C21" s="184" t="s">
        <v>66</v>
      </c>
      <c r="D21" s="184">
        <v>3600</v>
      </c>
      <c r="E21" s="231" t="s">
        <v>3381</v>
      </c>
      <c r="G21" s="30"/>
    </row>
    <row r="22" spans="1:7" ht="29.25" x14ac:dyDescent="0.2">
      <c r="A22" s="184" t="s">
        <v>133</v>
      </c>
      <c r="B22" s="184" t="s">
        <v>135</v>
      </c>
      <c r="C22" s="184" t="s">
        <v>136</v>
      </c>
      <c r="D22" s="184">
        <v>720</v>
      </c>
      <c r="E22" s="231" t="s">
        <v>3382</v>
      </c>
      <c r="G22" s="30"/>
    </row>
    <row r="23" spans="1:7" ht="19.5" x14ac:dyDescent="0.2">
      <c r="A23" s="184" t="s">
        <v>138</v>
      </c>
      <c r="B23" s="184" t="s">
        <v>140</v>
      </c>
      <c r="C23" s="184" t="s">
        <v>141</v>
      </c>
      <c r="D23" s="184">
        <v>8352</v>
      </c>
      <c r="E23" s="231" t="s">
        <v>3383</v>
      </c>
      <c r="G23" s="30"/>
    </row>
    <row r="24" spans="1:7" x14ac:dyDescent="0.2">
      <c r="A24" s="184" t="s">
        <v>143</v>
      </c>
      <c r="B24" s="184" t="s">
        <v>144</v>
      </c>
      <c r="C24" s="184"/>
      <c r="D24" s="184"/>
      <c r="E24" s="186"/>
      <c r="G24" s="30"/>
    </row>
    <row r="25" spans="1:7" ht="19.5" x14ac:dyDescent="0.2">
      <c r="A25" s="184" t="s">
        <v>145</v>
      </c>
      <c r="B25" s="184" t="s">
        <v>147</v>
      </c>
      <c r="C25" s="184" t="s">
        <v>136</v>
      </c>
      <c r="D25" s="184">
        <v>1291.79</v>
      </c>
      <c r="E25" s="232" t="s">
        <v>3384</v>
      </c>
      <c r="G25" s="30"/>
    </row>
    <row r="26" spans="1:7" ht="29.25" x14ac:dyDescent="0.2">
      <c r="A26" s="184" t="s">
        <v>149</v>
      </c>
      <c r="B26" s="184" t="s">
        <v>151</v>
      </c>
      <c r="C26" s="184" t="s">
        <v>136</v>
      </c>
      <c r="D26" s="184">
        <v>64.53</v>
      </c>
      <c r="E26" s="232" t="s">
        <v>3384</v>
      </c>
      <c r="G26" s="30"/>
    </row>
    <row r="27" spans="1:7" ht="29.25" x14ac:dyDescent="0.2">
      <c r="A27" s="184" t="s">
        <v>153</v>
      </c>
      <c r="B27" s="184" t="s">
        <v>155</v>
      </c>
      <c r="C27" s="184" t="s">
        <v>136</v>
      </c>
      <c r="D27" s="184">
        <v>1227.26</v>
      </c>
      <c r="E27" s="232" t="s">
        <v>3384</v>
      </c>
      <c r="G27" s="30"/>
    </row>
    <row r="28" spans="1:7" x14ac:dyDescent="0.2">
      <c r="A28" s="184" t="s">
        <v>8</v>
      </c>
      <c r="B28" s="184" t="s">
        <v>9</v>
      </c>
      <c r="C28" s="184"/>
      <c r="D28" s="184"/>
      <c r="E28" s="186"/>
      <c r="G28" s="30"/>
    </row>
    <row r="29" spans="1:7" x14ac:dyDescent="0.2">
      <c r="A29" s="184" t="s">
        <v>157</v>
      </c>
      <c r="B29" s="184" t="s">
        <v>158</v>
      </c>
      <c r="C29" s="184"/>
      <c r="D29" s="184"/>
      <c r="E29" s="186"/>
      <c r="G29" s="30"/>
    </row>
    <row r="30" spans="1:7" x14ac:dyDescent="0.2">
      <c r="A30" s="184" t="s">
        <v>159</v>
      </c>
      <c r="B30" s="184" t="s">
        <v>160</v>
      </c>
      <c r="C30" s="184"/>
      <c r="D30" s="184"/>
      <c r="E30" s="186"/>
      <c r="G30" s="30"/>
    </row>
    <row r="31" spans="1:7" x14ac:dyDescent="0.2">
      <c r="A31" s="184" t="s">
        <v>161</v>
      </c>
      <c r="B31" s="184" t="s">
        <v>162</v>
      </c>
      <c r="C31" s="184"/>
      <c r="D31" s="184"/>
      <c r="E31" s="186"/>
      <c r="G31" s="30"/>
    </row>
    <row r="32" spans="1:7" ht="29.25" x14ac:dyDescent="0.2">
      <c r="A32" s="184" t="s">
        <v>163</v>
      </c>
      <c r="B32" s="184" t="s">
        <v>165</v>
      </c>
      <c r="C32" s="184" t="s">
        <v>72</v>
      </c>
      <c r="D32" s="184">
        <v>1710</v>
      </c>
      <c r="E32" s="233" t="s">
        <v>3385</v>
      </c>
      <c r="G32" s="30"/>
    </row>
    <row r="33" spans="1:7" x14ac:dyDescent="0.2">
      <c r="A33" s="184" t="s">
        <v>167</v>
      </c>
      <c r="B33" s="184" t="s">
        <v>169</v>
      </c>
      <c r="C33" s="184" t="s">
        <v>170</v>
      </c>
      <c r="D33" s="184">
        <v>1899.28</v>
      </c>
      <c r="E33" s="234" t="s">
        <v>3386</v>
      </c>
      <c r="G33" s="30"/>
    </row>
    <row r="34" spans="1:7" ht="19.5" x14ac:dyDescent="0.2">
      <c r="A34" s="184" t="s">
        <v>172</v>
      </c>
      <c r="B34" s="184" t="s">
        <v>174</v>
      </c>
      <c r="C34" s="184" t="s">
        <v>170</v>
      </c>
      <c r="D34" s="184">
        <v>422.98</v>
      </c>
      <c r="E34" s="233" t="s">
        <v>3387</v>
      </c>
      <c r="G34" s="30"/>
    </row>
    <row r="35" spans="1:7" ht="19.5" x14ac:dyDescent="0.2">
      <c r="A35" s="184" t="s">
        <v>176</v>
      </c>
      <c r="B35" s="184" t="s">
        <v>178</v>
      </c>
      <c r="C35" s="184" t="s">
        <v>136</v>
      </c>
      <c r="D35" s="184">
        <v>83.97</v>
      </c>
      <c r="E35" s="233" t="s">
        <v>3388</v>
      </c>
      <c r="G35" s="30"/>
    </row>
    <row r="36" spans="1:7" ht="29.25" x14ac:dyDescent="0.2">
      <c r="A36" s="184" t="s">
        <v>180</v>
      </c>
      <c r="B36" s="184" t="s">
        <v>182</v>
      </c>
      <c r="C36" s="184" t="s">
        <v>88</v>
      </c>
      <c r="D36" s="184">
        <v>171</v>
      </c>
      <c r="E36" s="233" t="s">
        <v>3389</v>
      </c>
      <c r="G36" s="30"/>
    </row>
    <row r="37" spans="1:7" x14ac:dyDescent="0.2">
      <c r="A37" s="184" t="s">
        <v>184</v>
      </c>
      <c r="B37" s="184" t="s">
        <v>185</v>
      </c>
      <c r="C37" s="184"/>
      <c r="D37" s="184"/>
      <c r="E37" s="186"/>
      <c r="G37" s="30"/>
    </row>
    <row r="38" spans="1:7" ht="19.5" x14ac:dyDescent="0.2">
      <c r="A38" s="184" t="s">
        <v>186</v>
      </c>
      <c r="B38" s="184" t="s">
        <v>188</v>
      </c>
      <c r="C38" s="184" t="s">
        <v>136</v>
      </c>
      <c r="D38" s="184">
        <v>121.85</v>
      </c>
      <c r="E38" s="235" t="s">
        <v>3390</v>
      </c>
      <c r="G38" s="30"/>
    </row>
    <row r="39" spans="1:7" ht="19.5" x14ac:dyDescent="0.2">
      <c r="A39" s="184" t="s">
        <v>190</v>
      </c>
      <c r="B39" s="184" t="s">
        <v>192</v>
      </c>
      <c r="C39" s="184" t="s">
        <v>136</v>
      </c>
      <c r="D39" s="184">
        <v>2.12</v>
      </c>
      <c r="E39" s="235" t="s">
        <v>3390</v>
      </c>
      <c r="G39" s="30"/>
    </row>
    <row r="40" spans="1:7" ht="19.5" x14ac:dyDescent="0.2">
      <c r="A40" s="184" t="s">
        <v>194</v>
      </c>
      <c r="B40" s="184" t="s">
        <v>196</v>
      </c>
      <c r="C40" s="184" t="s">
        <v>170</v>
      </c>
      <c r="D40" s="184">
        <v>194.4</v>
      </c>
      <c r="E40" s="235" t="s">
        <v>3391</v>
      </c>
      <c r="G40" s="30"/>
    </row>
    <row r="41" spans="1:7" ht="19.5" x14ac:dyDescent="0.2">
      <c r="A41" s="184" t="s">
        <v>198</v>
      </c>
      <c r="B41" s="184" t="s">
        <v>200</v>
      </c>
      <c r="C41" s="184" t="s">
        <v>170</v>
      </c>
      <c r="D41" s="184">
        <v>354.1</v>
      </c>
      <c r="E41" s="235" t="s">
        <v>3392</v>
      </c>
      <c r="G41" s="30"/>
    </row>
    <row r="42" spans="1:7" ht="19.5" x14ac:dyDescent="0.2">
      <c r="A42" s="184" t="s">
        <v>202</v>
      </c>
      <c r="B42" s="184" t="s">
        <v>204</v>
      </c>
      <c r="C42" s="184" t="s">
        <v>170</v>
      </c>
      <c r="D42" s="184">
        <v>281.3</v>
      </c>
      <c r="E42" s="235" t="s">
        <v>3393</v>
      </c>
      <c r="G42" s="30"/>
    </row>
    <row r="43" spans="1:7" ht="19.5" x14ac:dyDescent="0.2">
      <c r="A43" s="184" t="s">
        <v>206</v>
      </c>
      <c r="B43" s="184" t="s">
        <v>208</v>
      </c>
      <c r="C43" s="184" t="s">
        <v>66</v>
      </c>
      <c r="D43" s="184">
        <v>138</v>
      </c>
      <c r="E43" s="235" t="s">
        <v>3394</v>
      </c>
      <c r="G43" s="30"/>
    </row>
    <row r="44" spans="1:7" ht="19.5" x14ac:dyDescent="0.2">
      <c r="A44" s="184" t="s">
        <v>210</v>
      </c>
      <c r="B44" s="184" t="s">
        <v>212</v>
      </c>
      <c r="C44" s="184" t="s">
        <v>136</v>
      </c>
      <c r="D44" s="184">
        <v>21.05</v>
      </c>
      <c r="E44" s="236" t="s">
        <v>3395</v>
      </c>
      <c r="G44" s="30"/>
    </row>
    <row r="45" spans="1:7" ht="19.5" x14ac:dyDescent="0.2">
      <c r="A45" s="184" t="s">
        <v>214</v>
      </c>
      <c r="B45" s="184" t="s">
        <v>216</v>
      </c>
      <c r="C45" s="184" t="s">
        <v>136</v>
      </c>
      <c r="D45" s="184">
        <v>98.22</v>
      </c>
      <c r="E45" s="235" t="s">
        <v>3390</v>
      </c>
      <c r="G45" s="30"/>
    </row>
    <row r="46" spans="1:7" x14ac:dyDescent="0.2">
      <c r="A46" s="184" t="s">
        <v>218</v>
      </c>
      <c r="B46" s="184" t="s">
        <v>219</v>
      </c>
      <c r="C46" s="184"/>
      <c r="D46" s="184"/>
      <c r="E46" s="186"/>
      <c r="G46" s="30"/>
    </row>
    <row r="47" spans="1:7" ht="58.5" x14ac:dyDescent="0.2">
      <c r="A47" s="184" t="s">
        <v>220</v>
      </c>
      <c r="B47" s="184" t="s">
        <v>222</v>
      </c>
      <c r="C47" s="184" t="s">
        <v>136</v>
      </c>
      <c r="D47" s="184">
        <v>212.23</v>
      </c>
      <c r="E47" s="238" t="s">
        <v>3396</v>
      </c>
      <c r="G47" s="30"/>
    </row>
    <row r="48" spans="1:7" ht="19.5" x14ac:dyDescent="0.2">
      <c r="A48" s="184" t="s">
        <v>224</v>
      </c>
      <c r="B48" s="184" t="s">
        <v>226</v>
      </c>
      <c r="C48" s="184" t="s">
        <v>136</v>
      </c>
      <c r="D48" s="184">
        <v>3.72</v>
      </c>
      <c r="E48" s="237" t="s">
        <v>3397</v>
      </c>
      <c r="G48" s="30"/>
    </row>
    <row r="49" spans="1:7" ht="29.25" x14ac:dyDescent="0.2">
      <c r="A49" s="184" t="s">
        <v>228</v>
      </c>
      <c r="B49" s="184" t="s">
        <v>230</v>
      </c>
      <c r="C49" s="184" t="s">
        <v>66</v>
      </c>
      <c r="D49" s="184">
        <v>465.92</v>
      </c>
      <c r="E49" s="238" t="s">
        <v>3398</v>
      </c>
      <c r="G49" s="30"/>
    </row>
    <row r="50" spans="1:7" ht="19.5" x14ac:dyDescent="0.2">
      <c r="A50" s="184" t="s">
        <v>232</v>
      </c>
      <c r="B50" s="184" t="s">
        <v>234</v>
      </c>
      <c r="C50" s="184" t="s">
        <v>170</v>
      </c>
      <c r="D50" s="184">
        <v>10.3</v>
      </c>
      <c r="E50" s="237" t="s">
        <v>3399</v>
      </c>
      <c r="G50" s="30"/>
    </row>
    <row r="51" spans="1:7" ht="19.5" x14ac:dyDescent="0.2">
      <c r="A51" s="184" t="s">
        <v>236</v>
      </c>
      <c r="B51" s="184" t="s">
        <v>238</v>
      </c>
      <c r="C51" s="184" t="s">
        <v>170</v>
      </c>
      <c r="D51" s="184">
        <v>134.6</v>
      </c>
      <c r="E51" s="237" t="s">
        <v>3400</v>
      </c>
      <c r="G51" s="30"/>
    </row>
    <row r="52" spans="1:7" ht="19.5" x14ac:dyDescent="0.2">
      <c r="A52" s="184" t="s">
        <v>240</v>
      </c>
      <c r="B52" s="184" t="s">
        <v>242</v>
      </c>
      <c r="C52" s="184" t="s">
        <v>170</v>
      </c>
      <c r="D52" s="184">
        <v>780.2</v>
      </c>
      <c r="E52" s="237" t="s">
        <v>3401</v>
      </c>
      <c r="G52" s="30"/>
    </row>
    <row r="53" spans="1:7" ht="19.5" x14ac:dyDescent="0.2">
      <c r="A53" s="184" t="s">
        <v>244</v>
      </c>
      <c r="B53" s="184" t="s">
        <v>246</v>
      </c>
      <c r="C53" s="184" t="s">
        <v>170</v>
      </c>
      <c r="D53" s="184">
        <v>0.5</v>
      </c>
      <c r="E53" s="237" t="s">
        <v>3399</v>
      </c>
      <c r="G53" s="30"/>
    </row>
    <row r="54" spans="1:7" ht="19.5" x14ac:dyDescent="0.2">
      <c r="A54" s="184" t="s">
        <v>248</v>
      </c>
      <c r="B54" s="184" t="s">
        <v>250</v>
      </c>
      <c r="C54" s="184" t="s">
        <v>170</v>
      </c>
      <c r="D54" s="184">
        <v>366</v>
      </c>
      <c r="E54" s="237" t="s">
        <v>3402</v>
      </c>
      <c r="G54" s="30"/>
    </row>
    <row r="55" spans="1:7" ht="19.5" x14ac:dyDescent="0.2">
      <c r="A55" s="184" t="s">
        <v>252</v>
      </c>
      <c r="B55" s="184" t="s">
        <v>212</v>
      </c>
      <c r="C55" s="184" t="s">
        <v>136</v>
      </c>
      <c r="D55" s="184">
        <v>29.79</v>
      </c>
      <c r="E55" s="238" t="s">
        <v>3403</v>
      </c>
      <c r="G55" s="30"/>
    </row>
    <row r="56" spans="1:7" ht="19.5" x14ac:dyDescent="0.2">
      <c r="A56" s="184" t="s">
        <v>253</v>
      </c>
      <c r="B56" s="184" t="s">
        <v>216</v>
      </c>
      <c r="C56" s="184" t="s">
        <v>136</v>
      </c>
      <c r="D56" s="184">
        <v>178.72</v>
      </c>
      <c r="E56" s="237" t="s">
        <v>3404</v>
      </c>
      <c r="G56" s="30"/>
    </row>
    <row r="57" spans="1:7" x14ac:dyDescent="0.2">
      <c r="A57" s="184" t="s">
        <v>254</v>
      </c>
      <c r="B57" s="184" t="s">
        <v>255</v>
      </c>
      <c r="C57" s="184"/>
      <c r="D57" s="184"/>
      <c r="E57" s="186"/>
      <c r="G57" s="30"/>
    </row>
    <row r="58" spans="1:7" x14ac:dyDescent="0.2">
      <c r="A58" s="184" t="s">
        <v>256</v>
      </c>
      <c r="B58" s="184" t="s">
        <v>257</v>
      </c>
      <c r="C58" s="184"/>
      <c r="D58" s="184"/>
      <c r="E58" s="186"/>
      <c r="G58" s="30"/>
    </row>
    <row r="59" spans="1:7" ht="29.25" x14ac:dyDescent="0.2">
      <c r="A59" s="184" t="s">
        <v>258</v>
      </c>
      <c r="B59" s="184" t="s">
        <v>260</v>
      </c>
      <c r="C59" s="184" t="s">
        <v>66</v>
      </c>
      <c r="D59" s="184">
        <v>353.02</v>
      </c>
      <c r="E59" s="240" t="s">
        <v>3405</v>
      </c>
      <c r="G59" s="30"/>
    </row>
    <row r="60" spans="1:7" ht="39" x14ac:dyDescent="0.2">
      <c r="A60" s="184" t="s">
        <v>262</v>
      </c>
      <c r="B60" s="184" t="s">
        <v>264</v>
      </c>
      <c r="C60" s="184" t="s">
        <v>66</v>
      </c>
      <c r="D60" s="184">
        <v>469.14</v>
      </c>
      <c r="E60" s="240" t="s">
        <v>3545</v>
      </c>
      <c r="G60" s="30"/>
    </row>
    <row r="61" spans="1:7" ht="29.25" x14ac:dyDescent="0.2">
      <c r="A61" s="184" t="s">
        <v>266</v>
      </c>
      <c r="B61" s="184" t="s">
        <v>268</v>
      </c>
      <c r="C61" s="184" t="s">
        <v>170</v>
      </c>
      <c r="D61" s="184">
        <v>830.8</v>
      </c>
      <c r="E61" s="239" t="s">
        <v>3559</v>
      </c>
      <c r="G61" s="30"/>
    </row>
    <row r="62" spans="1:7" ht="29.25" x14ac:dyDescent="0.2">
      <c r="A62" s="184" t="s">
        <v>270</v>
      </c>
      <c r="B62" s="184" t="s">
        <v>272</v>
      </c>
      <c r="C62" s="184" t="s">
        <v>170</v>
      </c>
      <c r="D62" s="184">
        <v>4.9000000000000004</v>
      </c>
      <c r="E62" s="239" t="s">
        <v>3406</v>
      </c>
      <c r="G62" s="30"/>
    </row>
    <row r="63" spans="1:7" ht="29.25" x14ac:dyDescent="0.2">
      <c r="A63" s="184" t="s">
        <v>274</v>
      </c>
      <c r="B63" s="184" t="s">
        <v>276</v>
      </c>
      <c r="C63" s="184" t="s">
        <v>170</v>
      </c>
      <c r="D63" s="184">
        <v>341.5</v>
      </c>
      <c r="E63" s="239" t="s">
        <v>3407</v>
      </c>
      <c r="G63" s="30"/>
    </row>
    <row r="64" spans="1:7" ht="39" x14ac:dyDescent="0.2">
      <c r="A64" s="184" t="s">
        <v>278</v>
      </c>
      <c r="B64" s="184" t="s">
        <v>280</v>
      </c>
      <c r="C64" s="184" t="s">
        <v>170</v>
      </c>
      <c r="D64" s="184">
        <v>1979.7</v>
      </c>
      <c r="E64" s="240" t="s">
        <v>3408</v>
      </c>
      <c r="G64" s="30"/>
    </row>
    <row r="65" spans="1:7" ht="29.25" x14ac:dyDescent="0.2">
      <c r="A65" s="184" t="s">
        <v>282</v>
      </c>
      <c r="B65" s="184" t="s">
        <v>284</v>
      </c>
      <c r="C65" s="184" t="s">
        <v>170</v>
      </c>
      <c r="D65" s="184">
        <v>631.1</v>
      </c>
      <c r="E65" s="240" t="s">
        <v>3409</v>
      </c>
      <c r="G65" s="30"/>
    </row>
    <row r="66" spans="1:7" ht="29.25" x14ac:dyDescent="0.2">
      <c r="A66" s="184" t="s">
        <v>286</v>
      </c>
      <c r="B66" s="184" t="s">
        <v>288</v>
      </c>
      <c r="C66" s="184" t="s">
        <v>170</v>
      </c>
      <c r="D66" s="184">
        <v>195.2</v>
      </c>
      <c r="E66" s="239" t="s">
        <v>3410</v>
      </c>
      <c r="G66" s="30"/>
    </row>
    <row r="67" spans="1:7" ht="29.25" x14ac:dyDescent="0.2">
      <c r="A67" s="184" t="s">
        <v>290</v>
      </c>
      <c r="B67" s="184" t="s">
        <v>292</v>
      </c>
      <c r="C67" s="184" t="s">
        <v>136</v>
      </c>
      <c r="D67" s="184">
        <v>17.02</v>
      </c>
      <c r="E67" s="240" t="s">
        <v>3411</v>
      </c>
      <c r="G67" s="30"/>
    </row>
    <row r="68" spans="1:7" ht="39" x14ac:dyDescent="0.2">
      <c r="A68" s="184" t="s">
        <v>294</v>
      </c>
      <c r="B68" s="184" t="s">
        <v>296</v>
      </c>
      <c r="C68" s="184" t="s">
        <v>136</v>
      </c>
      <c r="D68" s="184">
        <v>40.15</v>
      </c>
      <c r="E68" s="240" t="s">
        <v>3412</v>
      </c>
      <c r="G68" s="30"/>
    </row>
    <row r="69" spans="1:7" x14ac:dyDescent="0.2">
      <c r="A69" s="184" t="s">
        <v>298</v>
      </c>
      <c r="B69" s="184" t="s">
        <v>299</v>
      </c>
      <c r="C69" s="184"/>
      <c r="D69" s="184"/>
      <c r="E69" s="186"/>
      <c r="G69" s="30"/>
    </row>
    <row r="70" spans="1:7" ht="39" x14ac:dyDescent="0.2">
      <c r="A70" s="184" t="s">
        <v>300</v>
      </c>
      <c r="B70" s="184" t="s">
        <v>302</v>
      </c>
      <c r="C70" s="184" t="s">
        <v>66</v>
      </c>
      <c r="D70" s="184">
        <v>552.05999999999995</v>
      </c>
      <c r="E70" s="242" t="s">
        <v>3413</v>
      </c>
      <c r="G70" s="30"/>
    </row>
    <row r="71" spans="1:7" ht="39" x14ac:dyDescent="0.2">
      <c r="A71" s="184" t="s">
        <v>304</v>
      </c>
      <c r="B71" s="184" t="s">
        <v>306</v>
      </c>
      <c r="C71" s="184" t="s">
        <v>66</v>
      </c>
      <c r="D71" s="184">
        <v>44.22</v>
      </c>
      <c r="E71" s="241" t="s">
        <v>3414</v>
      </c>
      <c r="G71" s="30"/>
    </row>
    <row r="72" spans="1:7" ht="39" x14ac:dyDescent="0.2">
      <c r="A72" s="184" t="s">
        <v>308</v>
      </c>
      <c r="B72" s="184" t="s">
        <v>310</v>
      </c>
      <c r="C72" s="184" t="s">
        <v>66</v>
      </c>
      <c r="D72" s="184">
        <v>114.54</v>
      </c>
      <c r="E72" s="242" t="s">
        <v>3415</v>
      </c>
      <c r="G72" s="30"/>
    </row>
    <row r="73" spans="1:7" ht="19.5" x14ac:dyDescent="0.2">
      <c r="A73" s="184" t="s">
        <v>312</v>
      </c>
      <c r="B73" s="184" t="s">
        <v>314</v>
      </c>
      <c r="C73" s="184" t="s">
        <v>170</v>
      </c>
      <c r="D73" s="184">
        <v>288.7</v>
      </c>
      <c r="E73" s="241" t="s">
        <v>3416</v>
      </c>
      <c r="G73" s="30"/>
    </row>
    <row r="74" spans="1:7" ht="19.5" x14ac:dyDescent="0.2">
      <c r="A74" s="184" t="s">
        <v>316</v>
      </c>
      <c r="B74" s="184" t="s">
        <v>318</v>
      </c>
      <c r="C74" s="184" t="s">
        <v>170</v>
      </c>
      <c r="D74" s="184">
        <v>25.2</v>
      </c>
      <c r="E74" s="241" t="s">
        <v>3417</v>
      </c>
      <c r="G74" s="30"/>
    </row>
    <row r="75" spans="1:7" ht="19.5" x14ac:dyDescent="0.2">
      <c r="A75" s="184" t="s">
        <v>320</v>
      </c>
      <c r="B75" s="184" t="s">
        <v>322</v>
      </c>
      <c r="C75" s="184" t="s">
        <v>170</v>
      </c>
      <c r="D75" s="184">
        <v>69.900000000000006</v>
      </c>
      <c r="E75" s="241" t="s">
        <v>3418</v>
      </c>
      <c r="G75" s="30"/>
    </row>
    <row r="76" spans="1:7" ht="19.5" x14ac:dyDescent="0.2">
      <c r="A76" s="184" t="s">
        <v>324</v>
      </c>
      <c r="B76" s="184" t="s">
        <v>326</v>
      </c>
      <c r="C76" s="184" t="s">
        <v>170</v>
      </c>
      <c r="D76" s="184">
        <v>176.1</v>
      </c>
      <c r="E76" s="241" t="s">
        <v>3419</v>
      </c>
      <c r="G76" s="30"/>
    </row>
    <row r="77" spans="1:7" ht="19.5" x14ac:dyDescent="0.2">
      <c r="A77" s="184" t="s">
        <v>328</v>
      </c>
      <c r="B77" s="184" t="s">
        <v>330</v>
      </c>
      <c r="C77" s="184" t="s">
        <v>170</v>
      </c>
      <c r="D77" s="184">
        <v>1566.01</v>
      </c>
      <c r="E77" s="242" t="s">
        <v>3420</v>
      </c>
      <c r="G77" s="30"/>
    </row>
    <row r="78" spans="1:7" ht="19.5" x14ac:dyDescent="0.2">
      <c r="A78" s="184" t="s">
        <v>332</v>
      </c>
      <c r="B78" s="184" t="s">
        <v>334</v>
      </c>
      <c r="C78" s="184" t="s">
        <v>335</v>
      </c>
      <c r="D78" s="184">
        <v>666.6</v>
      </c>
      <c r="E78" s="242" t="s">
        <v>3421</v>
      </c>
      <c r="G78" s="30"/>
    </row>
    <row r="79" spans="1:7" ht="19.5" x14ac:dyDescent="0.2">
      <c r="A79" s="184" t="s">
        <v>337</v>
      </c>
      <c r="B79" s="184" t="s">
        <v>339</v>
      </c>
      <c r="C79" s="184" t="s">
        <v>335</v>
      </c>
      <c r="D79" s="184">
        <v>44.22</v>
      </c>
      <c r="E79" s="241" t="s">
        <v>3414</v>
      </c>
      <c r="G79" s="30"/>
    </row>
    <row r="80" spans="1:7" x14ac:dyDescent="0.2">
      <c r="A80" s="184" t="s">
        <v>341</v>
      </c>
      <c r="B80" s="184" t="s">
        <v>342</v>
      </c>
      <c r="C80" s="184"/>
      <c r="D80" s="184"/>
      <c r="E80" s="186"/>
      <c r="G80" s="30"/>
    </row>
    <row r="81" spans="1:7" ht="19.5" x14ac:dyDescent="0.2">
      <c r="A81" s="184" t="s">
        <v>343</v>
      </c>
      <c r="B81" s="184" t="s">
        <v>345</v>
      </c>
      <c r="C81" s="184" t="s">
        <v>72</v>
      </c>
      <c r="D81" s="184">
        <v>38.979999999999997</v>
      </c>
      <c r="E81" s="186" t="s">
        <v>3422</v>
      </c>
      <c r="G81" s="30"/>
    </row>
    <row r="82" spans="1:7" x14ac:dyDescent="0.2">
      <c r="A82" s="184" t="s">
        <v>347</v>
      </c>
      <c r="B82" s="184" t="s">
        <v>348</v>
      </c>
      <c r="C82" s="184"/>
      <c r="D82" s="184"/>
      <c r="E82" s="186"/>
      <c r="G82" s="30"/>
    </row>
    <row r="83" spans="1:7" x14ac:dyDescent="0.2">
      <c r="A83" s="184" t="s">
        <v>349</v>
      </c>
      <c r="B83" s="184" t="s">
        <v>162</v>
      </c>
      <c r="C83" s="184"/>
      <c r="D83" s="184"/>
      <c r="E83" s="186"/>
      <c r="G83" s="30"/>
    </row>
    <row r="84" spans="1:7" ht="29.25" x14ac:dyDescent="0.2">
      <c r="A84" s="184" t="s">
        <v>350</v>
      </c>
      <c r="B84" s="184" t="s">
        <v>352</v>
      </c>
      <c r="C84" s="184" t="s">
        <v>72</v>
      </c>
      <c r="D84" s="184">
        <v>45</v>
      </c>
      <c r="E84" s="243" t="s">
        <v>3423</v>
      </c>
      <c r="G84" s="30"/>
    </row>
    <row r="85" spans="1:7" x14ac:dyDescent="0.2">
      <c r="A85" s="184" t="s">
        <v>354</v>
      </c>
      <c r="B85" s="184" t="s">
        <v>356</v>
      </c>
      <c r="C85" s="184" t="s">
        <v>170</v>
      </c>
      <c r="D85" s="184">
        <v>220.5</v>
      </c>
      <c r="E85" s="243" t="s">
        <v>3424</v>
      </c>
      <c r="G85" s="30"/>
    </row>
    <row r="86" spans="1:7" ht="19.5" x14ac:dyDescent="0.2">
      <c r="A86" s="184" t="s">
        <v>358</v>
      </c>
      <c r="B86" s="184" t="s">
        <v>360</v>
      </c>
      <c r="C86" s="184" t="s">
        <v>170</v>
      </c>
      <c r="D86" s="184">
        <v>92</v>
      </c>
      <c r="E86" s="243" t="s">
        <v>3424</v>
      </c>
      <c r="G86" s="30"/>
    </row>
    <row r="87" spans="1:7" ht="19.5" x14ac:dyDescent="0.2">
      <c r="A87" s="184" t="s">
        <v>362</v>
      </c>
      <c r="B87" s="184" t="s">
        <v>364</v>
      </c>
      <c r="C87" s="184" t="s">
        <v>88</v>
      </c>
      <c r="D87" s="184">
        <v>5</v>
      </c>
      <c r="E87" s="243" t="s">
        <v>3424</v>
      </c>
      <c r="G87" s="30"/>
    </row>
    <row r="88" spans="1:7" x14ac:dyDescent="0.2">
      <c r="A88" s="184" t="s">
        <v>366</v>
      </c>
      <c r="B88" s="184" t="s">
        <v>367</v>
      </c>
      <c r="C88" s="184"/>
      <c r="D88" s="184"/>
      <c r="E88" s="186"/>
      <c r="G88" s="30"/>
    </row>
    <row r="89" spans="1:7" ht="29.25" x14ac:dyDescent="0.2">
      <c r="A89" s="184" t="s">
        <v>368</v>
      </c>
      <c r="B89" s="184" t="s">
        <v>188</v>
      </c>
      <c r="C89" s="184" t="s">
        <v>136</v>
      </c>
      <c r="D89" s="184">
        <v>58.33</v>
      </c>
      <c r="E89" s="244" t="s">
        <v>3425</v>
      </c>
      <c r="G89" s="30"/>
    </row>
    <row r="90" spans="1:7" ht="19.5" x14ac:dyDescent="0.2">
      <c r="A90" s="184" t="s">
        <v>369</v>
      </c>
      <c r="B90" s="184" t="s">
        <v>192</v>
      </c>
      <c r="C90" s="184" t="s">
        <v>136</v>
      </c>
      <c r="D90" s="184">
        <v>0.79</v>
      </c>
      <c r="E90" s="244" t="s">
        <v>3426</v>
      </c>
      <c r="G90" s="30"/>
    </row>
    <row r="91" spans="1:7" x14ac:dyDescent="0.2">
      <c r="A91" s="184" t="s">
        <v>370</v>
      </c>
      <c r="B91" s="184" t="s">
        <v>200</v>
      </c>
      <c r="C91" s="184" t="s">
        <v>170</v>
      </c>
      <c r="D91" s="184">
        <v>230.3</v>
      </c>
      <c r="E91" s="244" t="s">
        <v>3424</v>
      </c>
      <c r="G91" s="30"/>
    </row>
    <row r="92" spans="1:7" ht="19.5" x14ac:dyDescent="0.2">
      <c r="A92" s="184" t="s">
        <v>371</v>
      </c>
      <c r="B92" s="184" t="s">
        <v>234</v>
      </c>
      <c r="C92" s="184" t="s">
        <v>170</v>
      </c>
      <c r="D92" s="184">
        <v>217.1</v>
      </c>
      <c r="E92" s="244" t="s">
        <v>3424</v>
      </c>
      <c r="G92" s="30"/>
    </row>
    <row r="93" spans="1:7" ht="19.5" x14ac:dyDescent="0.2">
      <c r="A93" s="184" t="s">
        <v>372</v>
      </c>
      <c r="B93" s="184" t="s">
        <v>208</v>
      </c>
      <c r="C93" s="184" t="s">
        <v>66</v>
      </c>
      <c r="D93" s="184">
        <v>36.630000000000003</v>
      </c>
      <c r="E93" s="244" t="s">
        <v>3424</v>
      </c>
      <c r="G93" s="30"/>
    </row>
    <row r="94" spans="1:7" ht="19.5" x14ac:dyDescent="0.2">
      <c r="A94" s="184" t="s">
        <v>373</v>
      </c>
      <c r="B94" s="184" t="s">
        <v>212</v>
      </c>
      <c r="C94" s="184" t="s">
        <v>136</v>
      </c>
      <c r="D94" s="184">
        <v>36.4</v>
      </c>
      <c r="E94" s="244" t="s">
        <v>3424</v>
      </c>
      <c r="G94" s="30"/>
    </row>
    <row r="95" spans="1:7" ht="19.5" x14ac:dyDescent="0.2">
      <c r="A95" s="184" t="s">
        <v>374</v>
      </c>
      <c r="B95" s="184" t="s">
        <v>216</v>
      </c>
      <c r="C95" s="184" t="s">
        <v>136</v>
      </c>
      <c r="D95" s="184">
        <v>21.13</v>
      </c>
      <c r="E95" s="244" t="s">
        <v>3427</v>
      </c>
      <c r="G95" s="30"/>
    </row>
    <row r="96" spans="1:7" x14ac:dyDescent="0.2">
      <c r="A96" s="184" t="s">
        <v>375</v>
      </c>
      <c r="B96" s="184" t="s">
        <v>348</v>
      </c>
      <c r="C96" s="184"/>
      <c r="D96" s="184"/>
      <c r="E96" s="186"/>
      <c r="G96" s="30"/>
    </row>
    <row r="97" spans="1:7" ht="29.25" x14ac:dyDescent="0.2">
      <c r="A97" s="184" t="s">
        <v>376</v>
      </c>
      <c r="B97" s="184" t="s">
        <v>378</v>
      </c>
      <c r="C97" s="184" t="s">
        <v>88</v>
      </c>
      <c r="D97" s="184">
        <v>1</v>
      </c>
      <c r="E97" s="245" t="s">
        <v>3428</v>
      </c>
      <c r="G97" s="30"/>
    </row>
    <row r="98" spans="1:7" x14ac:dyDescent="0.2">
      <c r="A98" s="184" t="s">
        <v>10</v>
      </c>
      <c r="B98" s="184" t="s">
        <v>11</v>
      </c>
      <c r="C98" s="184"/>
      <c r="D98" s="184"/>
      <c r="E98" s="186"/>
      <c r="G98" s="30"/>
    </row>
    <row r="99" spans="1:7" ht="399.75" x14ac:dyDescent="0.2">
      <c r="A99" s="184" t="s">
        <v>380</v>
      </c>
      <c r="B99" s="184" t="s">
        <v>382</v>
      </c>
      <c r="C99" s="184" t="s">
        <v>66</v>
      </c>
      <c r="D99" s="184">
        <v>1128.3699999999999</v>
      </c>
      <c r="E99" s="246" t="s">
        <v>3550</v>
      </c>
      <c r="G99" s="30"/>
    </row>
    <row r="100" spans="1:7" x14ac:dyDescent="0.2">
      <c r="A100" s="184" t="s">
        <v>12</v>
      </c>
      <c r="B100" s="184" t="s">
        <v>13</v>
      </c>
      <c r="C100" s="184"/>
      <c r="D100" s="184"/>
      <c r="E100" s="186"/>
      <c r="G100" s="30"/>
    </row>
    <row r="101" spans="1:7" ht="19.5" x14ac:dyDescent="0.2">
      <c r="A101" s="184" t="s">
        <v>384</v>
      </c>
      <c r="B101" s="184" t="s">
        <v>386</v>
      </c>
      <c r="C101" s="184" t="s">
        <v>66</v>
      </c>
      <c r="D101" s="184">
        <v>422.22</v>
      </c>
      <c r="E101" s="247" t="s">
        <v>3429</v>
      </c>
      <c r="G101" s="30"/>
    </row>
    <row r="102" spans="1:7" x14ac:dyDescent="0.2">
      <c r="A102" s="184" t="s">
        <v>14</v>
      </c>
      <c r="B102" s="184" t="s">
        <v>15</v>
      </c>
      <c r="C102" s="184"/>
      <c r="D102" s="184"/>
      <c r="E102" s="186"/>
      <c r="G102" s="30"/>
    </row>
    <row r="103" spans="1:7" ht="19.5" x14ac:dyDescent="0.2">
      <c r="A103" s="184" t="s">
        <v>388</v>
      </c>
      <c r="B103" s="184" t="s">
        <v>390</v>
      </c>
      <c r="C103" s="184" t="s">
        <v>170</v>
      </c>
      <c r="D103" s="184">
        <v>10802.88</v>
      </c>
      <c r="E103" s="248" t="s">
        <v>3430</v>
      </c>
      <c r="G103" s="30"/>
    </row>
    <row r="104" spans="1:7" ht="39" x14ac:dyDescent="0.2">
      <c r="A104" s="184" t="s">
        <v>392</v>
      </c>
      <c r="B104" s="184" t="s">
        <v>394</v>
      </c>
      <c r="C104" s="184" t="s">
        <v>66</v>
      </c>
      <c r="D104" s="184">
        <v>918.42</v>
      </c>
      <c r="E104" s="249" t="s">
        <v>3431</v>
      </c>
      <c r="G104" s="30"/>
    </row>
    <row r="105" spans="1:7" ht="19.5" x14ac:dyDescent="0.2">
      <c r="A105" s="184" t="s">
        <v>396</v>
      </c>
      <c r="B105" s="184" t="s">
        <v>398</v>
      </c>
      <c r="C105" s="184" t="s">
        <v>72</v>
      </c>
      <c r="D105" s="184">
        <v>79.77</v>
      </c>
      <c r="E105" s="248" t="s">
        <v>3432</v>
      </c>
      <c r="G105" s="30"/>
    </row>
    <row r="106" spans="1:7" ht="19.5" x14ac:dyDescent="0.2">
      <c r="A106" s="184" t="s">
        <v>400</v>
      </c>
      <c r="B106" s="184" t="s">
        <v>402</v>
      </c>
      <c r="C106" s="184" t="s">
        <v>72</v>
      </c>
      <c r="D106" s="184">
        <v>52.42</v>
      </c>
      <c r="E106" s="248" t="s">
        <v>3433</v>
      </c>
      <c r="G106" s="30"/>
    </row>
    <row r="107" spans="1:7" x14ac:dyDescent="0.2">
      <c r="A107" s="184" t="s">
        <v>16</v>
      </c>
      <c r="B107" s="184" t="s">
        <v>17</v>
      </c>
      <c r="C107" s="184"/>
      <c r="D107" s="184"/>
      <c r="E107" s="186"/>
      <c r="G107" s="30"/>
    </row>
    <row r="108" spans="1:7" x14ac:dyDescent="0.2">
      <c r="A108" s="184" t="s">
        <v>404</v>
      </c>
      <c r="B108" s="184" t="s">
        <v>405</v>
      </c>
      <c r="C108" s="184"/>
      <c r="D108" s="184"/>
      <c r="E108" s="186"/>
      <c r="G108" s="30"/>
    </row>
    <row r="109" spans="1:7" ht="19.5" x14ac:dyDescent="0.2">
      <c r="A109" s="184" t="s">
        <v>406</v>
      </c>
      <c r="B109" s="184" t="s">
        <v>408</v>
      </c>
      <c r="C109" s="184" t="s">
        <v>66</v>
      </c>
      <c r="D109" s="184">
        <v>6.3</v>
      </c>
      <c r="E109" s="250" t="s">
        <v>3434</v>
      </c>
      <c r="G109" s="30"/>
    </row>
    <row r="110" spans="1:7" ht="29.25" x14ac:dyDescent="0.2">
      <c r="A110" s="184" t="s">
        <v>410</v>
      </c>
      <c r="B110" s="184" t="s">
        <v>412</v>
      </c>
      <c r="C110" s="184" t="s">
        <v>88</v>
      </c>
      <c r="D110" s="184">
        <v>3</v>
      </c>
      <c r="E110" s="250" t="s">
        <v>3435</v>
      </c>
      <c r="G110" s="30"/>
    </row>
    <row r="111" spans="1:7" ht="19.5" x14ac:dyDescent="0.2">
      <c r="A111" s="184" t="s">
        <v>414</v>
      </c>
      <c r="B111" s="184" t="s">
        <v>416</v>
      </c>
      <c r="C111" s="184" t="s">
        <v>88</v>
      </c>
      <c r="D111" s="184">
        <v>27</v>
      </c>
      <c r="E111" s="250" t="s">
        <v>3436</v>
      </c>
      <c r="G111" s="30"/>
    </row>
    <row r="112" spans="1:7" ht="29.25" x14ac:dyDescent="0.2">
      <c r="A112" s="184" t="s">
        <v>418</v>
      </c>
      <c r="B112" s="184" t="s">
        <v>420</v>
      </c>
      <c r="C112" s="184" t="s">
        <v>88</v>
      </c>
      <c r="D112" s="184">
        <v>2</v>
      </c>
      <c r="E112" s="250" t="s">
        <v>3437</v>
      </c>
      <c r="G112" s="30"/>
    </row>
    <row r="113" spans="1:7" ht="39" x14ac:dyDescent="0.2">
      <c r="A113" s="184" t="s">
        <v>422</v>
      </c>
      <c r="B113" s="184" t="s">
        <v>424</v>
      </c>
      <c r="C113" s="184" t="s">
        <v>88</v>
      </c>
      <c r="D113" s="184">
        <v>10</v>
      </c>
      <c r="E113" s="250" t="s">
        <v>3438</v>
      </c>
      <c r="G113" s="30"/>
    </row>
    <row r="114" spans="1:7" x14ac:dyDescent="0.2">
      <c r="A114" s="184" t="s">
        <v>426</v>
      </c>
      <c r="B114" s="184" t="s">
        <v>427</v>
      </c>
      <c r="C114" s="184"/>
      <c r="D114" s="184"/>
      <c r="E114" s="186"/>
      <c r="G114" s="30"/>
    </row>
    <row r="115" spans="1:7" x14ac:dyDescent="0.2">
      <c r="A115" s="184" t="s">
        <v>428</v>
      </c>
      <c r="B115" s="184" t="s">
        <v>430</v>
      </c>
      <c r="C115" s="184" t="s">
        <v>431</v>
      </c>
      <c r="D115" s="184">
        <v>46.5</v>
      </c>
      <c r="E115" s="251" t="s">
        <v>3439</v>
      </c>
      <c r="G115" s="30"/>
    </row>
    <row r="116" spans="1:7" ht="19.5" x14ac:dyDescent="0.2">
      <c r="A116" s="184" t="s">
        <v>433</v>
      </c>
      <c r="B116" s="184" t="s">
        <v>435</v>
      </c>
      <c r="C116" s="184" t="s">
        <v>66</v>
      </c>
      <c r="D116" s="184">
        <v>11.56</v>
      </c>
      <c r="E116" s="251" t="s">
        <v>3440</v>
      </c>
      <c r="G116" s="30"/>
    </row>
    <row r="117" spans="1:7" ht="19.5" x14ac:dyDescent="0.2">
      <c r="A117" s="184" t="s">
        <v>437</v>
      </c>
      <c r="B117" s="184" t="s">
        <v>439</v>
      </c>
      <c r="C117" s="184" t="s">
        <v>431</v>
      </c>
      <c r="D117" s="184">
        <v>1.89</v>
      </c>
      <c r="E117" s="251" t="s">
        <v>3441</v>
      </c>
      <c r="G117" s="30"/>
    </row>
    <row r="118" spans="1:7" x14ac:dyDescent="0.2">
      <c r="A118" s="184" t="s">
        <v>441</v>
      </c>
      <c r="B118" s="184" t="s">
        <v>443</v>
      </c>
      <c r="C118" s="184" t="s">
        <v>431</v>
      </c>
      <c r="D118" s="184">
        <v>27</v>
      </c>
      <c r="E118" s="251" t="s">
        <v>3442</v>
      </c>
      <c r="G118" s="30"/>
    </row>
    <row r="119" spans="1:7" ht="19.5" x14ac:dyDescent="0.2">
      <c r="A119" s="184" t="s">
        <v>445</v>
      </c>
      <c r="B119" s="184" t="s">
        <v>447</v>
      </c>
      <c r="C119" s="184" t="s">
        <v>66</v>
      </c>
      <c r="D119" s="184">
        <v>1.8</v>
      </c>
      <c r="E119" s="251" t="s">
        <v>3443</v>
      </c>
      <c r="G119" s="30"/>
    </row>
    <row r="120" spans="1:7" x14ac:dyDescent="0.2">
      <c r="A120" s="184" t="s">
        <v>449</v>
      </c>
      <c r="B120" s="184" t="s">
        <v>450</v>
      </c>
      <c r="C120" s="184"/>
      <c r="D120" s="184"/>
      <c r="E120" s="186"/>
      <c r="G120" s="30"/>
    </row>
    <row r="121" spans="1:7" ht="165.75" x14ac:dyDescent="0.2">
      <c r="A121" s="184" t="s">
        <v>451</v>
      </c>
      <c r="B121" s="184" t="s">
        <v>453</v>
      </c>
      <c r="C121" s="184" t="s">
        <v>72</v>
      </c>
      <c r="D121" s="184">
        <v>205.15</v>
      </c>
      <c r="E121" s="251" t="s">
        <v>3444</v>
      </c>
      <c r="G121" s="30"/>
    </row>
    <row r="122" spans="1:7" ht="117" x14ac:dyDescent="0.2">
      <c r="A122" s="184" t="s">
        <v>455</v>
      </c>
      <c r="B122" s="184" t="s">
        <v>457</v>
      </c>
      <c r="C122" s="184" t="s">
        <v>72</v>
      </c>
      <c r="D122" s="184">
        <v>145.09</v>
      </c>
      <c r="E122" s="251" t="s">
        <v>3445</v>
      </c>
      <c r="G122" s="30"/>
    </row>
    <row r="123" spans="1:7" ht="39" x14ac:dyDescent="0.2">
      <c r="A123" s="184" t="s">
        <v>459</v>
      </c>
      <c r="B123" s="184" t="s">
        <v>461</v>
      </c>
      <c r="C123" s="184" t="s">
        <v>72</v>
      </c>
      <c r="D123" s="184">
        <v>88.3</v>
      </c>
      <c r="E123" s="251" t="s">
        <v>3446</v>
      </c>
      <c r="G123" s="30"/>
    </row>
    <row r="124" spans="1:7" ht="29.25" x14ac:dyDescent="0.2">
      <c r="A124" s="184" t="s">
        <v>463</v>
      </c>
      <c r="B124" s="184" t="s">
        <v>465</v>
      </c>
      <c r="C124" s="184" t="s">
        <v>72</v>
      </c>
      <c r="D124" s="184">
        <v>4.4000000000000004</v>
      </c>
      <c r="E124" s="251" t="s">
        <v>3447</v>
      </c>
      <c r="G124" s="30"/>
    </row>
    <row r="125" spans="1:7" x14ac:dyDescent="0.2">
      <c r="A125" s="184" t="s">
        <v>18</v>
      </c>
      <c r="B125" s="184" t="s">
        <v>19</v>
      </c>
      <c r="C125" s="184"/>
      <c r="D125" s="184"/>
      <c r="E125" s="251"/>
      <c r="G125" s="30"/>
    </row>
    <row r="126" spans="1:7" x14ac:dyDescent="0.2">
      <c r="A126" s="184" t="s">
        <v>467</v>
      </c>
      <c r="B126" s="184" t="s">
        <v>468</v>
      </c>
      <c r="C126" s="184"/>
      <c r="D126" s="184"/>
      <c r="E126" s="251"/>
      <c r="G126" s="30"/>
    </row>
    <row r="127" spans="1:7" ht="19.5" x14ac:dyDescent="0.2">
      <c r="A127" s="184" t="s">
        <v>469</v>
      </c>
      <c r="B127" s="184" t="s">
        <v>471</v>
      </c>
      <c r="C127" s="184" t="s">
        <v>88</v>
      </c>
      <c r="D127" s="184">
        <v>2</v>
      </c>
      <c r="E127" s="252" t="s">
        <v>3448</v>
      </c>
      <c r="G127" s="30"/>
    </row>
    <row r="128" spans="1:7" ht="29.25" x14ac:dyDescent="0.2">
      <c r="A128" s="184" t="s">
        <v>473</v>
      </c>
      <c r="B128" s="184" t="s">
        <v>475</v>
      </c>
      <c r="C128" s="184" t="s">
        <v>88</v>
      </c>
      <c r="D128" s="184">
        <v>4</v>
      </c>
      <c r="E128" s="252" t="s">
        <v>3448</v>
      </c>
      <c r="G128" s="30"/>
    </row>
    <row r="129" spans="1:7" ht="29.25" x14ac:dyDescent="0.2">
      <c r="A129" s="184" t="s">
        <v>477</v>
      </c>
      <c r="B129" s="184" t="s">
        <v>479</v>
      </c>
      <c r="C129" s="184" t="s">
        <v>88</v>
      </c>
      <c r="D129" s="184">
        <v>13</v>
      </c>
      <c r="E129" s="252" t="s">
        <v>3448</v>
      </c>
      <c r="G129" s="30"/>
    </row>
    <row r="130" spans="1:7" ht="19.5" x14ac:dyDescent="0.2">
      <c r="A130" s="184" t="s">
        <v>481</v>
      </c>
      <c r="B130" s="184" t="s">
        <v>483</v>
      </c>
      <c r="C130" s="184" t="s">
        <v>88</v>
      </c>
      <c r="D130" s="184">
        <v>1</v>
      </c>
      <c r="E130" s="252" t="s">
        <v>3448</v>
      </c>
      <c r="G130" s="30"/>
    </row>
    <row r="131" spans="1:7" x14ac:dyDescent="0.2">
      <c r="A131" s="184" t="s">
        <v>485</v>
      </c>
      <c r="B131" s="184" t="s">
        <v>487</v>
      </c>
      <c r="C131" s="184" t="s">
        <v>88</v>
      </c>
      <c r="D131" s="184">
        <v>1</v>
      </c>
      <c r="E131" s="252" t="s">
        <v>3448</v>
      </c>
      <c r="G131" s="30"/>
    </row>
    <row r="132" spans="1:7" ht="29.25" x14ac:dyDescent="0.2">
      <c r="A132" s="184" t="s">
        <v>489</v>
      </c>
      <c r="B132" s="184" t="s">
        <v>491</v>
      </c>
      <c r="C132" s="184" t="s">
        <v>88</v>
      </c>
      <c r="D132" s="184">
        <v>13</v>
      </c>
      <c r="E132" s="252" t="s">
        <v>3448</v>
      </c>
      <c r="G132" s="30"/>
    </row>
    <row r="133" spans="1:7" ht="29.25" x14ac:dyDescent="0.2">
      <c r="A133" s="184" t="s">
        <v>493</v>
      </c>
      <c r="B133" s="184" t="s">
        <v>495</v>
      </c>
      <c r="C133" s="184" t="s">
        <v>88</v>
      </c>
      <c r="D133" s="184">
        <v>1</v>
      </c>
      <c r="E133" s="252" t="s">
        <v>3448</v>
      </c>
      <c r="G133" s="30"/>
    </row>
    <row r="134" spans="1:7" ht="19.5" x14ac:dyDescent="0.2">
      <c r="A134" s="184" t="s">
        <v>497</v>
      </c>
      <c r="B134" s="184" t="s">
        <v>499</v>
      </c>
      <c r="C134" s="184" t="s">
        <v>88</v>
      </c>
      <c r="D134" s="184">
        <v>3</v>
      </c>
      <c r="E134" s="252" t="s">
        <v>3448</v>
      </c>
      <c r="G134" s="30"/>
    </row>
    <row r="135" spans="1:7" ht="19.5" x14ac:dyDescent="0.2">
      <c r="A135" s="184" t="s">
        <v>501</v>
      </c>
      <c r="B135" s="184" t="s">
        <v>503</v>
      </c>
      <c r="C135" s="184" t="s">
        <v>88</v>
      </c>
      <c r="D135" s="184">
        <v>7</v>
      </c>
      <c r="E135" s="252" t="s">
        <v>3448</v>
      </c>
      <c r="G135" s="30"/>
    </row>
    <row r="136" spans="1:7" ht="29.25" x14ac:dyDescent="0.2">
      <c r="A136" s="184" t="s">
        <v>505</v>
      </c>
      <c r="B136" s="184" t="s">
        <v>507</v>
      </c>
      <c r="C136" s="184" t="s">
        <v>88</v>
      </c>
      <c r="D136" s="184">
        <v>1</v>
      </c>
      <c r="E136" s="252" t="s">
        <v>3448</v>
      </c>
      <c r="G136" s="30"/>
    </row>
    <row r="137" spans="1:7" ht="19.5" x14ac:dyDescent="0.2">
      <c r="A137" s="184" t="s">
        <v>509</v>
      </c>
      <c r="B137" s="184" t="s">
        <v>511</v>
      </c>
      <c r="C137" s="184" t="s">
        <v>88</v>
      </c>
      <c r="D137" s="184">
        <v>1</v>
      </c>
      <c r="E137" s="252" t="s">
        <v>3448</v>
      </c>
      <c r="G137" s="30"/>
    </row>
    <row r="138" spans="1:7" ht="29.25" x14ac:dyDescent="0.2">
      <c r="A138" s="184" t="s">
        <v>513</v>
      </c>
      <c r="B138" s="184" t="s">
        <v>515</v>
      </c>
      <c r="C138" s="184" t="s">
        <v>88</v>
      </c>
      <c r="D138" s="184">
        <v>1</v>
      </c>
      <c r="E138" s="252" t="s">
        <v>3448</v>
      </c>
      <c r="G138" s="30"/>
    </row>
    <row r="139" spans="1:7" ht="19.5" x14ac:dyDescent="0.2">
      <c r="A139" s="184" t="s">
        <v>517</v>
      </c>
      <c r="B139" s="184" t="s">
        <v>519</v>
      </c>
      <c r="C139" s="184" t="s">
        <v>88</v>
      </c>
      <c r="D139" s="184">
        <v>1</v>
      </c>
      <c r="E139" s="252" t="s">
        <v>3448</v>
      </c>
      <c r="G139" s="30"/>
    </row>
    <row r="140" spans="1:7" ht="29.25" x14ac:dyDescent="0.2">
      <c r="A140" s="184" t="s">
        <v>521</v>
      </c>
      <c r="B140" s="184" t="s">
        <v>523</v>
      </c>
      <c r="C140" s="184" t="s">
        <v>88</v>
      </c>
      <c r="D140" s="184">
        <v>3</v>
      </c>
      <c r="E140" s="252" t="s">
        <v>3448</v>
      </c>
      <c r="G140" s="30"/>
    </row>
    <row r="141" spans="1:7" ht="29.25" x14ac:dyDescent="0.2">
      <c r="A141" s="184" t="s">
        <v>525</v>
      </c>
      <c r="B141" s="184" t="s">
        <v>527</v>
      </c>
      <c r="C141" s="184" t="s">
        <v>88</v>
      </c>
      <c r="D141" s="184">
        <v>68</v>
      </c>
      <c r="E141" s="252" t="s">
        <v>3448</v>
      </c>
      <c r="G141" s="30"/>
    </row>
    <row r="142" spans="1:7" ht="29.25" x14ac:dyDescent="0.2">
      <c r="A142" s="184" t="s">
        <v>529</v>
      </c>
      <c r="B142" s="184" t="s">
        <v>531</v>
      </c>
      <c r="C142" s="184" t="s">
        <v>88</v>
      </c>
      <c r="D142" s="184">
        <v>10</v>
      </c>
      <c r="E142" s="252" t="s">
        <v>3448</v>
      </c>
      <c r="G142" s="30"/>
    </row>
    <row r="143" spans="1:7" ht="19.5" x14ac:dyDescent="0.2">
      <c r="A143" s="184" t="s">
        <v>533</v>
      </c>
      <c r="B143" s="184" t="s">
        <v>535</v>
      </c>
      <c r="C143" s="184" t="s">
        <v>88</v>
      </c>
      <c r="D143" s="184">
        <v>3</v>
      </c>
      <c r="E143" s="252" t="s">
        <v>3448</v>
      </c>
      <c r="G143" s="30"/>
    </row>
    <row r="144" spans="1:7" ht="19.5" x14ac:dyDescent="0.2">
      <c r="A144" s="184" t="s">
        <v>537</v>
      </c>
      <c r="B144" s="184" t="s">
        <v>539</v>
      </c>
      <c r="C144" s="184" t="s">
        <v>88</v>
      </c>
      <c r="D144" s="184">
        <v>5</v>
      </c>
      <c r="E144" s="252" t="s">
        <v>3448</v>
      </c>
      <c r="G144" s="30"/>
    </row>
    <row r="145" spans="1:7" ht="19.5" x14ac:dyDescent="0.2">
      <c r="A145" s="184" t="s">
        <v>541</v>
      </c>
      <c r="B145" s="184" t="s">
        <v>543</v>
      </c>
      <c r="C145" s="184" t="s">
        <v>88</v>
      </c>
      <c r="D145" s="184">
        <v>1</v>
      </c>
      <c r="E145" s="252" t="s">
        <v>3448</v>
      </c>
      <c r="G145" s="30"/>
    </row>
    <row r="146" spans="1:7" ht="19.5" x14ac:dyDescent="0.2">
      <c r="A146" s="184" t="s">
        <v>545</v>
      </c>
      <c r="B146" s="184" t="s">
        <v>547</v>
      </c>
      <c r="C146" s="184" t="s">
        <v>88</v>
      </c>
      <c r="D146" s="184">
        <v>3</v>
      </c>
      <c r="E146" s="252" t="s">
        <v>3448</v>
      </c>
      <c r="G146" s="30"/>
    </row>
    <row r="147" spans="1:7" x14ac:dyDescent="0.2">
      <c r="A147" s="184" t="s">
        <v>549</v>
      </c>
      <c r="B147" s="184" t="s">
        <v>551</v>
      </c>
      <c r="C147" s="184" t="s">
        <v>88</v>
      </c>
      <c r="D147" s="184">
        <v>1</v>
      </c>
      <c r="E147" s="252" t="s">
        <v>3448</v>
      </c>
      <c r="G147" s="30"/>
    </row>
    <row r="148" spans="1:7" ht="19.5" x14ac:dyDescent="0.2">
      <c r="A148" s="184" t="s">
        <v>553</v>
      </c>
      <c r="B148" s="184" t="s">
        <v>555</v>
      </c>
      <c r="C148" s="184" t="s">
        <v>88</v>
      </c>
      <c r="D148" s="184">
        <v>1</v>
      </c>
      <c r="E148" s="252" t="s">
        <v>3448</v>
      </c>
      <c r="G148" s="30"/>
    </row>
    <row r="149" spans="1:7" ht="19.5" x14ac:dyDescent="0.2">
      <c r="A149" s="184" t="s">
        <v>557</v>
      </c>
      <c r="B149" s="184" t="s">
        <v>559</v>
      </c>
      <c r="C149" s="184" t="s">
        <v>88</v>
      </c>
      <c r="D149" s="184">
        <v>8</v>
      </c>
      <c r="E149" s="252" t="s">
        <v>3448</v>
      </c>
      <c r="G149" s="30"/>
    </row>
    <row r="150" spans="1:7" ht="19.5" x14ac:dyDescent="0.2">
      <c r="A150" s="184" t="s">
        <v>561</v>
      </c>
      <c r="B150" s="184" t="s">
        <v>563</v>
      </c>
      <c r="C150" s="184" t="s">
        <v>88</v>
      </c>
      <c r="D150" s="184">
        <v>8</v>
      </c>
      <c r="E150" s="252" t="s">
        <v>3448</v>
      </c>
      <c r="G150" s="30"/>
    </row>
    <row r="151" spans="1:7" ht="19.5" x14ac:dyDescent="0.2">
      <c r="A151" s="184" t="s">
        <v>565</v>
      </c>
      <c r="B151" s="184" t="s">
        <v>567</v>
      </c>
      <c r="C151" s="184" t="s">
        <v>88</v>
      </c>
      <c r="D151" s="184">
        <v>1</v>
      </c>
      <c r="E151" s="252" t="s">
        <v>3448</v>
      </c>
      <c r="G151" s="30"/>
    </row>
    <row r="152" spans="1:7" ht="19.5" x14ac:dyDescent="0.2">
      <c r="A152" s="184" t="s">
        <v>569</v>
      </c>
      <c r="B152" s="184" t="s">
        <v>571</v>
      </c>
      <c r="C152" s="184" t="s">
        <v>72</v>
      </c>
      <c r="D152" s="184">
        <v>5.48</v>
      </c>
      <c r="E152" s="252" t="s">
        <v>3448</v>
      </c>
      <c r="G152" s="30"/>
    </row>
    <row r="153" spans="1:7" ht="19.5" x14ac:dyDescent="0.2">
      <c r="A153" s="184" t="s">
        <v>573</v>
      </c>
      <c r="B153" s="184" t="s">
        <v>575</v>
      </c>
      <c r="C153" s="184" t="s">
        <v>72</v>
      </c>
      <c r="D153" s="184">
        <v>174.43</v>
      </c>
      <c r="E153" s="252" t="s">
        <v>3448</v>
      </c>
      <c r="G153" s="30"/>
    </row>
    <row r="154" spans="1:7" ht="19.5" x14ac:dyDescent="0.2">
      <c r="A154" s="184" t="s">
        <v>577</v>
      </c>
      <c r="B154" s="184" t="s">
        <v>579</v>
      </c>
      <c r="C154" s="184" t="s">
        <v>72</v>
      </c>
      <c r="D154" s="184">
        <v>49.95</v>
      </c>
      <c r="E154" s="252" t="s">
        <v>3448</v>
      </c>
      <c r="G154" s="30"/>
    </row>
    <row r="155" spans="1:7" ht="19.5" x14ac:dyDescent="0.2">
      <c r="A155" s="184" t="s">
        <v>581</v>
      </c>
      <c r="B155" s="184" t="s">
        <v>583</v>
      </c>
      <c r="C155" s="184" t="s">
        <v>72</v>
      </c>
      <c r="D155" s="184">
        <v>233.99</v>
      </c>
      <c r="E155" s="252" t="s">
        <v>3448</v>
      </c>
      <c r="G155" s="30"/>
    </row>
    <row r="156" spans="1:7" ht="19.5" x14ac:dyDescent="0.2">
      <c r="A156" s="184" t="s">
        <v>585</v>
      </c>
      <c r="B156" s="184" t="s">
        <v>587</v>
      </c>
      <c r="C156" s="184" t="s">
        <v>72</v>
      </c>
      <c r="D156" s="184">
        <v>70.06</v>
      </c>
      <c r="E156" s="252" t="s">
        <v>3448</v>
      </c>
      <c r="G156" s="30"/>
    </row>
    <row r="157" spans="1:7" ht="19.5" x14ac:dyDescent="0.2">
      <c r="A157" s="184" t="s">
        <v>589</v>
      </c>
      <c r="B157" s="184" t="s">
        <v>591</v>
      </c>
      <c r="C157" s="184" t="s">
        <v>72</v>
      </c>
      <c r="D157" s="184">
        <v>70.650000000000006</v>
      </c>
      <c r="E157" s="252" t="s">
        <v>3448</v>
      </c>
      <c r="G157" s="30"/>
    </row>
    <row r="158" spans="1:7" ht="19.5" x14ac:dyDescent="0.2">
      <c r="A158" s="184" t="s">
        <v>593</v>
      </c>
      <c r="B158" s="184" t="s">
        <v>595</v>
      </c>
      <c r="C158" s="184" t="s">
        <v>72</v>
      </c>
      <c r="D158" s="184">
        <v>116.44</v>
      </c>
      <c r="E158" s="252" t="s">
        <v>3448</v>
      </c>
      <c r="G158" s="30"/>
    </row>
    <row r="159" spans="1:7" ht="19.5" x14ac:dyDescent="0.2">
      <c r="A159" s="184" t="s">
        <v>597</v>
      </c>
      <c r="B159" s="184" t="s">
        <v>599</v>
      </c>
      <c r="C159" s="184" t="s">
        <v>72</v>
      </c>
      <c r="D159" s="184">
        <v>4.59</v>
      </c>
      <c r="E159" s="252" t="s">
        <v>3448</v>
      </c>
      <c r="G159" s="30"/>
    </row>
    <row r="160" spans="1:7" ht="19.5" x14ac:dyDescent="0.2">
      <c r="A160" s="184" t="s">
        <v>601</v>
      </c>
      <c r="B160" s="184" t="s">
        <v>603</v>
      </c>
      <c r="C160" s="184" t="s">
        <v>72</v>
      </c>
      <c r="D160" s="184">
        <v>345.12</v>
      </c>
      <c r="E160" s="252" t="s">
        <v>3448</v>
      </c>
      <c r="G160" s="30"/>
    </row>
    <row r="161" spans="1:7" ht="19.5" x14ac:dyDescent="0.2">
      <c r="A161" s="184" t="s">
        <v>605</v>
      </c>
      <c r="B161" s="184" t="s">
        <v>607</v>
      </c>
      <c r="C161" s="184" t="s">
        <v>72</v>
      </c>
      <c r="D161" s="184">
        <v>2.2599999999999998</v>
      </c>
      <c r="E161" s="252" t="s">
        <v>3448</v>
      </c>
      <c r="G161" s="30"/>
    </row>
    <row r="162" spans="1:7" ht="29.25" x14ac:dyDescent="0.2">
      <c r="A162" s="184" t="s">
        <v>609</v>
      </c>
      <c r="B162" s="184" t="s">
        <v>611</v>
      </c>
      <c r="C162" s="184" t="s">
        <v>88</v>
      </c>
      <c r="D162" s="184">
        <v>29</v>
      </c>
      <c r="E162" s="252" t="s">
        <v>3448</v>
      </c>
      <c r="G162" s="30"/>
    </row>
    <row r="163" spans="1:7" ht="29.25" x14ac:dyDescent="0.2">
      <c r="A163" s="184" t="s">
        <v>613</v>
      </c>
      <c r="B163" s="184" t="s">
        <v>615</v>
      </c>
      <c r="C163" s="184" t="s">
        <v>88</v>
      </c>
      <c r="D163" s="184">
        <v>12</v>
      </c>
      <c r="E163" s="252" t="s">
        <v>3448</v>
      </c>
      <c r="G163" s="30"/>
    </row>
    <row r="164" spans="1:7" ht="19.5" x14ac:dyDescent="0.2">
      <c r="A164" s="184" t="s">
        <v>617</v>
      </c>
      <c r="B164" s="184" t="s">
        <v>619</v>
      </c>
      <c r="C164" s="184" t="s">
        <v>88</v>
      </c>
      <c r="D164" s="184">
        <v>6</v>
      </c>
      <c r="E164" s="252" t="s">
        <v>3448</v>
      </c>
      <c r="G164" s="30"/>
    </row>
    <row r="165" spans="1:7" ht="19.5" x14ac:dyDescent="0.2">
      <c r="A165" s="184" t="s">
        <v>621</v>
      </c>
      <c r="B165" s="184" t="s">
        <v>623</v>
      </c>
      <c r="C165" s="184" t="s">
        <v>88</v>
      </c>
      <c r="D165" s="184">
        <v>108</v>
      </c>
      <c r="E165" s="252" t="s">
        <v>3448</v>
      </c>
      <c r="G165" s="30"/>
    </row>
    <row r="166" spans="1:7" ht="19.5" x14ac:dyDescent="0.2">
      <c r="A166" s="184" t="s">
        <v>624</v>
      </c>
      <c r="B166" s="184" t="s">
        <v>626</v>
      </c>
      <c r="C166" s="184" t="s">
        <v>88</v>
      </c>
      <c r="D166" s="184">
        <v>4</v>
      </c>
      <c r="E166" s="252" t="s">
        <v>3448</v>
      </c>
      <c r="G166" s="30"/>
    </row>
    <row r="167" spans="1:7" ht="19.5" x14ac:dyDescent="0.2">
      <c r="A167" s="184" t="s">
        <v>628</v>
      </c>
      <c r="B167" s="184" t="s">
        <v>630</v>
      </c>
      <c r="C167" s="184" t="s">
        <v>88</v>
      </c>
      <c r="D167" s="184">
        <v>12</v>
      </c>
      <c r="E167" s="252" t="s">
        <v>3448</v>
      </c>
      <c r="G167" s="30"/>
    </row>
    <row r="168" spans="1:7" ht="19.5" x14ac:dyDescent="0.2">
      <c r="A168" s="184" t="s">
        <v>632</v>
      </c>
      <c r="B168" s="184" t="s">
        <v>634</v>
      </c>
      <c r="C168" s="184" t="s">
        <v>88</v>
      </c>
      <c r="D168" s="184">
        <v>5</v>
      </c>
      <c r="E168" s="252" t="s">
        <v>3448</v>
      </c>
      <c r="G168" s="30"/>
    </row>
    <row r="169" spans="1:7" ht="19.5" x14ac:dyDescent="0.2">
      <c r="A169" s="184" t="s">
        <v>636</v>
      </c>
      <c r="B169" s="184" t="s">
        <v>638</v>
      </c>
      <c r="C169" s="184" t="s">
        <v>88</v>
      </c>
      <c r="D169" s="184">
        <v>3</v>
      </c>
      <c r="E169" s="252" t="s">
        <v>3448</v>
      </c>
      <c r="G169" s="30"/>
    </row>
    <row r="170" spans="1:7" ht="19.5" x14ac:dyDescent="0.2">
      <c r="A170" s="184" t="s">
        <v>640</v>
      </c>
      <c r="B170" s="184" t="s">
        <v>642</v>
      </c>
      <c r="C170" s="184" t="s">
        <v>88</v>
      </c>
      <c r="D170" s="184">
        <v>6</v>
      </c>
      <c r="E170" s="252" t="s">
        <v>3448</v>
      </c>
      <c r="G170" s="30"/>
    </row>
    <row r="171" spans="1:7" ht="19.5" x14ac:dyDescent="0.2">
      <c r="A171" s="184" t="s">
        <v>644</v>
      </c>
      <c r="B171" s="184" t="s">
        <v>646</v>
      </c>
      <c r="C171" s="184" t="s">
        <v>88</v>
      </c>
      <c r="D171" s="184">
        <v>2</v>
      </c>
      <c r="E171" s="252" t="s">
        <v>3448</v>
      </c>
      <c r="G171" s="30"/>
    </row>
    <row r="172" spans="1:7" ht="19.5" x14ac:dyDescent="0.2">
      <c r="A172" s="184" t="s">
        <v>648</v>
      </c>
      <c r="B172" s="184" t="s">
        <v>650</v>
      </c>
      <c r="C172" s="184" t="s">
        <v>88</v>
      </c>
      <c r="D172" s="184">
        <v>1</v>
      </c>
      <c r="E172" s="252" t="s">
        <v>3448</v>
      </c>
      <c r="G172" s="30"/>
    </row>
    <row r="173" spans="1:7" ht="19.5" x14ac:dyDescent="0.2">
      <c r="A173" s="184" t="s">
        <v>652</v>
      </c>
      <c r="B173" s="184" t="s">
        <v>654</v>
      </c>
      <c r="C173" s="184" t="s">
        <v>88</v>
      </c>
      <c r="D173" s="184">
        <v>1</v>
      </c>
      <c r="E173" s="252" t="s">
        <v>3448</v>
      </c>
      <c r="G173" s="30"/>
    </row>
    <row r="174" spans="1:7" ht="19.5" x14ac:dyDescent="0.2">
      <c r="A174" s="184" t="s">
        <v>656</v>
      </c>
      <c r="B174" s="184" t="s">
        <v>658</v>
      </c>
      <c r="C174" s="184" t="s">
        <v>88</v>
      </c>
      <c r="D174" s="184">
        <v>23</v>
      </c>
      <c r="E174" s="252" t="s">
        <v>3448</v>
      </c>
      <c r="G174" s="30"/>
    </row>
    <row r="175" spans="1:7" ht="19.5" x14ac:dyDescent="0.2">
      <c r="A175" s="184" t="s">
        <v>660</v>
      </c>
      <c r="B175" s="184" t="s">
        <v>658</v>
      </c>
      <c r="C175" s="184" t="s">
        <v>88</v>
      </c>
      <c r="D175" s="184">
        <v>3</v>
      </c>
      <c r="E175" s="252" t="s">
        <v>3448</v>
      </c>
      <c r="G175" s="30"/>
    </row>
    <row r="176" spans="1:7" ht="19.5" x14ac:dyDescent="0.2">
      <c r="A176" s="184" t="s">
        <v>661</v>
      </c>
      <c r="B176" s="184" t="s">
        <v>663</v>
      </c>
      <c r="C176" s="184" t="s">
        <v>88</v>
      </c>
      <c r="D176" s="184">
        <v>17</v>
      </c>
      <c r="E176" s="252" t="s">
        <v>3448</v>
      </c>
      <c r="G176" s="30"/>
    </row>
    <row r="177" spans="1:7" ht="19.5" x14ac:dyDescent="0.2">
      <c r="A177" s="184" t="s">
        <v>665</v>
      </c>
      <c r="B177" s="184" t="s">
        <v>667</v>
      </c>
      <c r="C177" s="184" t="s">
        <v>88</v>
      </c>
      <c r="D177" s="184">
        <v>12</v>
      </c>
      <c r="E177" s="252" t="s">
        <v>3448</v>
      </c>
      <c r="G177" s="30"/>
    </row>
    <row r="178" spans="1:7" ht="19.5" x14ac:dyDescent="0.2">
      <c r="A178" s="184" t="s">
        <v>669</v>
      </c>
      <c r="B178" s="184" t="s">
        <v>671</v>
      </c>
      <c r="C178" s="184" t="s">
        <v>88</v>
      </c>
      <c r="D178" s="184">
        <v>3</v>
      </c>
      <c r="E178" s="252" t="s">
        <v>3448</v>
      </c>
      <c r="G178" s="30"/>
    </row>
    <row r="179" spans="1:7" x14ac:dyDescent="0.2">
      <c r="A179" s="184" t="s">
        <v>673</v>
      </c>
      <c r="B179" s="184" t="s">
        <v>675</v>
      </c>
      <c r="C179" s="184" t="s">
        <v>88</v>
      </c>
      <c r="D179" s="184">
        <v>495</v>
      </c>
      <c r="E179" s="252" t="s">
        <v>3448</v>
      </c>
      <c r="G179" s="30"/>
    </row>
    <row r="180" spans="1:7" x14ac:dyDescent="0.2">
      <c r="A180" s="184" t="s">
        <v>677</v>
      </c>
      <c r="B180" s="184" t="s">
        <v>679</v>
      </c>
      <c r="C180" s="184" t="s">
        <v>88</v>
      </c>
      <c r="D180" s="184">
        <v>69</v>
      </c>
      <c r="E180" s="252" t="s">
        <v>3448</v>
      </c>
      <c r="G180" s="30"/>
    </row>
    <row r="181" spans="1:7" x14ac:dyDescent="0.2">
      <c r="A181" s="184" t="s">
        <v>681</v>
      </c>
      <c r="B181" s="184" t="s">
        <v>683</v>
      </c>
      <c r="C181" s="184" t="s">
        <v>88</v>
      </c>
      <c r="D181" s="184">
        <v>94</v>
      </c>
      <c r="E181" s="252" t="s">
        <v>3448</v>
      </c>
      <c r="G181" s="30"/>
    </row>
    <row r="182" spans="1:7" x14ac:dyDescent="0.2">
      <c r="A182" s="184" t="s">
        <v>685</v>
      </c>
      <c r="B182" s="184" t="s">
        <v>687</v>
      </c>
      <c r="C182" s="184" t="s">
        <v>688</v>
      </c>
      <c r="D182" s="184">
        <v>4</v>
      </c>
      <c r="E182" s="252" t="s">
        <v>3448</v>
      </c>
      <c r="G182" s="30"/>
    </row>
    <row r="183" spans="1:7" ht="29.25" x14ac:dyDescent="0.2">
      <c r="A183" s="184" t="s">
        <v>690</v>
      </c>
      <c r="B183" s="184" t="s">
        <v>692</v>
      </c>
      <c r="C183" s="184" t="s">
        <v>88</v>
      </c>
      <c r="D183" s="184">
        <v>5</v>
      </c>
      <c r="E183" s="252" t="s">
        <v>3448</v>
      </c>
      <c r="G183" s="30"/>
    </row>
    <row r="184" spans="1:7" ht="29.25" x14ac:dyDescent="0.2">
      <c r="A184" s="184" t="s">
        <v>694</v>
      </c>
      <c r="B184" s="184" t="s">
        <v>696</v>
      </c>
      <c r="C184" s="184" t="s">
        <v>88</v>
      </c>
      <c r="D184" s="184">
        <v>23</v>
      </c>
      <c r="E184" s="252" t="s">
        <v>3448</v>
      </c>
      <c r="G184" s="30"/>
    </row>
    <row r="185" spans="1:7" ht="29.25" x14ac:dyDescent="0.2">
      <c r="A185" s="184" t="s">
        <v>698</v>
      </c>
      <c r="B185" s="184" t="s">
        <v>700</v>
      </c>
      <c r="C185" s="184" t="s">
        <v>88</v>
      </c>
      <c r="D185" s="184">
        <v>68</v>
      </c>
      <c r="E185" s="252" t="s">
        <v>3448</v>
      </c>
      <c r="G185" s="30"/>
    </row>
    <row r="186" spans="1:7" ht="29.25" x14ac:dyDescent="0.2">
      <c r="A186" s="184" t="s">
        <v>702</v>
      </c>
      <c r="B186" s="184" t="s">
        <v>704</v>
      </c>
      <c r="C186" s="184" t="s">
        <v>88</v>
      </c>
      <c r="D186" s="184">
        <v>9</v>
      </c>
      <c r="E186" s="252" t="s">
        <v>3448</v>
      </c>
      <c r="G186" s="30"/>
    </row>
    <row r="187" spans="1:7" ht="29.25" x14ac:dyDescent="0.2">
      <c r="A187" s="184" t="s">
        <v>706</v>
      </c>
      <c r="B187" s="184" t="s">
        <v>708</v>
      </c>
      <c r="C187" s="184" t="s">
        <v>88</v>
      </c>
      <c r="D187" s="184">
        <v>9</v>
      </c>
      <c r="E187" s="252" t="s">
        <v>3448</v>
      </c>
      <c r="G187" s="30"/>
    </row>
    <row r="188" spans="1:7" ht="29.25" x14ac:dyDescent="0.2">
      <c r="A188" s="184" t="s">
        <v>710</v>
      </c>
      <c r="B188" s="184" t="s">
        <v>712</v>
      </c>
      <c r="C188" s="184" t="s">
        <v>88</v>
      </c>
      <c r="D188" s="184">
        <v>2</v>
      </c>
      <c r="E188" s="252" t="s">
        <v>3448</v>
      </c>
      <c r="G188" s="30"/>
    </row>
    <row r="189" spans="1:7" ht="19.5" x14ac:dyDescent="0.2">
      <c r="A189" s="184" t="s">
        <v>714</v>
      </c>
      <c r="B189" s="184" t="s">
        <v>716</v>
      </c>
      <c r="C189" s="184" t="s">
        <v>88</v>
      </c>
      <c r="D189" s="184">
        <v>20</v>
      </c>
      <c r="E189" s="252" t="s">
        <v>3448</v>
      </c>
      <c r="G189" s="30"/>
    </row>
    <row r="190" spans="1:7" ht="29.25" x14ac:dyDescent="0.2">
      <c r="A190" s="184" t="s">
        <v>718</v>
      </c>
      <c r="B190" s="184" t="s">
        <v>720</v>
      </c>
      <c r="C190" s="184" t="s">
        <v>88</v>
      </c>
      <c r="D190" s="184">
        <v>22</v>
      </c>
      <c r="E190" s="252" t="s">
        <v>3448</v>
      </c>
      <c r="G190" s="30"/>
    </row>
    <row r="191" spans="1:7" ht="29.25" x14ac:dyDescent="0.2">
      <c r="A191" s="184" t="s">
        <v>722</v>
      </c>
      <c r="B191" s="184" t="s">
        <v>724</v>
      </c>
      <c r="C191" s="184" t="s">
        <v>88</v>
      </c>
      <c r="D191" s="184">
        <v>103</v>
      </c>
      <c r="E191" s="252" t="s">
        <v>3448</v>
      </c>
      <c r="G191" s="30"/>
    </row>
    <row r="192" spans="1:7" ht="29.25" x14ac:dyDescent="0.2">
      <c r="A192" s="184" t="s">
        <v>726</v>
      </c>
      <c r="B192" s="184" t="s">
        <v>728</v>
      </c>
      <c r="C192" s="184" t="s">
        <v>88</v>
      </c>
      <c r="D192" s="184">
        <v>9</v>
      </c>
      <c r="E192" s="252" t="s">
        <v>3448</v>
      </c>
      <c r="G192" s="30"/>
    </row>
    <row r="193" spans="1:7" ht="29.25" x14ac:dyDescent="0.2">
      <c r="A193" s="184" t="s">
        <v>730</v>
      </c>
      <c r="B193" s="184" t="s">
        <v>732</v>
      </c>
      <c r="C193" s="184" t="s">
        <v>88</v>
      </c>
      <c r="D193" s="184">
        <v>11</v>
      </c>
      <c r="E193" s="252" t="s">
        <v>3448</v>
      </c>
      <c r="G193" s="30"/>
    </row>
    <row r="194" spans="1:7" ht="29.25" x14ac:dyDescent="0.2">
      <c r="A194" s="184" t="s">
        <v>734</v>
      </c>
      <c r="B194" s="184" t="s">
        <v>696</v>
      </c>
      <c r="C194" s="184" t="s">
        <v>88</v>
      </c>
      <c r="D194" s="184">
        <v>5</v>
      </c>
      <c r="E194" s="252" t="s">
        <v>3448</v>
      </c>
      <c r="G194" s="30"/>
    </row>
    <row r="195" spans="1:7" ht="29.25" x14ac:dyDescent="0.2">
      <c r="A195" s="184" t="s">
        <v>735</v>
      </c>
      <c r="B195" s="184" t="s">
        <v>700</v>
      </c>
      <c r="C195" s="184" t="s">
        <v>88</v>
      </c>
      <c r="D195" s="184">
        <v>20</v>
      </c>
      <c r="E195" s="252" t="s">
        <v>3448</v>
      </c>
      <c r="G195" s="30"/>
    </row>
    <row r="196" spans="1:7" ht="29.25" x14ac:dyDescent="0.2">
      <c r="A196" s="184" t="s">
        <v>736</v>
      </c>
      <c r="B196" s="184" t="s">
        <v>704</v>
      </c>
      <c r="C196" s="184" t="s">
        <v>88</v>
      </c>
      <c r="D196" s="184">
        <v>1</v>
      </c>
      <c r="E196" s="252" t="s">
        <v>3448</v>
      </c>
      <c r="G196" s="30"/>
    </row>
    <row r="197" spans="1:7" ht="29.25" x14ac:dyDescent="0.2">
      <c r="A197" s="184" t="s">
        <v>737</v>
      </c>
      <c r="B197" s="184" t="s">
        <v>739</v>
      </c>
      <c r="C197" s="184" t="s">
        <v>88</v>
      </c>
      <c r="D197" s="184">
        <v>199</v>
      </c>
      <c r="E197" s="252" t="s">
        <v>3448</v>
      </c>
      <c r="G197" s="30"/>
    </row>
    <row r="198" spans="1:7" ht="29.25" x14ac:dyDescent="0.2">
      <c r="A198" s="184" t="s">
        <v>741</v>
      </c>
      <c r="B198" s="184" t="s">
        <v>743</v>
      </c>
      <c r="C198" s="184" t="s">
        <v>88</v>
      </c>
      <c r="D198" s="184">
        <v>26</v>
      </c>
      <c r="E198" s="252" t="s">
        <v>3448</v>
      </c>
      <c r="G198" s="30"/>
    </row>
    <row r="199" spans="1:7" ht="29.25" x14ac:dyDescent="0.2">
      <c r="A199" s="184" t="s">
        <v>745</v>
      </c>
      <c r="B199" s="184" t="s">
        <v>747</v>
      </c>
      <c r="C199" s="184" t="s">
        <v>88</v>
      </c>
      <c r="D199" s="184">
        <v>44</v>
      </c>
      <c r="E199" s="252" t="s">
        <v>3448</v>
      </c>
      <c r="G199" s="30"/>
    </row>
    <row r="200" spans="1:7" ht="29.25" x14ac:dyDescent="0.2">
      <c r="A200" s="184" t="s">
        <v>749</v>
      </c>
      <c r="B200" s="184" t="s">
        <v>751</v>
      </c>
      <c r="C200" s="184" t="s">
        <v>88</v>
      </c>
      <c r="D200" s="184">
        <v>2</v>
      </c>
      <c r="E200" s="252" t="s">
        <v>3448</v>
      </c>
      <c r="G200" s="30"/>
    </row>
    <row r="201" spans="1:7" ht="19.5" x14ac:dyDescent="0.2">
      <c r="A201" s="184" t="s">
        <v>753</v>
      </c>
      <c r="B201" s="184" t="s">
        <v>755</v>
      </c>
      <c r="C201" s="184" t="s">
        <v>88</v>
      </c>
      <c r="D201" s="184">
        <v>2</v>
      </c>
      <c r="E201" s="252" t="s">
        <v>3448</v>
      </c>
      <c r="G201" s="30"/>
    </row>
    <row r="202" spans="1:7" ht="29.25" x14ac:dyDescent="0.2">
      <c r="A202" s="184" t="s">
        <v>757</v>
      </c>
      <c r="B202" s="184" t="s">
        <v>759</v>
      </c>
      <c r="C202" s="184" t="s">
        <v>88</v>
      </c>
      <c r="D202" s="184">
        <v>3</v>
      </c>
      <c r="E202" s="252" t="s">
        <v>3448</v>
      </c>
      <c r="G202" s="30"/>
    </row>
    <row r="203" spans="1:7" ht="29.25" x14ac:dyDescent="0.2">
      <c r="A203" s="184" t="s">
        <v>761</v>
      </c>
      <c r="B203" s="184" t="s">
        <v>763</v>
      </c>
      <c r="C203" s="184" t="s">
        <v>88</v>
      </c>
      <c r="D203" s="184">
        <v>3</v>
      </c>
      <c r="E203" s="252" t="s">
        <v>3448</v>
      </c>
      <c r="G203" s="30"/>
    </row>
    <row r="204" spans="1:7" ht="19.5" x14ac:dyDescent="0.2">
      <c r="A204" s="184" t="s">
        <v>765</v>
      </c>
      <c r="B204" s="184" t="s">
        <v>767</v>
      </c>
      <c r="C204" s="184" t="s">
        <v>88</v>
      </c>
      <c r="D204" s="184">
        <v>5</v>
      </c>
      <c r="E204" s="252" t="s">
        <v>3448</v>
      </c>
      <c r="G204" s="30"/>
    </row>
    <row r="205" spans="1:7" ht="29.25" x14ac:dyDescent="0.2">
      <c r="A205" s="184" t="s">
        <v>769</v>
      </c>
      <c r="B205" s="184" t="s">
        <v>771</v>
      </c>
      <c r="C205" s="184" t="s">
        <v>88</v>
      </c>
      <c r="D205" s="184">
        <v>17</v>
      </c>
      <c r="E205" s="252" t="s">
        <v>3448</v>
      </c>
      <c r="G205" s="30"/>
    </row>
    <row r="206" spans="1:7" ht="29.25" x14ac:dyDescent="0.2">
      <c r="A206" s="184" t="s">
        <v>773</v>
      </c>
      <c r="B206" s="184" t="s">
        <v>775</v>
      </c>
      <c r="C206" s="184" t="s">
        <v>88</v>
      </c>
      <c r="D206" s="184">
        <v>3</v>
      </c>
      <c r="E206" s="252" t="s">
        <v>3448</v>
      </c>
      <c r="G206" s="30"/>
    </row>
    <row r="207" spans="1:7" ht="29.25" x14ac:dyDescent="0.2">
      <c r="A207" s="184" t="s">
        <v>777</v>
      </c>
      <c r="B207" s="184" t="s">
        <v>779</v>
      </c>
      <c r="C207" s="184" t="s">
        <v>88</v>
      </c>
      <c r="D207" s="184">
        <v>21</v>
      </c>
      <c r="E207" s="252" t="s">
        <v>3448</v>
      </c>
      <c r="G207" s="30"/>
    </row>
    <row r="208" spans="1:7" ht="29.25" x14ac:dyDescent="0.2">
      <c r="A208" s="184" t="s">
        <v>781</v>
      </c>
      <c r="B208" s="184" t="s">
        <v>783</v>
      </c>
      <c r="C208" s="184" t="s">
        <v>88</v>
      </c>
      <c r="D208" s="184">
        <v>4</v>
      </c>
      <c r="E208" s="252" t="s">
        <v>3448</v>
      </c>
      <c r="G208" s="30"/>
    </row>
    <row r="209" spans="1:7" ht="29.25" x14ac:dyDescent="0.2">
      <c r="A209" s="184" t="s">
        <v>785</v>
      </c>
      <c r="B209" s="184" t="s">
        <v>787</v>
      </c>
      <c r="C209" s="184" t="s">
        <v>88</v>
      </c>
      <c r="D209" s="184">
        <v>4</v>
      </c>
      <c r="E209" s="252" t="s">
        <v>3448</v>
      </c>
      <c r="G209" s="30"/>
    </row>
    <row r="210" spans="1:7" ht="19.5" x14ac:dyDescent="0.2">
      <c r="A210" s="184" t="s">
        <v>789</v>
      </c>
      <c r="B210" s="184" t="s">
        <v>791</v>
      </c>
      <c r="C210" s="184" t="s">
        <v>88</v>
      </c>
      <c r="D210" s="184">
        <v>1</v>
      </c>
      <c r="E210" s="252" t="s">
        <v>3449</v>
      </c>
      <c r="G210" s="30"/>
    </row>
    <row r="211" spans="1:7" ht="19.5" x14ac:dyDescent="0.2">
      <c r="A211" s="184" t="s">
        <v>793</v>
      </c>
      <c r="B211" s="184" t="s">
        <v>795</v>
      </c>
      <c r="C211" s="184" t="s">
        <v>88</v>
      </c>
      <c r="D211" s="184">
        <v>1</v>
      </c>
      <c r="E211" s="252" t="s">
        <v>3449</v>
      </c>
      <c r="G211" s="30"/>
    </row>
    <row r="212" spans="1:7" x14ac:dyDescent="0.2">
      <c r="A212" s="184" t="s">
        <v>797</v>
      </c>
      <c r="B212" s="184" t="s">
        <v>799</v>
      </c>
      <c r="C212" s="184" t="s">
        <v>88</v>
      </c>
      <c r="D212" s="184">
        <v>10</v>
      </c>
      <c r="E212" s="252" t="s">
        <v>3448</v>
      </c>
      <c r="G212" s="30"/>
    </row>
    <row r="213" spans="1:7" ht="19.5" x14ac:dyDescent="0.2">
      <c r="A213" s="184" t="s">
        <v>801</v>
      </c>
      <c r="B213" s="184" t="s">
        <v>803</v>
      </c>
      <c r="C213" s="184" t="s">
        <v>88</v>
      </c>
      <c r="D213" s="184">
        <v>1</v>
      </c>
      <c r="E213" s="252" t="s">
        <v>3448</v>
      </c>
      <c r="G213" s="30"/>
    </row>
    <row r="214" spans="1:7" x14ac:dyDescent="0.2">
      <c r="A214" s="184" t="s">
        <v>805</v>
      </c>
      <c r="B214" s="184" t="s">
        <v>807</v>
      </c>
      <c r="C214" s="184" t="s">
        <v>88</v>
      </c>
      <c r="D214" s="184">
        <v>2</v>
      </c>
      <c r="E214" s="252" t="s">
        <v>3448</v>
      </c>
      <c r="G214" s="30"/>
    </row>
    <row r="215" spans="1:7" ht="19.5" x14ac:dyDescent="0.2">
      <c r="A215" s="184" t="s">
        <v>809</v>
      </c>
      <c r="B215" s="184" t="s">
        <v>811</v>
      </c>
      <c r="C215" s="184" t="s">
        <v>88</v>
      </c>
      <c r="D215" s="184">
        <v>33</v>
      </c>
      <c r="E215" s="252" t="s">
        <v>3448</v>
      </c>
      <c r="G215" s="30"/>
    </row>
    <row r="216" spans="1:7" ht="19.5" x14ac:dyDescent="0.2">
      <c r="A216" s="184" t="s">
        <v>813</v>
      </c>
      <c r="B216" s="184" t="s">
        <v>815</v>
      </c>
      <c r="C216" s="184" t="s">
        <v>88</v>
      </c>
      <c r="D216" s="184">
        <v>2</v>
      </c>
      <c r="E216" s="252" t="s">
        <v>3448</v>
      </c>
      <c r="G216" s="30"/>
    </row>
    <row r="217" spans="1:7" ht="19.5" x14ac:dyDescent="0.2">
      <c r="A217" s="184" t="s">
        <v>817</v>
      </c>
      <c r="B217" s="184" t="s">
        <v>819</v>
      </c>
      <c r="C217" s="184" t="s">
        <v>88</v>
      </c>
      <c r="D217" s="184">
        <v>3</v>
      </c>
      <c r="E217" s="252" t="s">
        <v>3448</v>
      </c>
      <c r="G217" s="30"/>
    </row>
    <row r="218" spans="1:7" ht="19.5" x14ac:dyDescent="0.2">
      <c r="A218" s="184" t="s">
        <v>821</v>
      </c>
      <c r="B218" s="184" t="s">
        <v>823</v>
      </c>
      <c r="C218" s="184" t="s">
        <v>88</v>
      </c>
      <c r="D218" s="184">
        <v>1</v>
      </c>
      <c r="E218" s="252" t="s">
        <v>3448</v>
      </c>
      <c r="G218" s="30"/>
    </row>
    <row r="219" spans="1:7" ht="19.5" x14ac:dyDescent="0.2">
      <c r="A219" s="184" t="s">
        <v>825</v>
      </c>
      <c r="B219" s="184" t="s">
        <v>519</v>
      </c>
      <c r="C219" s="184" t="s">
        <v>88</v>
      </c>
      <c r="D219" s="184">
        <v>1</v>
      </c>
      <c r="E219" s="252" t="s">
        <v>3448</v>
      </c>
      <c r="G219" s="30"/>
    </row>
    <row r="220" spans="1:7" ht="19.5" x14ac:dyDescent="0.2">
      <c r="A220" s="184" t="s">
        <v>826</v>
      </c>
      <c r="B220" s="184" t="s">
        <v>828</v>
      </c>
      <c r="C220" s="184" t="s">
        <v>88</v>
      </c>
      <c r="D220" s="184">
        <v>1</v>
      </c>
      <c r="E220" s="252" t="s">
        <v>3448</v>
      </c>
      <c r="G220" s="30"/>
    </row>
    <row r="221" spans="1:7" ht="19.5" x14ac:dyDescent="0.2">
      <c r="A221" s="184" t="s">
        <v>830</v>
      </c>
      <c r="B221" s="184" t="s">
        <v>832</v>
      </c>
      <c r="C221" s="184" t="s">
        <v>88</v>
      </c>
      <c r="D221" s="184">
        <v>10</v>
      </c>
      <c r="E221" s="252" t="s">
        <v>3448</v>
      </c>
      <c r="G221" s="30"/>
    </row>
    <row r="222" spans="1:7" x14ac:dyDescent="0.2">
      <c r="A222" s="184" t="s">
        <v>834</v>
      </c>
      <c r="B222" s="184" t="s">
        <v>836</v>
      </c>
      <c r="C222" s="184" t="s">
        <v>88</v>
      </c>
      <c r="D222" s="184">
        <v>10</v>
      </c>
      <c r="E222" s="252" t="s">
        <v>3448</v>
      </c>
      <c r="G222" s="30"/>
    </row>
    <row r="223" spans="1:7" ht="19.5" x14ac:dyDescent="0.2">
      <c r="A223" s="184" t="s">
        <v>838</v>
      </c>
      <c r="B223" s="184" t="s">
        <v>840</v>
      </c>
      <c r="C223" s="184" t="s">
        <v>88</v>
      </c>
      <c r="D223" s="184">
        <v>10</v>
      </c>
      <c r="E223" s="252" t="s">
        <v>3448</v>
      </c>
      <c r="G223" s="30"/>
    </row>
    <row r="224" spans="1:7" ht="19.5" x14ac:dyDescent="0.2">
      <c r="A224" s="184" t="s">
        <v>842</v>
      </c>
      <c r="B224" s="184" t="s">
        <v>843</v>
      </c>
      <c r="C224" s="184"/>
      <c r="D224" s="184"/>
      <c r="E224" s="186"/>
      <c r="G224" s="30"/>
    </row>
    <row r="225" spans="1:7" ht="19.5" x14ac:dyDescent="0.2">
      <c r="A225" s="184" t="s">
        <v>844</v>
      </c>
      <c r="B225" s="184" t="s">
        <v>846</v>
      </c>
      <c r="C225" s="184" t="s">
        <v>72</v>
      </c>
      <c r="D225" s="184">
        <v>168.81</v>
      </c>
      <c r="E225" s="253" t="s">
        <v>3450</v>
      </c>
      <c r="G225" s="30"/>
    </row>
    <row r="226" spans="1:7" ht="29.25" x14ac:dyDescent="0.2">
      <c r="A226" s="184" t="s">
        <v>848</v>
      </c>
      <c r="B226" s="184" t="s">
        <v>850</v>
      </c>
      <c r="C226" s="184" t="s">
        <v>72</v>
      </c>
      <c r="D226" s="184">
        <v>471.03</v>
      </c>
      <c r="E226" s="253" t="s">
        <v>3451</v>
      </c>
      <c r="G226" s="30"/>
    </row>
    <row r="227" spans="1:7" ht="19.5" x14ac:dyDescent="0.2">
      <c r="A227" s="184" t="s">
        <v>852</v>
      </c>
      <c r="B227" s="184" t="s">
        <v>854</v>
      </c>
      <c r="C227" s="184" t="s">
        <v>136</v>
      </c>
      <c r="D227" s="184">
        <v>44.97</v>
      </c>
      <c r="E227" s="253" t="s">
        <v>3452</v>
      </c>
      <c r="G227" s="30"/>
    </row>
    <row r="228" spans="1:7" ht="19.5" x14ac:dyDescent="0.2">
      <c r="A228" s="184" t="s">
        <v>856</v>
      </c>
      <c r="B228" s="184" t="s">
        <v>216</v>
      </c>
      <c r="C228" s="184" t="s">
        <v>136</v>
      </c>
      <c r="D228" s="184">
        <v>44.97</v>
      </c>
      <c r="E228" s="253" t="s">
        <v>3452</v>
      </c>
      <c r="G228" s="30"/>
    </row>
    <row r="229" spans="1:7" x14ac:dyDescent="0.2">
      <c r="A229" s="184" t="s">
        <v>20</v>
      </c>
      <c r="B229" s="184" t="s">
        <v>21</v>
      </c>
      <c r="C229" s="184"/>
      <c r="D229" s="184"/>
      <c r="E229" s="186"/>
      <c r="G229" s="30"/>
    </row>
    <row r="230" spans="1:7" ht="29.25" x14ac:dyDescent="0.2">
      <c r="A230" s="184" t="s">
        <v>857</v>
      </c>
      <c r="B230" s="184" t="s">
        <v>859</v>
      </c>
      <c r="C230" s="184" t="s">
        <v>88</v>
      </c>
      <c r="D230" s="184">
        <v>10</v>
      </c>
      <c r="E230" s="254" t="s">
        <v>3453</v>
      </c>
      <c r="G230" s="30"/>
    </row>
    <row r="231" spans="1:7" ht="19.5" x14ac:dyDescent="0.2">
      <c r="A231" s="184" t="s">
        <v>861</v>
      </c>
      <c r="B231" s="184" t="s">
        <v>863</v>
      </c>
      <c r="C231" s="184" t="s">
        <v>88</v>
      </c>
      <c r="D231" s="184">
        <v>10</v>
      </c>
      <c r="E231" s="254" t="s">
        <v>3454</v>
      </c>
      <c r="G231" s="30"/>
    </row>
    <row r="232" spans="1:7" ht="29.25" x14ac:dyDescent="0.2">
      <c r="A232" s="184" t="s">
        <v>865</v>
      </c>
      <c r="B232" s="184" t="s">
        <v>867</v>
      </c>
      <c r="C232" s="184" t="s">
        <v>88</v>
      </c>
      <c r="D232" s="184">
        <v>20</v>
      </c>
      <c r="E232" s="254" t="s">
        <v>3455</v>
      </c>
      <c r="G232" s="30"/>
    </row>
    <row r="233" spans="1:7" ht="19.5" x14ac:dyDescent="0.2">
      <c r="A233" s="184" t="s">
        <v>869</v>
      </c>
      <c r="B233" s="184" t="s">
        <v>871</v>
      </c>
      <c r="C233" s="184" t="s">
        <v>88</v>
      </c>
      <c r="D233" s="184">
        <v>2</v>
      </c>
      <c r="E233" s="254" t="s">
        <v>3453</v>
      </c>
      <c r="G233" s="30"/>
    </row>
    <row r="234" spans="1:7" ht="19.5" x14ac:dyDescent="0.2">
      <c r="A234" s="184" t="s">
        <v>873</v>
      </c>
      <c r="B234" s="184" t="s">
        <v>875</v>
      </c>
      <c r="C234" s="184" t="s">
        <v>88</v>
      </c>
      <c r="D234" s="184">
        <v>2</v>
      </c>
      <c r="E234" s="254" t="s">
        <v>3453</v>
      </c>
      <c r="G234" s="30"/>
    </row>
    <row r="235" spans="1:7" ht="19.5" x14ac:dyDescent="0.2">
      <c r="A235" s="184" t="s">
        <v>877</v>
      </c>
      <c r="B235" s="184" t="s">
        <v>879</v>
      </c>
      <c r="C235" s="184" t="s">
        <v>88</v>
      </c>
      <c r="D235" s="184">
        <v>16</v>
      </c>
      <c r="E235" s="254" t="s">
        <v>3453</v>
      </c>
      <c r="G235" s="30"/>
    </row>
    <row r="236" spans="1:7" ht="29.25" x14ac:dyDescent="0.2">
      <c r="A236" s="184" t="s">
        <v>881</v>
      </c>
      <c r="B236" s="184" t="s">
        <v>883</v>
      </c>
      <c r="C236" s="184" t="s">
        <v>88</v>
      </c>
      <c r="D236" s="184">
        <v>14</v>
      </c>
      <c r="E236" s="254" t="s">
        <v>3453</v>
      </c>
      <c r="G236" s="30"/>
    </row>
    <row r="237" spans="1:7" ht="19.5" x14ac:dyDescent="0.2">
      <c r="A237" s="184" t="s">
        <v>885</v>
      </c>
      <c r="B237" s="184" t="s">
        <v>887</v>
      </c>
      <c r="C237" s="184" t="s">
        <v>88</v>
      </c>
      <c r="D237" s="184">
        <v>2</v>
      </c>
      <c r="E237" s="254" t="s">
        <v>3453</v>
      </c>
      <c r="G237" s="30"/>
    </row>
    <row r="238" spans="1:7" ht="29.25" x14ac:dyDescent="0.2">
      <c r="A238" s="184" t="s">
        <v>889</v>
      </c>
      <c r="B238" s="184" t="s">
        <v>891</v>
      </c>
      <c r="C238" s="184" t="s">
        <v>88</v>
      </c>
      <c r="D238" s="184">
        <v>2</v>
      </c>
      <c r="E238" s="254" t="s">
        <v>3453</v>
      </c>
      <c r="G238" s="30"/>
    </row>
    <row r="239" spans="1:7" ht="19.5" x14ac:dyDescent="0.2">
      <c r="A239" s="184" t="s">
        <v>893</v>
      </c>
      <c r="B239" s="184" t="s">
        <v>895</v>
      </c>
      <c r="C239" s="184" t="s">
        <v>88</v>
      </c>
      <c r="D239" s="184">
        <v>27</v>
      </c>
      <c r="E239" s="254" t="s">
        <v>3453</v>
      </c>
      <c r="G239" s="30"/>
    </row>
    <row r="240" spans="1:7" ht="19.5" x14ac:dyDescent="0.2">
      <c r="A240" s="184" t="s">
        <v>897</v>
      </c>
      <c r="B240" s="184" t="s">
        <v>899</v>
      </c>
      <c r="C240" s="184" t="s">
        <v>88</v>
      </c>
      <c r="D240" s="184">
        <v>10</v>
      </c>
      <c r="E240" s="254" t="s">
        <v>3453</v>
      </c>
      <c r="G240" s="30"/>
    </row>
    <row r="241" spans="1:7" ht="19.5" x14ac:dyDescent="0.2">
      <c r="A241" s="184" t="s">
        <v>901</v>
      </c>
      <c r="B241" s="184" t="s">
        <v>903</v>
      </c>
      <c r="C241" s="184" t="s">
        <v>88</v>
      </c>
      <c r="D241" s="184">
        <v>2</v>
      </c>
      <c r="E241" s="254" t="s">
        <v>3453</v>
      </c>
      <c r="G241" s="30"/>
    </row>
    <row r="242" spans="1:7" ht="19.5" x14ac:dyDescent="0.2">
      <c r="A242" s="184" t="s">
        <v>905</v>
      </c>
      <c r="B242" s="184" t="s">
        <v>907</v>
      </c>
      <c r="C242" s="184" t="s">
        <v>88</v>
      </c>
      <c r="D242" s="184">
        <v>1</v>
      </c>
      <c r="E242" s="254" t="s">
        <v>3453</v>
      </c>
      <c r="G242" s="30"/>
    </row>
    <row r="243" spans="1:7" ht="29.25" x14ac:dyDescent="0.2">
      <c r="A243" s="184" t="s">
        <v>909</v>
      </c>
      <c r="B243" s="184" t="s">
        <v>911</v>
      </c>
      <c r="C243" s="184" t="s">
        <v>88</v>
      </c>
      <c r="D243" s="184">
        <v>1</v>
      </c>
      <c r="E243" s="254" t="s">
        <v>3453</v>
      </c>
      <c r="G243" s="30"/>
    </row>
    <row r="244" spans="1:7" ht="19.5" x14ac:dyDescent="0.2">
      <c r="A244" s="184" t="s">
        <v>913</v>
      </c>
      <c r="B244" s="184" t="s">
        <v>915</v>
      </c>
      <c r="C244" s="184" t="s">
        <v>66</v>
      </c>
      <c r="D244" s="184">
        <v>29.73</v>
      </c>
      <c r="E244" s="254" t="s">
        <v>3453</v>
      </c>
      <c r="G244" s="30"/>
    </row>
    <row r="245" spans="1:7" ht="19.5" x14ac:dyDescent="0.2">
      <c r="A245" s="184" t="s">
        <v>917</v>
      </c>
      <c r="B245" s="184" t="s">
        <v>919</v>
      </c>
      <c r="C245" s="184" t="s">
        <v>72</v>
      </c>
      <c r="D245" s="184">
        <v>49.2</v>
      </c>
      <c r="E245" s="254" t="s">
        <v>3453</v>
      </c>
      <c r="G245" s="30"/>
    </row>
    <row r="246" spans="1:7" ht="19.5" x14ac:dyDescent="0.2">
      <c r="A246" s="184" t="s">
        <v>921</v>
      </c>
      <c r="B246" s="184" t="s">
        <v>923</v>
      </c>
      <c r="C246" s="184" t="s">
        <v>88</v>
      </c>
      <c r="D246" s="184">
        <v>1</v>
      </c>
      <c r="E246" s="254" t="s">
        <v>3456</v>
      </c>
      <c r="G246" s="30"/>
    </row>
    <row r="247" spans="1:7" x14ac:dyDescent="0.2">
      <c r="A247" s="184" t="s">
        <v>22</v>
      </c>
      <c r="B247" s="184" t="s">
        <v>23</v>
      </c>
      <c r="C247" s="184"/>
      <c r="D247" s="184"/>
      <c r="E247" s="186"/>
      <c r="G247" s="30"/>
    </row>
    <row r="248" spans="1:7" x14ac:dyDescent="0.2">
      <c r="A248" s="184" t="s">
        <v>925</v>
      </c>
      <c r="B248" s="184" t="s">
        <v>927</v>
      </c>
      <c r="C248" s="184" t="s">
        <v>688</v>
      </c>
      <c r="D248" s="184">
        <v>5</v>
      </c>
      <c r="E248" s="255" t="s">
        <v>3457</v>
      </c>
      <c r="G248" s="30"/>
    </row>
    <row r="249" spans="1:7" x14ac:dyDescent="0.2">
      <c r="A249" s="184" t="s">
        <v>929</v>
      </c>
      <c r="B249" s="184" t="s">
        <v>931</v>
      </c>
      <c r="C249" s="184" t="s">
        <v>88</v>
      </c>
      <c r="D249" s="184">
        <v>2</v>
      </c>
      <c r="E249" s="255" t="s">
        <v>3457</v>
      </c>
      <c r="G249" s="30"/>
    </row>
    <row r="250" spans="1:7" ht="19.5" x14ac:dyDescent="0.2">
      <c r="A250" s="184" t="s">
        <v>933</v>
      </c>
      <c r="B250" s="184" t="s">
        <v>935</v>
      </c>
      <c r="C250" s="184" t="s">
        <v>88</v>
      </c>
      <c r="D250" s="184">
        <v>19</v>
      </c>
      <c r="E250" s="255" t="s">
        <v>3457</v>
      </c>
      <c r="G250" s="30"/>
    </row>
    <row r="251" spans="1:7" ht="19.5" x14ac:dyDescent="0.2">
      <c r="A251" s="184" t="s">
        <v>937</v>
      </c>
      <c r="B251" s="184" t="s">
        <v>939</v>
      </c>
      <c r="C251" s="184" t="s">
        <v>88</v>
      </c>
      <c r="D251" s="184">
        <v>1</v>
      </c>
      <c r="E251" s="255" t="s">
        <v>3457</v>
      </c>
      <c r="G251" s="30"/>
    </row>
    <row r="252" spans="1:7" ht="19.5" x14ac:dyDescent="0.2">
      <c r="A252" s="184" t="s">
        <v>941</v>
      </c>
      <c r="B252" s="184" t="s">
        <v>943</v>
      </c>
      <c r="C252" s="184" t="s">
        <v>88</v>
      </c>
      <c r="D252" s="184">
        <v>360</v>
      </c>
      <c r="E252" s="255" t="s">
        <v>3457</v>
      </c>
      <c r="G252" s="30"/>
    </row>
    <row r="253" spans="1:7" ht="19.5" x14ac:dyDescent="0.2">
      <c r="A253" s="184" t="s">
        <v>945</v>
      </c>
      <c r="B253" s="184" t="s">
        <v>947</v>
      </c>
      <c r="C253" s="184" t="s">
        <v>88</v>
      </c>
      <c r="D253" s="184">
        <v>3</v>
      </c>
      <c r="E253" s="255" t="s">
        <v>3457</v>
      </c>
      <c r="G253" s="30"/>
    </row>
    <row r="254" spans="1:7" ht="19.5" x14ac:dyDescent="0.2">
      <c r="A254" s="184" t="s">
        <v>949</v>
      </c>
      <c r="B254" s="184" t="s">
        <v>951</v>
      </c>
      <c r="C254" s="184" t="s">
        <v>88</v>
      </c>
      <c r="D254" s="184">
        <v>257</v>
      </c>
      <c r="E254" s="255" t="s">
        <v>3457</v>
      </c>
      <c r="G254" s="30"/>
    </row>
    <row r="255" spans="1:7" ht="19.5" x14ac:dyDescent="0.2">
      <c r="A255" s="184" t="s">
        <v>953</v>
      </c>
      <c r="B255" s="184" t="s">
        <v>955</v>
      </c>
      <c r="C255" s="184" t="s">
        <v>88</v>
      </c>
      <c r="D255" s="184">
        <v>24</v>
      </c>
      <c r="E255" s="255" t="s">
        <v>3457</v>
      </c>
      <c r="G255" s="30"/>
    </row>
    <row r="256" spans="1:7" ht="19.5" x14ac:dyDescent="0.2">
      <c r="A256" s="184" t="s">
        <v>957</v>
      </c>
      <c r="B256" s="184" t="s">
        <v>959</v>
      </c>
      <c r="C256" s="184" t="s">
        <v>88</v>
      </c>
      <c r="D256" s="184">
        <v>26</v>
      </c>
      <c r="E256" s="255" t="s">
        <v>3457</v>
      </c>
      <c r="G256" s="30"/>
    </row>
    <row r="257" spans="1:7" ht="19.5" x14ac:dyDescent="0.2">
      <c r="A257" s="184" t="s">
        <v>961</v>
      </c>
      <c r="B257" s="184" t="s">
        <v>963</v>
      </c>
      <c r="C257" s="184" t="s">
        <v>88</v>
      </c>
      <c r="D257" s="184">
        <v>4</v>
      </c>
      <c r="E257" s="255" t="s">
        <v>3457</v>
      </c>
      <c r="G257" s="30"/>
    </row>
    <row r="258" spans="1:7" ht="29.25" x14ac:dyDescent="0.2">
      <c r="A258" s="184" t="s">
        <v>965</v>
      </c>
      <c r="B258" s="184" t="s">
        <v>967</v>
      </c>
      <c r="C258" s="184" t="s">
        <v>72</v>
      </c>
      <c r="D258" s="184">
        <v>1.51</v>
      </c>
      <c r="E258" s="255" t="s">
        <v>3457</v>
      </c>
      <c r="G258" s="30"/>
    </row>
    <row r="259" spans="1:7" ht="19.5" x14ac:dyDescent="0.2">
      <c r="A259" s="184" t="s">
        <v>969</v>
      </c>
      <c r="B259" s="184" t="s">
        <v>971</v>
      </c>
      <c r="C259" s="184" t="s">
        <v>72</v>
      </c>
      <c r="D259" s="184">
        <v>30.44</v>
      </c>
      <c r="E259" s="255" t="s">
        <v>3457</v>
      </c>
      <c r="G259" s="30"/>
    </row>
    <row r="260" spans="1:7" ht="29.25" x14ac:dyDescent="0.2">
      <c r="A260" s="184" t="s">
        <v>973</v>
      </c>
      <c r="B260" s="184" t="s">
        <v>975</v>
      </c>
      <c r="C260" s="184" t="s">
        <v>72</v>
      </c>
      <c r="D260" s="184">
        <v>148.38999999999999</v>
      </c>
      <c r="E260" s="255" t="s">
        <v>3457</v>
      </c>
      <c r="G260" s="30"/>
    </row>
    <row r="261" spans="1:7" ht="29.25" x14ac:dyDescent="0.2">
      <c r="A261" s="184" t="s">
        <v>977</v>
      </c>
      <c r="B261" s="184" t="s">
        <v>979</v>
      </c>
      <c r="C261" s="184" t="s">
        <v>72</v>
      </c>
      <c r="D261" s="184">
        <v>6.4</v>
      </c>
      <c r="E261" s="255" t="s">
        <v>3457</v>
      </c>
      <c r="G261" s="30"/>
    </row>
    <row r="262" spans="1:7" ht="29.25" x14ac:dyDescent="0.2">
      <c r="A262" s="184" t="s">
        <v>981</v>
      </c>
      <c r="B262" s="184" t="s">
        <v>983</v>
      </c>
      <c r="C262" s="184" t="s">
        <v>72</v>
      </c>
      <c r="D262" s="184">
        <v>260.33999999999997</v>
      </c>
      <c r="E262" s="255" t="s">
        <v>3457</v>
      </c>
      <c r="G262" s="30"/>
    </row>
    <row r="263" spans="1:7" ht="29.25" x14ac:dyDescent="0.2">
      <c r="A263" s="184" t="s">
        <v>985</v>
      </c>
      <c r="B263" s="184" t="s">
        <v>987</v>
      </c>
      <c r="C263" s="184" t="s">
        <v>72</v>
      </c>
      <c r="D263" s="184">
        <v>6.05</v>
      </c>
      <c r="E263" s="255" t="s">
        <v>3457</v>
      </c>
      <c r="G263" s="30"/>
    </row>
    <row r="264" spans="1:7" ht="29.25" x14ac:dyDescent="0.2">
      <c r="A264" s="184" t="s">
        <v>989</v>
      </c>
      <c r="B264" s="184" t="s">
        <v>991</v>
      </c>
      <c r="C264" s="184" t="s">
        <v>72</v>
      </c>
      <c r="D264" s="184">
        <v>554.29</v>
      </c>
      <c r="E264" s="255" t="s">
        <v>3457</v>
      </c>
      <c r="G264" s="30"/>
    </row>
    <row r="265" spans="1:7" ht="29.25" x14ac:dyDescent="0.2">
      <c r="A265" s="184" t="s">
        <v>993</v>
      </c>
      <c r="B265" s="184" t="s">
        <v>995</v>
      </c>
      <c r="C265" s="184" t="s">
        <v>72</v>
      </c>
      <c r="D265" s="184">
        <v>37.1</v>
      </c>
      <c r="E265" s="255" t="s">
        <v>3457</v>
      </c>
      <c r="G265" s="30"/>
    </row>
    <row r="266" spans="1:7" ht="19.5" x14ac:dyDescent="0.2">
      <c r="A266" s="184" t="s">
        <v>997</v>
      </c>
      <c r="B266" s="184" t="s">
        <v>999</v>
      </c>
      <c r="C266" s="184" t="s">
        <v>72</v>
      </c>
      <c r="D266" s="184">
        <v>8807.48</v>
      </c>
      <c r="E266" s="255" t="s">
        <v>3457</v>
      </c>
      <c r="G266" s="30"/>
    </row>
    <row r="267" spans="1:7" ht="19.5" x14ac:dyDescent="0.2">
      <c r="A267" s="184" t="s">
        <v>1001</v>
      </c>
      <c r="B267" s="184" t="s">
        <v>1003</v>
      </c>
      <c r="C267" s="184" t="s">
        <v>72</v>
      </c>
      <c r="D267" s="184">
        <v>265.76</v>
      </c>
      <c r="E267" s="255" t="s">
        <v>3457</v>
      </c>
      <c r="G267" s="30"/>
    </row>
    <row r="268" spans="1:7" x14ac:dyDescent="0.2">
      <c r="A268" s="184" t="s">
        <v>1005</v>
      </c>
      <c r="B268" s="184" t="s">
        <v>1007</v>
      </c>
      <c r="C268" s="184" t="s">
        <v>88</v>
      </c>
      <c r="D268" s="184">
        <v>32</v>
      </c>
      <c r="E268" s="255" t="s">
        <v>3457</v>
      </c>
      <c r="G268" s="30"/>
    </row>
    <row r="269" spans="1:7" ht="19.5" x14ac:dyDescent="0.2">
      <c r="A269" s="184" t="s">
        <v>1009</v>
      </c>
      <c r="B269" s="184" t="s">
        <v>1011</v>
      </c>
      <c r="C269" s="184" t="s">
        <v>72</v>
      </c>
      <c r="D269" s="184">
        <v>11.26</v>
      </c>
      <c r="E269" s="255" t="s">
        <v>3457</v>
      </c>
      <c r="G269" s="30"/>
    </row>
    <row r="270" spans="1:7" ht="19.5" x14ac:dyDescent="0.2">
      <c r="A270" s="184" t="s">
        <v>1013</v>
      </c>
      <c r="B270" s="184" t="s">
        <v>1015</v>
      </c>
      <c r="C270" s="184" t="s">
        <v>88</v>
      </c>
      <c r="D270" s="184">
        <v>8</v>
      </c>
      <c r="E270" s="255" t="s">
        <v>3457</v>
      </c>
      <c r="G270" s="30"/>
    </row>
    <row r="271" spans="1:7" ht="19.5" x14ac:dyDescent="0.2">
      <c r="A271" s="184" t="s">
        <v>1017</v>
      </c>
      <c r="B271" s="184" t="s">
        <v>1019</v>
      </c>
      <c r="C271" s="184" t="s">
        <v>88</v>
      </c>
      <c r="D271" s="184">
        <v>8</v>
      </c>
      <c r="E271" s="255" t="s">
        <v>3457</v>
      </c>
      <c r="G271" s="30"/>
    </row>
    <row r="272" spans="1:7" ht="19.5" x14ac:dyDescent="0.2">
      <c r="A272" s="184" t="s">
        <v>1021</v>
      </c>
      <c r="B272" s="184" t="s">
        <v>1023</v>
      </c>
      <c r="C272" s="184" t="s">
        <v>88</v>
      </c>
      <c r="D272" s="184">
        <v>24</v>
      </c>
      <c r="E272" s="255" t="s">
        <v>3457</v>
      </c>
      <c r="G272" s="30"/>
    </row>
    <row r="273" spans="1:7" ht="19.5" x14ac:dyDescent="0.2">
      <c r="A273" s="184" t="s">
        <v>1025</v>
      </c>
      <c r="B273" s="184" t="s">
        <v>1027</v>
      </c>
      <c r="C273" s="184" t="s">
        <v>88</v>
      </c>
      <c r="D273" s="184">
        <v>18</v>
      </c>
      <c r="E273" s="255" t="s">
        <v>3457</v>
      </c>
      <c r="G273" s="30"/>
    </row>
    <row r="274" spans="1:7" ht="19.5" x14ac:dyDescent="0.2">
      <c r="A274" s="184" t="s">
        <v>1029</v>
      </c>
      <c r="B274" s="184" t="s">
        <v>1031</v>
      </c>
      <c r="C274" s="184" t="s">
        <v>88</v>
      </c>
      <c r="D274" s="184">
        <v>4</v>
      </c>
      <c r="E274" s="255" t="s">
        <v>3457</v>
      </c>
      <c r="G274" s="30"/>
    </row>
    <row r="275" spans="1:7" x14ac:dyDescent="0.2">
      <c r="A275" s="184" t="s">
        <v>1033</v>
      </c>
      <c r="B275" s="184" t="s">
        <v>1035</v>
      </c>
      <c r="C275" s="184" t="s">
        <v>88</v>
      </c>
      <c r="D275" s="184">
        <v>58</v>
      </c>
      <c r="E275" s="255" t="s">
        <v>3457</v>
      </c>
      <c r="G275" s="30"/>
    </row>
    <row r="276" spans="1:7" x14ac:dyDescent="0.2">
      <c r="A276" s="184" t="s">
        <v>1037</v>
      </c>
      <c r="B276" s="184" t="s">
        <v>1039</v>
      </c>
      <c r="C276" s="184" t="s">
        <v>88</v>
      </c>
      <c r="D276" s="184">
        <v>6</v>
      </c>
      <c r="E276" s="255" t="s">
        <v>3457</v>
      </c>
      <c r="G276" s="30"/>
    </row>
    <row r="277" spans="1:7" x14ac:dyDescent="0.2">
      <c r="A277" s="184" t="s">
        <v>1041</v>
      </c>
      <c r="B277" s="184" t="s">
        <v>1043</v>
      </c>
      <c r="C277" s="184" t="s">
        <v>88</v>
      </c>
      <c r="D277" s="184">
        <v>1</v>
      </c>
      <c r="E277" s="255" t="s">
        <v>3457</v>
      </c>
      <c r="G277" s="30"/>
    </row>
    <row r="278" spans="1:7" ht="19.5" x14ac:dyDescent="0.2">
      <c r="A278" s="184" t="s">
        <v>1045</v>
      </c>
      <c r="B278" s="184" t="s">
        <v>1047</v>
      </c>
      <c r="C278" s="184" t="s">
        <v>88</v>
      </c>
      <c r="D278" s="184">
        <v>238</v>
      </c>
      <c r="E278" s="255" t="s">
        <v>3457</v>
      </c>
      <c r="G278" s="30"/>
    </row>
    <row r="279" spans="1:7" ht="19.5" x14ac:dyDescent="0.2">
      <c r="A279" s="184" t="s">
        <v>1049</v>
      </c>
      <c r="B279" s="184" t="s">
        <v>1051</v>
      </c>
      <c r="C279" s="184" t="s">
        <v>88</v>
      </c>
      <c r="D279" s="184">
        <v>11</v>
      </c>
      <c r="E279" s="255" t="s">
        <v>3457</v>
      </c>
      <c r="G279" s="30"/>
    </row>
    <row r="280" spans="1:7" x14ac:dyDescent="0.2">
      <c r="A280" s="184" t="s">
        <v>1053</v>
      </c>
      <c r="B280" s="184" t="s">
        <v>1055</v>
      </c>
      <c r="C280" s="184" t="s">
        <v>88</v>
      </c>
      <c r="D280" s="184">
        <v>31</v>
      </c>
      <c r="E280" s="255" t="s">
        <v>3457</v>
      </c>
      <c r="G280" s="30"/>
    </row>
    <row r="281" spans="1:7" ht="19.5" x14ac:dyDescent="0.2">
      <c r="A281" s="184" t="s">
        <v>1057</v>
      </c>
      <c r="B281" s="184" t="s">
        <v>1059</v>
      </c>
      <c r="C281" s="184" t="s">
        <v>88</v>
      </c>
      <c r="D281" s="184">
        <v>4</v>
      </c>
      <c r="E281" s="255" t="s">
        <v>3457</v>
      </c>
      <c r="G281" s="30"/>
    </row>
    <row r="282" spans="1:7" ht="19.5" x14ac:dyDescent="0.2">
      <c r="A282" s="184" t="s">
        <v>1061</v>
      </c>
      <c r="B282" s="184" t="s">
        <v>1063</v>
      </c>
      <c r="C282" s="184" t="s">
        <v>88</v>
      </c>
      <c r="D282" s="184">
        <v>2</v>
      </c>
      <c r="E282" s="255" t="s">
        <v>3457</v>
      </c>
      <c r="G282" s="30"/>
    </row>
    <row r="283" spans="1:7" ht="19.5" x14ac:dyDescent="0.2">
      <c r="A283" s="184" t="s">
        <v>1065</v>
      </c>
      <c r="B283" s="184" t="s">
        <v>1067</v>
      </c>
      <c r="C283" s="184" t="s">
        <v>88</v>
      </c>
      <c r="D283" s="184">
        <v>63</v>
      </c>
      <c r="E283" s="255" t="s">
        <v>3457</v>
      </c>
      <c r="G283" s="30"/>
    </row>
    <row r="284" spans="1:7" ht="19.5" x14ac:dyDescent="0.2">
      <c r="A284" s="184" t="s">
        <v>1069</v>
      </c>
      <c r="B284" s="184" t="s">
        <v>1071</v>
      </c>
      <c r="C284" s="184" t="s">
        <v>88</v>
      </c>
      <c r="D284" s="184">
        <v>3</v>
      </c>
      <c r="E284" s="255" t="s">
        <v>3457</v>
      </c>
      <c r="G284" s="30"/>
    </row>
    <row r="285" spans="1:7" ht="19.5" x14ac:dyDescent="0.2">
      <c r="A285" s="184" t="s">
        <v>1073</v>
      </c>
      <c r="B285" s="184" t="s">
        <v>1075</v>
      </c>
      <c r="C285" s="184" t="s">
        <v>88</v>
      </c>
      <c r="D285" s="184">
        <v>39</v>
      </c>
      <c r="E285" s="255" t="s">
        <v>3457</v>
      </c>
      <c r="G285" s="30"/>
    </row>
    <row r="286" spans="1:7" ht="19.5" x14ac:dyDescent="0.2">
      <c r="A286" s="184" t="s">
        <v>1077</v>
      </c>
      <c r="B286" s="184" t="s">
        <v>1079</v>
      </c>
      <c r="C286" s="184" t="s">
        <v>88</v>
      </c>
      <c r="D286" s="184">
        <v>9</v>
      </c>
      <c r="E286" s="255" t="s">
        <v>3457</v>
      </c>
      <c r="G286" s="30"/>
    </row>
    <row r="287" spans="1:7" ht="19.5" x14ac:dyDescent="0.2">
      <c r="A287" s="184" t="s">
        <v>1081</v>
      </c>
      <c r="B287" s="184" t="s">
        <v>1083</v>
      </c>
      <c r="C287" s="184" t="s">
        <v>88</v>
      </c>
      <c r="D287" s="184">
        <v>2</v>
      </c>
      <c r="E287" s="255" t="s">
        <v>3457</v>
      </c>
      <c r="G287" s="30"/>
    </row>
    <row r="288" spans="1:7" ht="19.5" x14ac:dyDescent="0.2">
      <c r="A288" s="184" t="s">
        <v>1085</v>
      </c>
      <c r="B288" s="184" t="s">
        <v>1087</v>
      </c>
      <c r="C288" s="184" t="s">
        <v>88</v>
      </c>
      <c r="D288" s="184">
        <v>2</v>
      </c>
      <c r="E288" s="255" t="s">
        <v>3457</v>
      </c>
      <c r="G288" s="30"/>
    </row>
    <row r="289" spans="1:7" ht="19.5" x14ac:dyDescent="0.2">
      <c r="A289" s="184" t="s">
        <v>1089</v>
      </c>
      <c r="B289" s="184" t="s">
        <v>1091</v>
      </c>
      <c r="C289" s="184" t="s">
        <v>88</v>
      </c>
      <c r="D289" s="184">
        <v>2</v>
      </c>
      <c r="E289" s="255" t="s">
        <v>3457</v>
      </c>
      <c r="G289" s="30"/>
    </row>
    <row r="290" spans="1:7" ht="19.5" x14ac:dyDescent="0.2">
      <c r="A290" s="184" t="s">
        <v>1093</v>
      </c>
      <c r="B290" s="184" t="s">
        <v>1095</v>
      </c>
      <c r="C290" s="184" t="s">
        <v>88</v>
      </c>
      <c r="D290" s="184">
        <v>1</v>
      </c>
      <c r="E290" s="255" t="s">
        <v>3457</v>
      </c>
      <c r="G290" s="30"/>
    </row>
    <row r="291" spans="1:7" ht="19.5" x14ac:dyDescent="0.2">
      <c r="A291" s="184" t="s">
        <v>1097</v>
      </c>
      <c r="B291" s="184" t="s">
        <v>1099</v>
      </c>
      <c r="C291" s="184" t="s">
        <v>88</v>
      </c>
      <c r="D291" s="184">
        <v>1</v>
      </c>
      <c r="E291" s="255" t="s">
        <v>3457</v>
      </c>
      <c r="G291" s="30"/>
    </row>
    <row r="292" spans="1:7" x14ac:dyDescent="0.2">
      <c r="A292" s="184" t="s">
        <v>1101</v>
      </c>
      <c r="B292" s="184" t="s">
        <v>1103</v>
      </c>
      <c r="C292" s="184" t="s">
        <v>88</v>
      </c>
      <c r="D292" s="184">
        <v>4</v>
      </c>
      <c r="E292" s="255" t="s">
        <v>3457</v>
      </c>
      <c r="G292" s="30"/>
    </row>
    <row r="293" spans="1:7" ht="19.5" x14ac:dyDescent="0.2">
      <c r="A293" s="184" t="s">
        <v>1105</v>
      </c>
      <c r="B293" s="184" t="s">
        <v>1107</v>
      </c>
      <c r="C293" s="184" t="s">
        <v>88</v>
      </c>
      <c r="D293" s="184">
        <v>15</v>
      </c>
      <c r="E293" s="255" t="s">
        <v>3457</v>
      </c>
      <c r="G293" s="30"/>
    </row>
    <row r="294" spans="1:7" x14ac:dyDescent="0.2">
      <c r="A294" s="184" t="s">
        <v>1109</v>
      </c>
      <c r="B294" s="184" t="s">
        <v>1111</v>
      </c>
      <c r="C294" s="184" t="s">
        <v>1112</v>
      </c>
      <c r="D294" s="184">
        <v>27</v>
      </c>
      <c r="E294" s="255" t="s">
        <v>3457</v>
      </c>
      <c r="G294" s="30"/>
    </row>
    <row r="295" spans="1:7" x14ac:dyDescent="0.2">
      <c r="A295" s="184" t="s">
        <v>1114</v>
      </c>
      <c r="B295" s="184" t="s">
        <v>1116</v>
      </c>
      <c r="C295" s="184" t="s">
        <v>88</v>
      </c>
      <c r="D295" s="184">
        <v>56</v>
      </c>
      <c r="E295" s="255" t="s">
        <v>3457</v>
      </c>
      <c r="G295" s="30"/>
    </row>
    <row r="296" spans="1:7" x14ac:dyDescent="0.2">
      <c r="A296" s="184" t="s">
        <v>1118</v>
      </c>
      <c r="B296" s="184" t="s">
        <v>1120</v>
      </c>
      <c r="C296" s="184" t="s">
        <v>88</v>
      </c>
      <c r="D296" s="184">
        <v>79</v>
      </c>
      <c r="E296" s="255" t="s">
        <v>3457</v>
      </c>
      <c r="G296" s="30"/>
    </row>
    <row r="297" spans="1:7" ht="29.25" x14ac:dyDescent="0.2">
      <c r="A297" s="184" t="s">
        <v>1122</v>
      </c>
      <c r="B297" s="184" t="s">
        <v>1124</v>
      </c>
      <c r="C297" s="184" t="s">
        <v>72</v>
      </c>
      <c r="D297" s="184">
        <v>91.7</v>
      </c>
      <c r="E297" s="255" t="s">
        <v>3457</v>
      </c>
    </row>
    <row r="298" spans="1:7" ht="29.25" x14ac:dyDescent="0.2">
      <c r="A298" s="184" t="s">
        <v>1126</v>
      </c>
      <c r="B298" s="184" t="s">
        <v>1128</v>
      </c>
      <c r="C298" s="184" t="s">
        <v>72</v>
      </c>
      <c r="D298" s="184">
        <v>12.7</v>
      </c>
      <c r="E298" s="255" t="s">
        <v>3457</v>
      </c>
    </row>
    <row r="299" spans="1:7" ht="19.5" x14ac:dyDescent="0.2">
      <c r="A299" s="184" t="s">
        <v>1130</v>
      </c>
      <c r="B299" s="184" t="s">
        <v>1132</v>
      </c>
      <c r="C299" s="184" t="s">
        <v>88</v>
      </c>
      <c r="D299" s="184">
        <v>16</v>
      </c>
      <c r="E299" s="255" t="s">
        <v>3457</v>
      </c>
    </row>
    <row r="300" spans="1:7" x14ac:dyDescent="0.2">
      <c r="A300" s="184" t="s">
        <v>1133</v>
      </c>
      <c r="B300" s="184" t="s">
        <v>1135</v>
      </c>
      <c r="C300" s="184" t="s">
        <v>88</v>
      </c>
      <c r="D300" s="184">
        <v>133</v>
      </c>
      <c r="E300" s="255" t="s">
        <v>3457</v>
      </c>
    </row>
    <row r="301" spans="1:7" ht="19.5" x14ac:dyDescent="0.2">
      <c r="A301" s="184" t="s">
        <v>1137</v>
      </c>
      <c r="B301" s="184" t="s">
        <v>1139</v>
      </c>
      <c r="C301" s="184" t="s">
        <v>88</v>
      </c>
      <c r="D301" s="184">
        <v>2</v>
      </c>
      <c r="E301" s="255" t="s">
        <v>3457</v>
      </c>
    </row>
    <row r="302" spans="1:7" x14ac:dyDescent="0.2">
      <c r="A302" s="184" t="s">
        <v>1141</v>
      </c>
      <c r="B302" s="184" t="s">
        <v>1143</v>
      </c>
      <c r="C302" s="184" t="s">
        <v>1144</v>
      </c>
      <c r="D302" s="184">
        <v>91.7</v>
      </c>
      <c r="E302" s="255" t="s">
        <v>3457</v>
      </c>
    </row>
    <row r="303" spans="1:7" x14ac:dyDescent="0.2">
      <c r="A303" s="184" t="s">
        <v>1146</v>
      </c>
      <c r="B303" s="184" t="s">
        <v>1148</v>
      </c>
      <c r="C303" s="184" t="s">
        <v>72</v>
      </c>
      <c r="D303" s="184">
        <v>12.7</v>
      </c>
      <c r="E303" s="255" t="s">
        <v>3457</v>
      </c>
    </row>
    <row r="304" spans="1:7" ht="19.5" x14ac:dyDescent="0.2">
      <c r="A304" s="184" t="s">
        <v>1150</v>
      </c>
      <c r="B304" s="184" t="s">
        <v>1152</v>
      </c>
      <c r="C304" s="184" t="s">
        <v>72</v>
      </c>
      <c r="D304" s="184">
        <v>93.25</v>
      </c>
      <c r="E304" s="255" t="s">
        <v>3457</v>
      </c>
    </row>
    <row r="305" spans="1:5" ht="19.5" x14ac:dyDescent="0.2">
      <c r="A305" s="184" t="s">
        <v>1154</v>
      </c>
      <c r="B305" s="184" t="s">
        <v>1156</v>
      </c>
      <c r="C305" s="184" t="s">
        <v>72</v>
      </c>
      <c r="D305" s="184">
        <v>1711.39</v>
      </c>
      <c r="E305" s="255" t="s">
        <v>3457</v>
      </c>
    </row>
    <row r="306" spans="1:5" ht="19.5" x14ac:dyDescent="0.2">
      <c r="A306" s="184" t="s">
        <v>1158</v>
      </c>
      <c r="B306" s="184" t="s">
        <v>1160</v>
      </c>
      <c r="C306" s="184" t="s">
        <v>72</v>
      </c>
      <c r="D306" s="184">
        <v>362.06</v>
      </c>
      <c r="E306" s="255" t="s">
        <v>3457</v>
      </c>
    </row>
    <row r="307" spans="1:5" ht="19.5" x14ac:dyDescent="0.2">
      <c r="A307" s="184" t="s">
        <v>1162</v>
      </c>
      <c r="B307" s="184" t="s">
        <v>1164</v>
      </c>
      <c r="C307" s="184" t="s">
        <v>72</v>
      </c>
      <c r="D307" s="184">
        <v>163.95</v>
      </c>
      <c r="E307" s="255" t="s">
        <v>3457</v>
      </c>
    </row>
    <row r="308" spans="1:5" ht="19.5" x14ac:dyDescent="0.2">
      <c r="A308" s="184" t="s">
        <v>1166</v>
      </c>
      <c r="B308" s="184" t="s">
        <v>1168</v>
      </c>
      <c r="C308" s="184" t="s">
        <v>72</v>
      </c>
      <c r="D308" s="184">
        <v>42.91</v>
      </c>
      <c r="E308" s="255" t="s">
        <v>3457</v>
      </c>
    </row>
    <row r="309" spans="1:5" ht="19.5" x14ac:dyDescent="0.2">
      <c r="A309" s="184" t="s">
        <v>1170</v>
      </c>
      <c r="B309" s="184" t="s">
        <v>1172</v>
      </c>
      <c r="C309" s="184" t="s">
        <v>88</v>
      </c>
      <c r="D309" s="184">
        <v>245</v>
      </c>
      <c r="E309" s="255" t="s">
        <v>3457</v>
      </c>
    </row>
    <row r="310" spans="1:5" x14ac:dyDescent="0.2">
      <c r="A310" s="184" t="s">
        <v>1174</v>
      </c>
      <c r="B310" s="184" t="s">
        <v>1176</v>
      </c>
      <c r="C310" s="184" t="s">
        <v>688</v>
      </c>
      <c r="D310" s="184">
        <v>980</v>
      </c>
      <c r="E310" s="255" t="s">
        <v>3457</v>
      </c>
    </row>
    <row r="311" spans="1:5" ht="19.5" x14ac:dyDescent="0.2">
      <c r="A311" s="184" t="s">
        <v>1178</v>
      </c>
      <c r="B311" s="184" t="s">
        <v>1180</v>
      </c>
      <c r="C311" s="184" t="s">
        <v>88</v>
      </c>
      <c r="D311" s="184">
        <v>4</v>
      </c>
      <c r="E311" s="255" t="s">
        <v>3457</v>
      </c>
    </row>
    <row r="312" spans="1:5" ht="19.5" x14ac:dyDescent="0.2">
      <c r="A312" s="184" t="s">
        <v>1182</v>
      </c>
      <c r="B312" s="184" t="s">
        <v>1184</v>
      </c>
      <c r="C312" s="184" t="s">
        <v>88</v>
      </c>
      <c r="D312" s="184">
        <v>1</v>
      </c>
      <c r="E312" s="255" t="s">
        <v>3457</v>
      </c>
    </row>
    <row r="313" spans="1:5" ht="19.5" x14ac:dyDescent="0.2">
      <c r="A313" s="184" t="s">
        <v>1186</v>
      </c>
      <c r="B313" s="184" t="s">
        <v>1188</v>
      </c>
      <c r="C313" s="184" t="s">
        <v>88</v>
      </c>
      <c r="D313" s="184">
        <v>3</v>
      </c>
      <c r="E313" s="255" t="s">
        <v>3457</v>
      </c>
    </row>
    <row r="314" spans="1:5" ht="29.25" x14ac:dyDescent="0.2">
      <c r="A314" s="184" t="s">
        <v>1190</v>
      </c>
      <c r="B314" s="184" t="s">
        <v>1192</v>
      </c>
      <c r="C314" s="184" t="s">
        <v>88</v>
      </c>
      <c r="D314" s="184">
        <v>1</v>
      </c>
      <c r="E314" s="255" t="s">
        <v>3457</v>
      </c>
    </row>
    <row r="315" spans="1:5" ht="19.5" x14ac:dyDescent="0.2">
      <c r="A315" s="184" t="s">
        <v>1194</v>
      </c>
      <c r="B315" s="184" t="s">
        <v>1196</v>
      </c>
      <c r="C315" s="184" t="s">
        <v>88</v>
      </c>
      <c r="D315" s="184">
        <v>1</v>
      </c>
      <c r="E315" s="255" t="s">
        <v>3457</v>
      </c>
    </row>
    <row r="316" spans="1:5" ht="29.25" x14ac:dyDescent="0.2">
      <c r="A316" s="184" t="s">
        <v>1198</v>
      </c>
      <c r="B316" s="184" t="s">
        <v>1200</v>
      </c>
      <c r="C316" s="184" t="s">
        <v>88</v>
      </c>
      <c r="D316" s="184">
        <v>1</v>
      </c>
      <c r="E316" s="255" t="s">
        <v>3457</v>
      </c>
    </row>
    <row r="317" spans="1:5" x14ac:dyDescent="0.2">
      <c r="A317" s="184" t="s">
        <v>24</v>
      </c>
      <c r="B317" s="184" t="s">
        <v>25</v>
      </c>
      <c r="C317" s="184"/>
      <c r="D317" s="184"/>
      <c r="E317" s="186"/>
    </row>
    <row r="318" spans="1:5" ht="19.5" x14ac:dyDescent="0.2">
      <c r="A318" s="184" t="s">
        <v>1202</v>
      </c>
      <c r="B318" s="184" t="s">
        <v>1204</v>
      </c>
      <c r="C318" s="184" t="s">
        <v>88</v>
      </c>
      <c r="D318" s="184">
        <v>1</v>
      </c>
      <c r="E318" s="256" t="s">
        <v>3458</v>
      </c>
    </row>
    <row r="319" spans="1:5" ht="19.5" x14ac:dyDescent="0.2">
      <c r="A319" s="184" t="s">
        <v>1206</v>
      </c>
      <c r="B319" s="184" t="s">
        <v>1208</v>
      </c>
      <c r="C319" s="184" t="s">
        <v>88</v>
      </c>
      <c r="D319" s="184">
        <v>22</v>
      </c>
      <c r="E319" s="256" t="s">
        <v>3458</v>
      </c>
    </row>
    <row r="320" spans="1:5" ht="29.25" x14ac:dyDescent="0.2">
      <c r="A320" s="184" t="s">
        <v>1210</v>
      </c>
      <c r="B320" s="184" t="s">
        <v>1212</v>
      </c>
      <c r="C320" s="184" t="s">
        <v>88</v>
      </c>
      <c r="D320" s="184">
        <v>22</v>
      </c>
      <c r="E320" s="256" t="s">
        <v>3458</v>
      </c>
    </row>
    <row r="321" spans="1:5" ht="19.5" x14ac:dyDescent="0.2">
      <c r="A321" s="184" t="s">
        <v>1214</v>
      </c>
      <c r="B321" s="184" t="s">
        <v>963</v>
      </c>
      <c r="C321" s="184" t="s">
        <v>88</v>
      </c>
      <c r="D321" s="184">
        <v>22</v>
      </c>
      <c r="E321" s="256" t="s">
        <v>3458</v>
      </c>
    </row>
    <row r="322" spans="1:5" x14ac:dyDescent="0.2">
      <c r="A322" s="184" t="s">
        <v>1215</v>
      </c>
      <c r="B322" s="184" t="s">
        <v>1217</v>
      </c>
      <c r="C322" s="184" t="s">
        <v>88</v>
      </c>
      <c r="D322" s="184">
        <v>10</v>
      </c>
      <c r="E322" s="256" t="s">
        <v>3458</v>
      </c>
    </row>
    <row r="323" spans="1:5" x14ac:dyDescent="0.2">
      <c r="A323" s="184" t="s">
        <v>1219</v>
      </c>
      <c r="B323" s="184" t="s">
        <v>1221</v>
      </c>
      <c r="C323" s="184" t="s">
        <v>72</v>
      </c>
      <c r="D323" s="184">
        <v>45.2</v>
      </c>
      <c r="E323" s="256" t="s">
        <v>3458</v>
      </c>
    </row>
    <row r="324" spans="1:5" ht="19.5" x14ac:dyDescent="0.2">
      <c r="A324" s="184" t="s">
        <v>1223</v>
      </c>
      <c r="B324" s="184" t="s">
        <v>1011</v>
      </c>
      <c r="C324" s="184" t="s">
        <v>72</v>
      </c>
      <c r="D324" s="184">
        <v>246.9</v>
      </c>
      <c r="E324" s="256" t="s">
        <v>3458</v>
      </c>
    </row>
    <row r="325" spans="1:5" x14ac:dyDescent="0.2">
      <c r="A325" s="184" t="s">
        <v>1224</v>
      </c>
      <c r="B325" s="184" t="s">
        <v>1226</v>
      </c>
      <c r="C325" s="184" t="s">
        <v>88</v>
      </c>
      <c r="D325" s="184">
        <v>160</v>
      </c>
      <c r="E325" s="256" t="s">
        <v>3458</v>
      </c>
    </row>
    <row r="326" spans="1:5" ht="19.5" x14ac:dyDescent="0.2">
      <c r="A326" s="184" t="s">
        <v>1228</v>
      </c>
      <c r="B326" s="184" t="s">
        <v>1230</v>
      </c>
      <c r="C326" s="184" t="s">
        <v>88</v>
      </c>
      <c r="D326" s="184">
        <v>48</v>
      </c>
      <c r="E326" s="256" t="s">
        <v>3458</v>
      </c>
    </row>
    <row r="327" spans="1:5" ht="19.5" x14ac:dyDescent="0.2">
      <c r="A327" s="184" t="s">
        <v>1232</v>
      </c>
      <c r="B327" s="184" t="s">
        <v>1234</v>
      </c>
      <c r="C327" s="184" t="s">
        <v>88</v>
      </c>
      <c r="D327" s="184">
        <v>48</v>
      </c>
      <c r="E327" s="256" t="s">
        <v>3458</v>
      </c>
    </row>
    <row r="328" spans="1:5" x14ac:dyDescent="0.2">
      <c r="A328" s="184" t="s">
        <v>1236</v>
      </c>
      <c r="B328" s="184" t="s">
        <v>1238</v>
      </c>
      <c r="C328" s="184" t="s">
        <v>88</v>
      </c>
      <c r="D328" s="184">
        <v>48</v>
      </c>
      <c r="E328" s="256" t="s">
        <v>3458</v>
      </c>
    </row>
    <row r="329" spans="1:5" x14ac:dyDescent="0.2">
      <c r="A329" s="184" t="s">
        <v>26</v>
      </c>
      <c r="B329" s="184" t="s">
        <v>27</v>
      </c>
      <c r="C329" s="184"/>
      <c r="D329" s="184"/>
      <c r="E329" s="186"/>
    </row>
    <row r="330" spans="1:5" x14ac:dyDescent="0.2">
      <c r="A330" s="184" t="s">
        <v>1240</v>
      </c>
      <c r="B330" s="184" t="s">
        <v>1242</v>
      </c>
      <c r="C330" s="184" t="s">
        <v>88</v>
      </c>
      <c r="D330" s="184">
        <v>200</v>
      </c>
      <c r="E330" s="257" t="s">
        <v>3459</v>
      </c>
    </row>
    <row r="331" spans="1:5" ht="19.5" x14ac:dyDescent="0.2">
      <c r="A331" s="184" t="s">
        <v>1244</v>
      </c>
      <c r="B331" s="184" t="s">
        <v>1246</v>
      </c>
      <c r="C331" s="184" t="s">
        <v>88</v>
      </c>
      <c r="D331" s="184">
        <v>3</v>
      </c>
      <c r="E331" s="257" t="s">
        <v>3459</v>
      </c>
    </row>
    <row r="332" spans="1:5" x14ac:dyDescent="0.2">
      <c r="A332" s="184" t="s">
        <v>1248</v>
      </c>
      <c r="B332" s="184" t="s">
        <v>1250</v>
      </c>
      <c r="C332" s="184" t="s">
        <v>170</v>
      </c>
      <c r="D332" s="184">
        <v>5</v>
      </c>
      <c r="E332" s="257" t="s">
        <v>3459</v>
      </c>
    </row>
    <row r="333" spans="1:5" x14ac:dyDescent="0.2">
      <c r="A333" s="184" t="s">
        <v>1252</v>
      </c>
      <c r="B333" s="184" t="s">
        <v>1254</v>
      </c>
      <c r="C333" s="184" t="s">
        <v>88</v>
      </c>
      <c r="D333" s="184">
        <v>2</v>
      </c>
      <c r="E333" s="257" t="s">
        <v>3459</v>
      </c>
    </row>
    <row r="334" spans="1:5" x14ac:dyDescent="0.2">
      <c r="A334" s="184" t="s">
        <v>1256</v>
      </c>
      <c r="B334" s="184" t="s">
        <v>1258</v>
      </c>
      <c r="C334" s="184" t="s">
        <v>88</v>
      </c>
      <c r="D334" s="184">
        <v>14</v>
      </c>
      <c r="E334" s="257" t="s">
        <v>3459</v>
      </c>
    </row>
    <row r="335" spans="1:5" x14ac:dyDescent="0.2">
      <c r="A335" s="184" t="s">
        <v>1260</v>
      </c>
      <c r="B335" s="184" t="s">
        <v>1262</v>
      </c>
      <c r="C335" s="184" t="s">
        <v>88</v>
      </c>
      <c r="D335" s="184">
        <v>20</v>
      </c>
      <c r="E335" s="257" t="s">
        <v>3459</v>
      </c>
    </row>
    <row r="336" spans="1:5" x14ac:dyDescent="0.2">
      <c r="A336" s="184" t="s">
        <v>1264</v>
      </c>
      <c r="B336" s="184" t="s">
        <v>1226</v>
      </c>
      <c r="C336" s="184" t="s">
        <v>88</v>
      </c>
      <c r="D336" s="184">
        <v>4</v>
      </c>
      <c r="E336" s="257" t="s">
        <v>3459</v>
      </c>
    </row>
    <row r="337" spans="1:5" ht="19.5" x14ac:dyDescent="0.2">
      <c r="A337" s="184" t="s">
        <v>1265</v>
      </c>
      <c r="B337" s="184" t="s">
        <v>1267</v>
      </c>
      <c r="C337" s="184" t="s">
        <v>72</v>
      </c>
      <c r="D337" s="184">
        <v>4880</v>
      </c>
      <c r="E337" s="257" t="s">
        <v>3459</v>
      </c>
    </row>
    <row r="338" spans="1:5" ht="19.5" x14ac:dyDescent="0.2">
      <c r="A338" s="184" t="s">
        <v>1269</v>
      </c>
      <c r="B338" s="184" t="s">
        <v>1271</v>
      </c>
      <c r="C338" s="184" t="s">
        <v>88</v>
      </c>
      <c r="D338" s="184">
        <v>12</v>
      </c>
      <c r="E338" s="257" t="s">
        <v>3459</v>
      </c>
    </row>
    <row r="339" spans="1:5" ht="19.5" x14ac:dyDescent="0.2">
      <c r="A339" s="184" t="s">
        <v>1273</v>
      </c>
      <c r="B339" s="184" t="s">
        <v>943</v>
      </c>
      <c r="C339" s="184" t="s">
        <v>88</v>
      </c>
      <c r="D339" s="184">
        <v>87</v>
      </c>
      <c r="E339" s="257" t="s">
        <v>3459</v>
      </c>
    </row>
    <row r="340" spans="1:5" ht="19.5" x14ac:dyDescent="0.2">
      <c r="A340" s="184" t="s">
        <v>1274</v>
      </c>
      <c r="B340" s="184" t="s">
        <v>1276</v>
      </c>
      <c r="C340" s="184" t="s">
        <v>88</v>
      </c>
      <c r="D340" s="184">
        <v>1</v>
      </c>
      <c r="E340" s="257" t="s">
        <v>3459</v>
      </c>
    </row>
    <row r="341" spans="1:5" ht="19.5" x14ac:dyDescent="0.2">
      <c r="A341" s="184" t="s">
        <v>1278</v>
      </c>
      <c r="B341" s="184" t="s">
        <v>1280</v>
      </c>
      <c r="C341" s="184" t="s">
        <v>88</v>
      </c>
      <c r="D341" s="184">
        <v>6</v>
      </c>
      <c r="E341" s="257" t="s">
        <v>3459</v>
      </c>
    </row>
    <row r="342" spans="1:5" x14ac:dyDescent="0.2">
      <c r="A342" s="184" t="s">
        <v>1282</v>
      </c>
      <c r="B342" s="184" t="s">
        <v>1284</v>
      </c>
      <c r="C342" s="184" t="s">
        <v>88</v>
      </c>
      <c r="D342" s="184">
        <v>1</v>
      </c>
      <c r="E342" s="257" t="s">
        <v>3459</v>
      </c>
    </row>
    <row r="343" spans="1:5" x14ac:dyDescent="0.2">
      <c r="A343" s="184" t="s">
        <v>1286</v>
      </c>
      <c r="B343" s="184" t="s">
        <v>1288</v>
      </c>
      <c r="C343" s="184" t="s">
        <v>88</v>
      </c>
      <c r="D343" s="184">
        <v>1</v>
      </c>
      <c r="E343" s="257" t="s">
        <v>3459</v>
      </c>
    </row>
    <row r="344" spans="1:5" ht="19.5" x14ac:dyDescent="0.2">
      <c r="A344" s="184" t="s">
        <v>1290</v>
      </c>
      <c r="B344" s="184" t="s">
        <v>1292</v>
      </c>
      <c r="C344" s="184" t="s">
        <v>88</v>
      </c>
      <c r="D344" s="184">
        <v>5</v>
      </c>
      <c r="E344" s="257" t="s">
        <v>3459</v>
      </c>
    </row>
    <row r="345" spans="1:5" x14ac:dyDescent="0.2">
      <c r="A345" s="184" t="s">
        <v>1294</v>
      </c>
      <c r="B345" s="184" t="s">
        <v>1296</v>
      </c>
      <c r="C345" s="184" t="s">
        <v>88</v>
      </c>
      <c r="D345" s="184">
        <v>140</v>
      </c>
      <c r="E345" s="257" t="s">
        <v>3459</v>
      </c>
    </row>
    <row r="346" spans="1:5" ht="19.5" x14ac:dyDescent="0.2">
      <c r="A346" s="184" t="s">
        <v>1298</v>
      </c>
      <c r="B346" s="184" t="s">
        <v>1300</v>
      </c>
      <c r="C346" s="184" t="s">
        <v>88</v>
      </c>
      <c r="D346" s="184">
        <v>1</v>
      </c>
      <c r="E346" s="257" t="s">
        <v>3459</v>
      </c>
    </row>
    <row r="347" spans="1:5" ht="19.5" x14ac:dyDescent="0.2">
      <c r="A347" s="184" t="s">
        <v>1302</v>
      </c>
      <c r="B347" s="184" t="s">
        <v>1304</v>
      </c>
      <c r="C347" s="184" t="s">
        <v>88</v>
      </c>
      <c r="D347" s="184">
        <v>1</v>
      </c>
      <c r="E347" s="257" t="s">
        <v>3459</v>
      </c>
    </row>
    <row r="348" spans="1:5" ht="29.25" x14ac:dyDescent="0.2">
      <c r="A348" s="184" t="s">
        <v>1306</v>
      </c>
      <c r="B348" s="184" t="s">
        <v>1308</v>
      </c>
      <c r="C348" s="184" t="s">
        <v>88</v>
      </c>
      <c r="D348" s="184">
        <v>58</v>
      </c>
      <c r="E348" s="257" t="s">
        <v>3459</v>
      </c>
    </row>
    <row r="349" spans="1:5" ht="29.25" x14ac:dyDescent="0.2">
      <c r="A349" s="184" t="s">
        <v>1310</v>
      </c>
      <c r="B349" s="184" t="s">
        <v>1312</v>
      </c>
      <c r="C349" s="184" t="s">
        <v>88</v>
      </c>
      <c r="D349" s="184">
        <v>18</v>
      </c>
      <c r="E349" s="257" t="s">
        <v>3459</v>
      </c>
    </row>
    <row r="350" spans="1:5" ht="19.5" x14ac:dyDescent="0.2">
      <c r="A350" s="184" t="s">
        <v>1314</v>
      </c>
      <c r="B350" s="184" t="s">
        <v>1316</v>
      </c>
      <c r="C350" s="184" t="s">
        <v>72</v>
      </c>
      <c r="D350" s="184">
        <v>3</v>
      </c>
      <c r="E350" s="257" t="s">
        <v>3459</v>
      </c>
    </row>
    <row r="351" spans="1:5" ht="19.5" x14ac:dyDescent="0.2">
      <c r="A351" s="184" t="s">
        <v>1318</v>
      </c>
      <c r="B351" s="184" t="s">
        <v>1320</v>
      </c>
      <c r="C351" s="184" t="s">
        <v>72</v>
      </c>
      <c r="D351" s="184">
        <v>312</v>
      </c>
      <c r="E351" s="257" t="s">
        <v>3459</v>
      </c>
    </row>
    <row r="352" spans="1:5" ht="19.5" x14ac:dyDescent="0.2">
      <c r="A352" s="184" t="s">
        <v>1322</v>
      </c>
      <c r="B352" s="184" t="s">
        <v>1324</v>
      </c>
      <c r="C352" s="184" t="s">
        <v>72</v>
      </c>
      <c r="D352" s="184">
        <v>144</v>
      </c>
      <c r="E352" s="257" t="s">
        <v>3459</v>
      </c>
    </row>
    <row r="353" spans="1:5" x14ac:dyDescent="0.2">
      <c r="A353" s="184" t="s">
        <v>1325</v>
      </c>
      <c r="B353" s="184" t="s">
        <v>1327</v>
      </c>
      <c r="C353" s="184" t="s">
        <v>88</v>
      </c>
      <c r="D353" s="184">
        <v>10</v>
      </c>
      <c r="E353" s="257" t="s">
        <v>3459</v>
      </c>
    </row>
    <row r="354" spans="1:5" x14ac:dyDescent="0.2">
      <c r="A354" s="184" t="s">
        <v>1329</v>
      </c>
      <c r="B354" s="184" t="s">
        <v>1331</v>
      </c>
      <c r="C354" s="184" t="s">
        <v>88</v>
      </c>
      <c r="D354" s="184">
        <v>10</v>
      </c>
      <c r="E354" s="257" t="s">
        <v>3459</v>
      </c>
    </row>
    <row r="355" spans="1:5" x14ac:dyDescent="0.2">
      <c r="A355" s="184" t="s">
        <v>1333</v>
      </c>
      <c r="B355" s="184" t="s">
        <v>1335</v>
      </c>
      <c r="C355" s="184" t="s">
        <v>88</v>
      </c>
      <c r="D355" s="184">
        <v>4</v>
      </c>
      <c r="E355" s="257" t="s">
        <v>3459</v>
      </c>
    </row>
    <row r="356" spans="1:5" ht="19.5" x14ac:dyDescent="0.2">
      <c r="A356" s="184" t="s">
        <v>1337</v>
      </c>
      <c r="B356" s="184" t="s">
        <v>1339</v>
      </c>
      <c r="C356" s="184" t="s">
        <v>88</v>
      </c>
      <c r="D356" s="184">
        <v>4</v>
      </c>
      <c r="E356" s="257" t="s">
        <v>3459</v>
      </c>
    </row>
    <row r="357" spans="1:5" x14ac:dyDescent="0.2">
      <c r="A357" s="184" t="s">
        <v>1341</v>
      </c>
      <c r="B357" s="184" t="s">
        <v>1343</v>
      </c>
      <c r="C357" s="184" t="s">
        <v>88</v>
      </c>
      <c r="D357" s="184">
        <v>15</v>
      </c>
      <c r="E357" s="257" t="s">
        <v>3459</v>
      </c>
    </row>
    <row r="358" spans="1:5" x14ac:dyDescent="0.2">
      <c r="A358" s="184" t="s">
        <v>1345</v>
      </c>
      <c r="B358" s="184" t="s">
        <v>1347</v>
      </c>
      <c r="C358" s="184" t="s">
        <v>88</v>
      </c>
      <c r="D358" s="184">
        <v>244</v>
      </c>
      <c r="E358" s="257" t="s">
        <v>3459</v>
      </c>
    </row>
    <row r="359" spans="1:5" ht="19.5" x14ac:dyDescent="0.2">
      <c r="A359" s="184" t="s">
        <v>1348</v>
      </c>
      <c r="B359" s="184" t="s">
        <v>1350</v>
      </c>
      <c r="C359" s="184" t="s">
        <v>88</v>
      </c>
      <c r="D359" s="184">
        <v>2</v>
      </c>
      <c r="E359" s="257" t="s">
        <v>3459</v>
      </c>
    </row>
    <row r="360" spans="1:5" ht="19.5" x14ac:dyDescent="0.2">
      <c r="A360" s="184" t="s">
        <v>1352</v>
      </c>
      <c r="B360" s="184" t="s">
        <v>1354</v>
      </c>
      <c r="C360" s="184" t="s">
        <v>88</v>
      </c>
      <c r="D360" s="184">
        <v>220</v>
      </c>
      <c r="E360" s="257" t="s">
        <v>3459</v>
      </c>
    </row>
    <row r="361" spans="1:5" ht="19.5" x14ac:dyDescent="0.2">
      <c r="A361" s="184" t="s">
        <v>1356</v>
      </c>
      <c r="B361" s="184" t="s">
        <v>1358</v>
      </c>
      <c r="C361" s="184" t="s">
        <v>88</v>
      </c>
      <c r="D361" s="184">
        <v>72</v>
      </c>
      <c r="E361" s="257" t="s">
        <v>3459</v>
      </c>
    </row>
    <row r="362" spans="1:5" x14ac:dyDescent="0.2">
      <c r="A362" s="184" t="s">
        <v>1360</v>
      </c>
      <c r="B362" s="184" t="s">
        <v>1362</v>
      </c>
      <c r="C362" s="184" t="s">
        <v>88</v>
      </c>
      <c r="D362" s="184">
        <v>30</v>
      </c>
      <c r="E362" s="257" t="s">
        <v>3459</v>
      </c>
    </row>
    <row r="363" spans="1:5" ht="19.5" x14ac:dyDescent="0.2">
      <c r="A363" s="184" t="s">
        <v>1364</v>
      </c>
      <c r="B363" s="184" t="s">
        <v>1366</v>
      </c>
      <c r="C363" s="184" t="s">
        <v>688</v>
      </c>
      <c r="D363" s="184">
        <v>70</v>
      </c>
      <c r="E363" s="257" t="s">
        <v>3459</v>
      </c>
    </row>
    <row r="364" spans="1:5" x14ac:dyDescent="0.2">
      <c r="A364" s="184" t="s">
        <v>1368</v>
      </c>
      <c r="B364" s="184" t="s">
        <v>1370</v>
      </c>
      <c r="C364" s="184" t="s">
        <v>88</v>
      </c>
      <c r="D364" s="184">
        <v>70</v>
      </c>
      <c r="E364" s="257" t="s">
        <v>3459</v>
      </c>
    </row>
    <row r="365" spans="1:5" x14ac:dyDescent="0.2">
      <c r="A365" s="184" t="s">
        <v>1372</v>
      </c>
      <c r="B365" s="184" t="s">
        <v>1374</v>
      </c>
      <c r="C365" s="184" t="s">
        <v>88</v>
      </c>
      <c r="D365" s="184">
        <v>6</v>
      </c>
      <c r="E365" s="257" t="s">
        <v>3459</v>
      </c>
    </row>
    <row r="366" spans="1:5" x14ac:dyDescent="0.2">
      <c r="A366" s="184" t="s">
        <v>1376</v>
      </c>
      <c r="B366" s="184" t="s">
        <v>1378</v>
      </c>
      <c r="C366" s="184" t="s">
        <v>688</v>
      </c>
      <c r="D366" s="184">
        <v>3</v>
      </c>
      <c r="E366" s="257" t="s">
        <v>3459</v>
      </c>
    </row>
    <row r="367" spans="1:5" x14ac:dyDescent="0.2">
      <c r="A367" s="184" t="s">
        <v>1380</v>
      </c>
      <c r="B367" s="184" t="s">
        <v>1382</v>
      </c>
      <c r="C367" s="184" t="s">
        <v>88</v>
      </c>
      <c r="D367" s="184">
        <v>2</v>
      </c>
      <c r="E367" s="257" t="s">
        <v>3459</v>
      </c>
    </row>
    <row r="368" spans="1:5" x14ac:dyDescent="0.2">
      <c r="A368" s="184" t="s">
        <v>1384</v>
      </c>
      <c r="B368" s="184" t="s">
        <v>1386</v>
      </c>
      <c r="C368" s="184" t="s">
        <v>88</v>
      </c>
      <c r="D368" s="184">
        <v>17</v>
      </c>
      <c r="E368" s="257" t="s">
        <v>3459</v>
      </c>
    </row>
    <row r="369" spans="1:5" ht="19.5" x14ac:dyDescent="0.2">
      <c r="A369" s="184" t="s">
        <v>1388</v>
      </c>
      <c r="B369" s="184" t="s">
        <v>1390</v>
      </c>
      <c r="C369" s="184" t="s">
        <v>88</v>
      </c>
      <c r="D369" s="184">
        <v>70</v>
      </c>
      <c r="E369" s="257" t="s">
        <v>3459</v>
      </c>
    </row>
    <row r="370" spans="1:5" x14ac:dyDescent="0.2">
      <c r="A370" s="184" t="s">
        <v>1392</v>
      </c>
      <c r="B370" s="184" t="s">
        <v>1394</v>
      </c>
      <c r="C370" s="184" t="s">
        <v>88</v>
      </c>
      <c r="D370" s="184">
        <v>5</v>
      </c>
      <c r="E370" s="257" t="s">
        <v>3459</v>
      </c>
    </row>
    <row r="371" spans="1:5" ht="19.5" x14ac:dyDescent="0.2">
      <c r="A371" s="184" t="s">
        <v>1396</v>
      </c>
      <c r="B371" s="184" t="s">
        <v>1398</v>
      </c>
      <c r="C371" s="184" t="s">
        <v>88</v>
      </c>
      <c r="D371" s="184">
        <v>1</v>
      </c>
      <c r="E371" s="257" t="s">
        <v>3459</v>
      </c>
    </row>
    <row r="372" spans="1:5" x14ac:dyDescent="0.2">
      <c r="A372" s="184" t="s">
        <v>1400</v>
      </c>
      <c r="B372" s="184" t="s">
        <v>1402</v>
      </c>
      <c r="C372" s="184" t="s">
        <v>72</v>
      </c>
      <c r="D372" s="184">
        <v>20</v>
      </c>
      <c r="E372" s="257" t="s">
        <v>3459</v>
      </c>
    </row>
    <row r="373" spans="1:5" x14ac:dyDescent="0.2">
      <c r="A373" s="184" t="s">
        <v>1404</v>
      </c>
      <c r="B373" s="184" t="s">
        <v>1406</v>
      </c>
      <c r="C373" s="184" t="s">
        <v>88</v>
      </c>
      <c r="D373" s="184">
        <v>1</v>
      </c>
      <c r="E373" s="257" t="s">
        <v>3459</v>
      </c>
    </row>
    <row r="374" spans="1:5" x14ac:dyDescent="0.2">
      <c r="A374" s="184" t="s">
        <v>1408</v>
      </c>
      <c r="B374" s="184" t="s">
        <v>1410</v>
      </c>
      <c r="C374" s="184" t="s">
        <v>88</v>
      </c>
      <c r="D374" s="184">
        <v>140</v>
      </c>
      <c r="E374" s="257" t="s">
        <v>3459</v>
      </c>
    </row>
    <row r="375" spans="1:5" x14ac:dyDescent="0.2">
      <c r="A375" s="184" t="s">
        <v>1412</v>
      </c>
      <c r="B375" s="184" t="s">
        <v>1414</v>
      </c>
      <c r="C375" s="184" t="s">
        <v>88</v>
      </c>
      <c r="D375" s="184">
        <v>140</v>
      </c>
      <c r="E375" s="257" t="s">
        <v>3459</v>
      </c>
    </row>
    <row r="376" spans="1:5" ht="19.5" x14ac:dyDescent="0.2">
      <c r="A376" s="184" t="s">
        <v>1416</v>
      </c>
      <c r="B376" s="184" t="s">
        <v>1418</v>
      </c>
      <c r="C376" s="184" t="s">
        <v>72</v>
      </c>
      <c r="D376" s="184">
        <v>305</v>
      </c>
      <c r="E376" s="257" t="s">
        <v>3459</v>
      </c>
    </row>
    <row r="377" spans="1:5" x14ac:dyDescent="0.2">
      <c r="A377" s="184" t="s">
        <v>28</v>
      </c>
      <c r="B377" s="184" t="s">
        <v>29</v>
      </c>
      <c r="C377" s="184"/>
      <c r="D377" s="184"/>
      <c r="E377" s="186"/>
    </row>
    <row r="378" spans="1:5" ht="19.5" x14ac:dyDescent="0.2">
      <c r="A378" s="184" t="s">
        <v>1420</v>
      </c>
      <c r="B378" s="184" t="s">
        <v>1422</v>
      </c>
      <c r="C378" s="184" t="s">
        <v>88</v>
      </c>
      <c r="D378" s="184">
        <v>3</v>
      </c>
      <c r="E378" s="258" t="s">
        <v>3460</v>
      </c>
    </row>
    <row r="379" spans="1:5" ht="19.5" x14ac:dyDescent="0.2">
      <c r="A379" s="184" t="s">
        <v>1424</v>
      </c>
      <c r="B379" s="184" t="s">
        <v>1426</v>
      </c>
      <c r="C379" s="184" t="s">
        <v>88</v>
      </c>
      <c r="D379" s="184">
        <v>4</v>
      </c>
      <c r="E379" s="258" t="s">
        <v>3460</v>
      </c>
    </row>
    <row r="380" spans="1:5" ht="19.5" x14ac:dyDescent="0.2">
      <c r="A380" s="184" t="s">
        <v>1428</v>
      </c>
      <c r="B380" s="184" t="s">
        <v>1430</v>
      </c>
      <c r="C380" s="184" t="s">
        <v>88</v>
      </c>
      <c r="D380" s="184">
        <v>1</v>
      </c>
      <c r="E380" s="258" t="s">
        <v>3460</v>
      </c>
    </row>
    <row r="381" spans="1:5" x14ac:dyDescent="0.2">
      <c r="A381" s="184" t="s">
        <v>1432</v>
      </c>
      <c r="B381" s="184" t="s">
        <v>1434</v>
      </c>
      <c r="C381" s="184" t="s">
        <v>88</v>
      </c>
      <c r="D381" s="184">
        <v>8</v>
      </c>
      <c r="E381" s="258" t="s">
        <v>3460</v>
      </c>
    </row>
    <row r="382" spans="1:5" ht="29.25" x14ac:dyDescent="0.2">
      <c r="A382" s="184" t="s">
        <v>1436</v>
      </c>
      <c r="B382" s="184" t="s">
        <v>1438</v>
      </c>
      <c r="C382" s="184" t="s">
        <v>1439</v>
      </c>
      <c r="D382" s="184">
        <v>5</v>
      </c>
      <c r="E382" s="258" t="s">
        <v>3460</v>
      </c>
    </row>
    <row r="383" spans="1:5" ht="29.25" x14ac:dyDescent="0.2">
      <c r="A383" s="184" t="s">
        <v>1441</v>
      </c>
      <c r="B383" s="184" t="s">
        <v>1443</v>
      </c>
      <c r="C383" s="184" t="s">
        <v>1439</v>
      </c>
      <c r="D383" s="184">
        <v>4</v>
      </c>
      <c r="E383" s="258" t="s">
        <v>3460</v>
      </c>
    </row>
    <row r="384" spans="1:5" ht="19.5" x14ac:dyDescent="0.2">
      <c r="A384" s="184" t="s">
        <v>1444</v>
      </c>
      <c r="B384" s="184" t="s">
        <v>1446</v>
      </c>
      <c r="C384" s="184" t="s">
        <v>88</v>
      </c>
      <c r="D384" s="184">
        <v>6</v>
      </c>
      <c r="E384" s="258" t="s">
        <v>3460</v>
      </c>
    </row>
    <row r="385" spans="1:5" ht="29.25" x14ac:dyDescent="0.2">
      <c r="A385" s="184" t="s">
        <v>1448</v>
      </c>
      <c r="B385" s="184" t="s">
        <v>1450</v>
      </c>
      <c r="C385" s="184" t="s">
        <v>88</v>
      </c>
      <c r="D385" s="184">
        <v>1</v>
      </c>
      <c r="E385" s="258" t="s">
        <v>3460</v>
      </c>
    </row>
    <row r="386" spans="1:5" ht="29.25" x14ac:dyDescent="0.2">
      <c r="A386" s="184" t="s">
        <v>1452</v>
      </c>
      <c r="B386" s="184" t="s">
        <v>1454</v>
      </c>
      <c r="C386" s="184" t="s">
        <v>88</v>
      </c>
      <c r="D386" s="184">
        <v>30</v>
      </c>
      <c r="E386" s="258" t="s">
        <v>3460</v>
      </c>
    </row>
    <row r="387" spans="1:5" x14ac:dyDescent="0.2">
      <c r="A387" s="184" t="s">
        <v>30</v>
      </c>
      <c r="B387" s="184" t="s">
        <v>31</v>
      </c>
      <c r="C387" s="184"/>
      <c r="D387" s="184"/>
      <c r="E387" s="186"/>
    </row>
    <row r="388" spans="1:5" ht="19.5" x14ac:dyDescent="0.2">
      <c r="A388" s="184" t="s">
        <v>1456</v>
      </c>
      <c r="B388" s="184" t="s">
        <v>1458</v>
      </c>
      <c r="C388" s="184" t="s">
        <v>88</v>
      </c>
      <c r="D388" s="184">
        <v>5</v>
      </c>
      <c r="E388" s="259" t="s">
        <v>3461</v>
      </c>
    </row>
    <row r="389" spans="1:5" ht="19.5" x14ac:dyDescent="0.2">
      <c r="A389" s="184" t="s">
        <v>1460</v>
      </c>
      <c r="B389" s="184" t="s">
        <v>1462</v>
      </c>
      <c r="C389" s="184" t="s">
        <v>88</v>
      </c>
      <c r="D389" s="184">
        <v>7</v>
      </c>
      <c r="E389" s="259" t="s">
        <v>3461</v>
      </c>
    </row>
    <row r="390" spans="1:5" ht="19.5" x14ac:dyDescent="0.2">
      <c r="A390" s="184" t="s">
        <v>1464</v>
      </c>
      <c r="B390" s="184" t="s">
        <v>1466</v>
      </c>
      <c r="C390" s="184" t="s">
        <v>88</v>
      </c>
      <c r="D390" s="184">
        <v>6</v>
      </c>
      <c r="E390" s="259" t="s">
        <v>3461</v>
      </c>
    </row>
    <row r="391" spans="1:5" ht="19.5" x14ac:dyDescent="0.2">
      <c r="A391" s="184" t="s">
        <v>1468</v>
      </c>
      <c r="B391" s="184" t="s">
        <v>1470</v>
      </c>
      <c r="C391" s="184" t="s">
        <v>88</v>
      </c>
      <c r="D391" s="184">
        <v>14</v>
      </c>
      <c r="E391" s="259" t="s">
        <v>3461</v>
      </c>
    </row>
    <row r="392" spans="1:5" x14ac:dyDescent="0.2">
      <c r="A392" s="184" t="s">
        <v>1472</v>
      </c>
      <c r="B392" s="184" t="s">
        <v>1474</v>
      </c>
      <c r="C392" s="184" t="s">
        <v>88</v>
      </c>
      <c r="D392" s="184">
        <v>32</v>
      </c>
      <c r="E392" s="259" t="s">
        <v>3461</v>
      </c>
    </row>
    <row r="393" spans="1:5" ht="19.5" x14ac:dyDescent="0.2">
      <c r="A393" s="184" t="s">
        <v>1476</v>
      </c>
      <c r="B393" s="184" t="s">
        <v>846</v>
      </c>
      <c r="C393" s="184" t="s">
        <v>72</v>
      </c>
      <c r="D393" s="184">
        <v>96</v>
      </c>
      <c r="E393" s="259" t="s">
        <v>3461</v>
      </c>
    </row>
    <row r="394" spans="1:5" ht="19.5" x14ac:dyDescent="0.2">
      <c r="A394" s="184" t="s">
        <v>1477</v>
      </c>
      <c r="B394" s="184" t="s">
        <v>1479</v>
      </c>
      <c r="C394" s="184" t="s">
        <v>72</v>
      </c>
      <c r="D394" s="184">
        <v>96</v>
      </c>
      <c r="E394" s="259" t="s">
        <v>3461</v>
      </c>
    </row>
    <row r="395" spans="1:5" x14ac:dyDescent="0.2">
      <c r="A395" s="184" t="s">
        <v>1481</v>
      </c>
      <c r="B395" s="184" t="s">
        <v>1483</v>
      </c>
      <c r="C395" s="184" t="s">
        <v>88</v>
      </c>
      <c r="D395" s="184">
        <v>8</v>
      </c>
      <c r="E395" s="259" t="s">
        <v>3461</v>
      </c>
    </row>
    <row r="396" spans="1:5" x14ac:dyDescent="0.2">
      <c r="A396" s="184" t="s">
        <v>1485</v>
      </c>
      <c r="B396" s="184" t="s">
        <v>1487</v>
      </c>
      <c r="C396" s="184" t="s">
        <v>88</v>
      </c>
      <c r="D396" s="184">
        <v>3</v>
      </c>
      <c r="E396" s="259" t="s">
        <v>3461</v>
      </c>
    </row>
    <row r="397" spans="1:5" ht="19.5" x14ac:dyDescent="0.2">
      <c r="A397" s="184" t="s">
        <v>1489</v>
      </c>
      <c r="B397" s="184" t="s">
        <v>1491</v>
      </c>
      <c r="C397" s="184" t="s">
        <v>88</v>
      </c>
      <c r="D397" s="184">
        <v>5</v>
      </c>
      <c r="E397" s="259" t="s">
        <v>3453</v>
      </c>
    </row>
    <row r="398" spans="1:5" x14ac:dyDescent="0.2">
      <c r="A398" s="184" t="s">
        <v>32</v>
      </c>
      <c r="B398" s="184" t="s">
        <v>33</v>
      </c>
      <c r="C398" s="184"/>
      <c r="D398" s="184"/>
      <c r="E398" s="186"/>
    </row>
    <row r="399" spans="1:5" ht="19.5" x14ac:dyDescent="0.2">
      <c r="A399" s="184" t="s">
        <v>1493</v>
      </c>
      <c r="B399" s="184" t="s">
        <v>1495</v>
      </c>
      <c r="C399" s="184" t="s">
        <v>88</v>
      </c>
      <c r="D399" s="184">
        <v>8</v>
      </c>
      <c r="E399" s="260" t="s">
        <v>3462</v>
      </c>
    </row>
    <row r="400" spans="1:5" ht="29.25" x14ac:dyDescent="0.2">
      <c r="A400" s="184" t="s">
        <v>1497</v>
      </c>
      <c r="B400" s="184" t="s">
        <v>1499</v>
      </c>
      <c r="C400" s="184" t="s">
        <v>72</v>
      </c>
      <c r="D400" s="184">
        <v>40.299999999999997</v>
      </c>
      <c r="E400" s="260" t="s">
        <v>3463</v>
      </c>
    </row>
    <row r="401" spans="1:5" ht="19.5" x14ac:dyDescent="0.2">
      <c r="A401" s="184" t="s">
        <v>1501</v>
      </c>
      <c r="B401" s="184" t="s">
        <v>1503</v>
      </c>
      <c r="C401" s="184" t="s">
        <v>88</v>
      </c>
      <c r="D401" s="184">
        <v>16</v>
      </c>
      <c r="E401" s="260" t="s">
        <v>3464</v>
      </c>
    </row>
    <row r="402" spans="1:5" ht="19.5" x14ac:dyDescent="0.2">
      <c r="A402" s="184" t="s">
        <v>1505</v>
      </c>
      <c r="B402" s="184" t="s">
        <v>1507</v>
      </c>
      <c r="C402" s="184" t="s">
        <v>88</v>
      </c>
      <c r="D402" s="184">
        <v>3</v>
      </c>
      <c r="E402" s="260" t="s">
        <v>3465</v>
      </c>
    </row>
    <row r="403" spans="1:5" x14ac:dyDescent="0.2">
      <c r="A403" s="184" t="s">
        <v>34</v>
      </c>
      <c r="B403" s="184" t="s">
        <v>35</v>
      </c>
      <c r="C403" s="184"/>
      <c r="D403" s="184"/>
      <c r="E403" s="186"/>
    </row>
    <row r="404" spans="1:5" x14ac:dyDescent="0.2">
      <c r="A404" s="184" t="s">
        <v>1509</v>
      </c>
      <c r="B404" s="184" t="s">
        <v>1510</v>
      </c>
      <c r="C404" s="184"/>
      <c r="D404" s="184"/>
      <c r="E404" s="186"/>
    </row>
    <row r="405" spans="1:5" ht="29.25" x14ac:dyDescent="0.2">
      <c r="A405" s="184" t="s">
        <v>1511</v>
      </c>
      <c r="B405" s="184" t="s">
        <v>1513</v>
      </c>
      <c r="C405" s="184" t="s">
        <v>66</v>
      </c>
      <c r="D405" s="184">
        <v>720.52</v>
      </c>
      <c r="E405" s="261" t="s">
        <v>3466</v>
      </c>
    </row>
    <row r="406" spans="1:5" ht="19.5" x14ac:dyDescent="0.2">
      <c r="A406" s="184" t="s">
        <v>1515</v>
      </c>
      <c r="B406" s="184" t="s">
        <v>1517</v>
      </c>
      <c r="C406" s="184" t="s">
        <v>66</v>
      </c>
      <c r="D406" s="184">
        <v>720.52</v>
      </c>
      <c r="E406" s="261" t="s">
        <v>3466</v>
      </c>
    </row>
    <row r="407" spans="1:5" x14ac:dyDescent="0.2">
      <c r="A407" s="184" t="s">
        <v>1519</v>
      </c>
      <c r="B407" s="184" t="s">
        <v>1520</v>
      </c>
      <c r="C407" s="184"/>
      <c r="D407" s="184"/>
      <c r="E407" s="186"/>
    </row>
    <row r="408" spans="1:5" ht="409.5" x14ac:dyDescent="0.2">
      <c r="A408" s="184" t="s">
        <v>1521</v>
      </c>
      <c r="B408" s="184" t="s">
        <v>1523</v>
      </c>
      <c r="C408" s="184" t="s">
        <v>66</v>
      </c>
      <c r="D408" s="184">
        <v>2342.39</v>
      </c>
      <c r="E408" s="262" t="s">
        <v>3467</v>
      </c>
    </row>
    <row r="409" spans="1:5" ht="29.25" x14ac:dyDescent="0.2">
      <c r="A409" s="184" t="s">
        <v>1525</v>
      </c>
      <c r="B409" s="184" t="s">
        <v>1527</v>
      </c>
      <c r="C409" s="184" t="s">
        <v>66</v>
      </c>
      <c r="D409" s="184">
        <v>2342.39</v>
      </c>
      <c r="E409" s="263" t="s">
        <v>3468</v>
      </c>
    </row>
    <row r="410" spans="1:5" ht="224.25" x14ac:dyDescent="0.2">
      <c r="A410" s="184" t="s">
        <v>1529</v>
      </c>
      <c r="B410" s="184" t="s">
        <v>1531</v>
      </c>
      <c r="C410" s="184" t="s">
        <v>66</v>
      </c>
      <c r="D410" s="184">
        <v>240.28</v>
      </c>
      <c r="E410" s="186" t="s">
        <v>3469</v>
      </c>
    </row>
    <row r="411" spans="1:5" x14ac:dyDescent="0.2">
      <c r="A411" s="184" t="s">
        <v>1533</v>
      </c>
      <c r="B411" s="184" t="s">
        <v>1534</v>
      </c>
      <c r="C411" s="184"/>
      <c r="D411" s="184"/>
      <c r="E411" s="186"/>
    </row>
    <row r="412" spans="1:5" ht="214.5" x14ac:dyDescent="0.2">
      <c r="A412" s="184" t="s">
        <v>1535</v>
      </c>
      <c r="B412" s="184" t="s">
        <v>1537</v>
      </c>
      <c r="C412" s="184" t="s">
        <v>136</v>
      </c>
      <c r="D412" s="184">
        <v>216.15</v>
      </c>
      <c r="E412" s="186" t="s">
        <v>3470</v>
      </c>
    </row>
    <row r="413" spans="1:5" ht="19.5" x14ac:dyDescent="0.2">
      <c r="A413" s="184" t="s">
        <v>1539</v>
      </c>
      <c r="B413" s="184" t="s">
        <v>1541</v>
      </c>
      <c r="C413" s="184" t="s">
        <v>66</v>
      </c>
      <c r="D413" s="184">
        <v>720.52</v>
      </c>
      <c r="E413" s="186" t="s">
        <v>3471</v>
      </c>
    </row>
    <row r="414" spans="1:5" ht="19.5" x14ac:dyDescent="0.2">
      <c r="A414" s="184" t="s">
        <v>1543</v>
      </c>
      <c r="B414" s="184" t="s">
        <v>1545</v>
      </c>
      <c r="C414" s="184" t="s">
        <v>66</v>
      </c>
      <c r="D414" s="184">
        <v>720.52</v>
      </c>
      <c r="E414" s="263" t="s">
        <v>3471</v>
      </c>
    </row>
    <row r="415" spans="1:5" ht="19.5" x14ac:dyDescent="0.2">
      <c r="A415" s="184" t="s">
        <v>1547</v>
      </c>
      <c r="B415" s="184" t="s">
        <v>1549</v>
      </c>
      <c r="C415" s="184" t="s">
        <v>66</v>
      </c>
      <c r="D415" s="184">
        <v>720.52</v>
      </c>
      <c r="E415" s="263" t="s">
        <v>3471</v>
      </c>
    </row>
    <row r="416" spans="1:5" ht="39" x14ac:dyDescent="0.2">
      <c r="A416" s="184" t="s">
        <v>1551</v>
      </c>
      <c r="B416" s="184" t="s">
        <v>1553</v>
      </c>
      <c r="C416" s="184" t="s">
        <v>66</v>
      </c>
      <c r="D416" s="184">
        <v>720.52</v>
      </c>
      <c r="E416" s="263" t="s">
        <v>3471</v>
      </c>
    </row>
    <row r="417" spans="1:5" ht="360.75" x14ac:dyDescent="0.2">
      <c r="A417" s="184" t="s">
        <v>1555</v>
      </c>
      <c r="B417" s="184" t="s">
        <v>1557</v>
      </c>
      <c r="C417" s="184" t="s">
        <v>72</v>
      </c>
      <c r="D417" s="184">
        <v>543.47</v>
      </c>
      <c r="E417" s="186" t="s">
        <v>3472</v>
      </c>
    </row>
    <row r="418" spans="1:5" ht="68.25" x14ac:dyDescent="0.2">
      <c r="A418" s="184" t="s">
        <v>1559</v>
      </c>
      <c r="B418" s="184" t="s">
        <v>1561</v>
      </c>
      <c r="C418" s="184" t="s">
        <v>136</v>
      </c>
      <c r="D418" s="184">
        <v>32.049999999999997</v>
      </c>
      <c r="E418" s="186" t="s">
        <v>3473</v>
      </c>
    </row>
    <row r="419" spans="1:5" ht="29.25" x14ac:dyDescent="0.2">
      <c r="A419" s="184" t="s">
        <v>1563</v>
      </c>
      <c r="B419" s="184" t="s">
        <v>1565</v>
      </c>
      <c r="C419" s="184" t="s">
        <v>66</v>
      </c>
      <c r="D419" s="184">
        <v>830.7</v>
      </c>
      <c r="E419" s="186" t="s">
        <v>3474</v>
      </c>
    </row>
    <row r="420" spans="1:5" ht="29.25" x14ac:dyDescent="0.2">
      <c r="A420" s="184" t="s">
        <v>1567</v>
      </c>
      <c r="B420" s="184" t="s">
        <v>1569</v>
      </c>
      <c r="C420" s="184" t="s">
        <v>72</v>
      </c>
      <c r="D420" s="184">
        <v>33.25</v>
      </c>
      <c r="E420" s="263" t="s">
        <v>3475</v>
      </c>
    </row>
    <row r="421" spans="1:5" x14ac:dyDescent="0.2">
      <c r="A421" s="184" t="s">
        <v>36</v>
      </c>
      <c r="B421" s="184" t="s">
        <v>37</v>
      </c>
      <c r="C421" s="184"/>
      <c r="D421" s="184"/>
      <c r="E421" s="186"/>
    </row>
    <row r="422" spans="1:5" ht="19.5" x14ac:dyDescent="0.2">
      <c r="A422" s="184" t="s">
        <v>1571</v>
      </c>
      <c r="B422" s="184" t="s">
        <v>1573</v>
      </c>
      <c r="C422" s="184" t="s">
        <v>66</v>
      </c>
      <c r="D422" s="184">
        <v>2102.11</v>
      </c>
      <c r="E422" s="186" t="s">
        <v>3476</v>
      </c>
    </row>
    <row r="423" spans="1:5" x14ac:dyDescent="0.2">
      <c r="A423" s="184" t="s">
        <v>1574</v>
      </c>
      <c r="B423" s="184" t="s">
        <v>1576</v>
      </c>
      <c r="C423" s="184" t="s">
        <v>66</v>
      </c>
      <c r="D423" s="184">
        <v>720.52</v>
      </c>
      <c r="E423" s="263" t="s">
        <v>3471</v>
      </c>
    </row>
    <row r="424" spans="1:5" ht="19.5" x14ac:dyDescent="0.2">
      <c r="A424" s="184" t="s">
        <v>1578</v>
      </c>
      <c r="B424" s="184" t="s">
        <v>1580</v>
      </c>
      <c r="C424" s="184" t="s">
        <v>66</v>
      </c>
      <c r="D424" s="184">
        <v>1393.4</v>
      </c>
      <c r="E424" s="186" t="s">
        <v>3477</v>
      </c>
    </row>
    <row r="425" spans="1:5" ht="19.5" x14ac:dyDescent="0.2">
      <c r="A425" s="184" t="s">
        <v>1582</v>
      </c>
      <c r="B425" s="184" t="s">
        <v>1584</v>
      </c>
      <c r="C425" s="184" t="s">
        <v>66</v>
      </c>
      <c r="D425" s="184">
        <v>720.52</v>
      </c>
      <c r="E425" s="263" t="s">
        <v>3471</v>
      </c>
    </row>
    <row r="426" spans="1:5" ht="19.5" x14ac:dyDescent="0.2">
      <c r="A426" s="184" t="s">
        <v>1586</v>
      </c>
      <c r="B426" s="184" t="s">
        <v>1588</v>
      </c>
      <c r="C426" s="184" t="s">
        <v>66</v>
      </c>
      <c r="D426" s="184">
        <v>1393.4</v>
      </c>
      <c r="E426" s="263" t="s">
        <v>3477</v>
      </c>
    </row>
    <row r="427" spans="1:5" ht="19.5" x14ac:dyDescent="0.2">
      <c r="A427" s="184" t="s">
        <v>1590</v>
      </c>
      <c r="B427" s="184" t="s">
        <v>1592</v>
      </c>
      <c r="C427" s="184" t="s">
        <v>66</v>
      </c>
      <c r="D427" s="184">
        <v>720.52</v>
      </c>
      <c r="E427" s="263" t="s">
        <v>3471</v>
      </c>
    </row>
    <row r="428" spans="1:5" ht="234" x14ac:dyDescent="0.2">
      <c r="A428" s="184" t="s">
        <v>1594</v>
      </c>
      <c r="B428" s="184" t="s">
        <v>1596</v>
      </c>
      <c r="C428" s="184" t="s">
        <v>66</v>
      </c>
      <c r="D428" s="184">
        <v>708.71</v>
      </c>
      <c r="E428" s="186" t="s">
        <v>3478</v>
      </c>
    </row>
    <row r="429" spans="1:5" x14ac:dyDescent="0.2">
      <c r="A429" s="184" t="s">
        <v>1598</v>
      </c>
      <c r="B429" s="184" t="s">
        <v>1600</v>
      </c>
      <c r="C429" s="184" t="s">
        <v>66</v>
      </c>
      <c r="D429" s="184">
        <v>708.71</v>
      </c>
      <c r="E429" s="263" t="s">
        <v>3479</v>
      </c>
    </row>
    <row r="430" spans="1:5" ht="48.75" x14ac:dyDescent="0.2">
      <c r="A430" s="184" t="s">
        <v>1602</v>
      </c>
      <c r="B430" s="184" t="s">
        <v>1604</v>
      </c>
      <c r="C430" s="184" t="s">
        <v>66</v>
      </c>
      <c r="D430" s="184">
        <v>160.02000000000001</v>
      </c>
      <c r="E430" s="186" t="s">
        <v>3480</v>
      </c>
    </row>
    <row r="431" spans="1:5" ht="29.25" x14ac:dyDescent="0.2">
      <c r="A431" s="184" t="s">
        <v>1606</v>
      </c>
      <c r="B431" s="184" t="s">
        <v>1608</v>
      </c>
      <c r="C431" s="184" t="s">
        <v>66</v>
      </c>
      <c r="D431" s="184">
        <v>11.17</v>
      </c>
      <c r="E431" s="186" t="s">
        <v>3481</v>
      </c>
    </row>
    <row r="432" spans="1:5" x14ac:dyDescent="0.2">
      <c r="A432" s="184" t="s">
        <v>38</v>
      </c>
      <c r="B432" s="184" t="s">
        <v>39</v>
      </c>
      <c r="C432" s="184"/>
      <c r="D432" s="184"/>
      <c r="E432" s="186"/>
    </row>
    <row r="433" spans="1:5" ht="19.5" x14ac:dyDescent="0.2">
      <c r="A433" s="184" t="s">
        <v>1610</v>
      </c>
      <c r="B433" s="184" t="s">
        <v>1612</v>
      </c>
      <c r="C433" s="184" t="s">
        <v>88</v>
      </c>
      <c r="D433" s="184">
        <v>20</v>
      </c>
      <c r="E433" s="263" t="s">
        <v>3482</v>
      </c>
    </row>
    <row r="434" spans="1:5" ht="19.5" x14ac:dyDescent="0.2">
      <c r="A434" s="184" t="s">
        <v>1614</v>
      </c>
      <c r="B434" s="184" t="s">
        <v>1616</v>
      </c>
      <c r="C434" s="184" t="s">
        <v>88</v>
      </c>
      <c r="D434" s="184">
        <v>14</v>
      </c>
      <c r="E434" s="263" t="s">
        <v>3482</v>
      </c>
    </row>
    <row r="435" spans="1:5" ht="19.5" x14ac:dyDescent="0.2">
      <c r="A435" s="184" t="s">
        <v>1618</v>
      </c>
      <c r="B435" s="184" t="s">
        <v>1620</v>
      </c>
      <c r="C435" s="184" t="s">
        <v>88</v>
      </c>
      <c r="D435" s="184">
        <v>2</v>
      </c>
      <c r="E435" s="263" t="s">
        <v>3482</v>
      </c>
    </row>
    <row r="436" spans="1:5" ht="19.5" x14ac:dyDescent="0.2">
      <c r="A436" s="184" t="s">
        <v>1622</v>
      </c>
      <c r="B436" s="184" t="s">
        <v>1624</v>
      </c>
      <c r="C436" s="184" t="s">
        <v>88</v>
      </c>
      <c r="D436" s="184">
        <v>10</v>
      </c>
      <c r="E436" s="263" t="s">
        <v>3482</v>
      </c>
    </row>
    <row r="437" spans="1:5" ht="19.5" x14ac:dyDescent="0.2">
      <c r="A437" s="184" t="s">
        <v>1626</v>
      </c>
      <c r="B437" s="184" t="s">
        <v>1628</v>
      </c>
      <c r="C437" s="184" t="s">
        <v>88</v>
      </c>
      <c r="D437" s="184">
        <v>10</v>
      </c>
      <c r="E437" s="263" t="s">
        <v>3482</v>
      </c>
    </row>
    <row r="438" spans="1:5" ht="19.5" x14ac:dyDescent="0.2">
      <c r="A438" s="184" t="s">
        <v>1630</v>
      </c>
      <c r="B438" s="184" t="s">
        <v>1632</v>
      </c>
      <c r="C438" s="184" t="s">
        <v>88</v>
      </c>
      <c r="D438" s="184">
        <v>2</v>
      </c>
      <c r="E438" s="263" t="s">
        <v>3482</v>
      </c>
    </row>
    <row r="439" spans="1:5" ht="39" x14ac:dyDescent="0.2">
      <c r="A439" s="184" t="s">
        <v>1634</v>
      </c>
      <c r="B439" s="184" t="s">
        <v>1636</v>
      </c>
      <c r="C439" s="184" t="s">
        <v>66</v>
      </c>
      <c r="D439" s="184">
        <v>5.76</v>
      </c>
      <c r="E439" s="263" t="s">
        <v>3483</v>
      </c>
    </row>
    <row r="440" spans="1:5" ht="19.5" x14ac:dyDescent="0.2">
      <c r="A440" s="184" t="s">
        <v>1638</v>
      </c>
      <c r="B440" s="184" t="s">
        <v>1640</v>
      </c>
      <c r="C440" s="184" t="s">
        <v>88</v>
      </c>
      <c r="D440" s="184">
        <v>10</v>
      </c>
      <c r="E440" s="263" t="s">
        <v>3482</v>
      </c>
    </row>
    <row r="441" spans="1:5" ht="29.25" x14ac:dyDescent="0.2">
      <c r="A441" s="184" t="s">
        <v>1642</v>
      </c>
      <c r="B441" s="184" t="s">
        <v>1644</v>
      </c>
      <c r="C441" s="184" t="s">
        <v>88</v>
      </c>
      <c r="D441" s="184">
        <v>10</v>
      </c>
      <c r="E441" s="263" t="s">
        <v>3484</v>
      </c>
    </row>
    <row r="442" spans="1:5" ht="19.5" x14ac:dyDescent="0.2">
      <c r="A442" s="184" t="s">
        <v>1646</v>
      </c>
      <c r="B442" s="184" t="s">
        <v>1648</v>
      </c>
      <c r="C442" s="184" t="s">
        <v>88</v>
      </c>
      <c r="D442" s="184">
        <v>10</v>
      </c>
      <c r="E442" s="263" t="s">
        <v>3484</v>
      </c>
    </row>
    <row r="443" spans="1:5" ht="19.5" x14ac:dyDescent="0.2">
      <c r="A443" s="184" t="s">
        <v>1650</v>
      </c>
      <c r="B443" s="184" t="s">
        <v>1652</v>
      </c>
      <c r="C443" s="184" t="s">
        <v>88</v>
      </c>
      <c r="D443" s="184">
        <v>2</v>
      </c>
      <c r="E443" s="263" t="s">
        <v>3485</v>
      </c>
    </row>
    <row r="444" spans="1:5" ht="39" x14ac:dyDescent="0.2">
      <c r="A444" s="184" t="s">
        <v>1654</v>
      </c>
      <c r="B444" s="184" t="s">
        <v>1656</v>
      </c>
      <c r="C444" s="184" t="s">
        <v>72</v>
      </c>
      <c r="D444" s="184">
        <v>76.25</v>
      </c>
      <c r="E444" s="263" t="s">
        <v>3486</v>
      </c>
    </row>
    <row r="445" spans="1:5" ht="39" x14ac:dyDescent="0.2">
      <c r="A445" s="184" t="s">
        <v>1658</v>
      </c>
      <c r="B445" s="184" t="s">
        <v>1660</v>
      </c>
      <c r="C445" s="184" t="s">
        <v>88</v>
      </c>
      <c r="D445" s="184">
        <v>32</v>
      </c>
      <c r="E445" s="263" t="s">
        <v>3487</v>
      </c>
    </row>
    <row r="446" spans="1:5" x14ac:dyDescent="0.2">
      <c r="A446" s="184" t="s">
        <v>40</v>
      </c>
      <c r="B446" s="184" t="s">
        <v>41</v>
      </c>
      <c r="C446" s="184"/>
      <c r="D446" s="184"/>
      <c r="E446" s="186"/>
    </row>
    <row r="447" spans="1:5" ht="39" x14ac:dyDescent="0.2">
      <c r="A447" s="184" t="s">
        <v>1662</v>
      </c>
      <c r="B447" s="184" t="s">
        <v>1664</v>
      </c>
      <c r="C447" s="184" t="s">
        <v>66</v>
      </c>
      <c r="D447" s="184">
        <v>1665.42</v>
      </c>
      <c r="E447" s="186" t="s">
        <v>3488</v>
      </c>
    </row>
    <row r="448" spans="1:5" x14ac:dyDescent="0.2">
      <c r="A448" s="184" t="s">
        <v>1666</v>
      </c>
      <c r="B448" s="184" t="s">
        <v>1668</v>
      </c>
      <c r="C448" s="184" t="s">
        <v>66</v>
      </c>
      <c r="D448" s="184">
        <v>1665.42</v>
      </c>
      <c r="E448" s="186" t="s">
        <v>3489</v>
      </c>
    </row>
    <row r="449" spans="1:5" ht="19.5" x14ac:dyDescent="0.2">
      <c r="A449" s="184" t="s">
        <v>1670</v>
      </c>
      <c r="B449" s="184" t="s">
        <v>1672</v>
      </c>
      <c r="C449" s="184" t="s">
        <v>66</v>
      </c>
      <c r="D449" s="184">
        <v>1665.42</v>
      </c>
      <c r="E449" s="263" t="s">
        <v>3489</v>
      </c>
    </row>
    <row r="450" spans="1:5" ht="48.75" x14ac:dyDescent="0.2">
      <c r="A450" s="184" t="s">
        <v>1674</v>
      </c>
      <c r="B450" s="184" t="s">
        <v>1676</v>
      </c>
      <c r="C450" s="184" t="s">
        <v>1677</v>
      </c>
      <c r="D450" s="184">
        <v>49962.6</v>
      </c>
      <c r="E450" s="186" t="s">
        <v>3490</v>
      </c>
    </row>
    <row r="451" spans="1:5" x14ac:dyDescent="0.2">
      <c r="A451" s="184" t="s">
        <v>42</v>
      </c>
      <c r="B451" s="184" t="s">
        <v>43</v>
      </c>
      <c r="C451" s="184"/>
      <c r="D451" s="184"/>
      <c r="E451" s="186"/>
    </row>
    <row r="452" spans="1:5" x14ac:dyDescent="0.2">
      <c r="A452" s="184" t="s">
        <v>1679</v>
      </c>
      <c r="B452" s="184" t="s">
        <v>1680</v>
      </c>
      <c r="C452" s="184"/>
      <c r="D452" s="184"/>
      <c r="E452" s="186"/>
    </row>
    <row r="453" spans="1:5" ht="19.5" x14ac:dyDescent="0.2">
      <c r="A453" s="184" t="s">
        <v>1681</v>
      </c>
      <c r="B453" s="184" t="s">
        <v>1683</v>
      </c>
      <c r="C453" s="184" t="s">
        <v>72</v>
      </c>
      <c r="D453" s="184">
        <v>102</v>
      </c>
      <c r="E453" s="263" t="s">
        <v>3491</v>
      </c>
    </row>
    <row r="454" spans="1:5" x14ac:dyDescent="0.2">
      <c r="A454" s="184" t="s">
        <v>1685</v>
      </c>
      <c r="B454" s="184" t="s">
        <v>854</v>
      </c>
      <c r="C454" s="184" t="s">
        <v>136</v>
      </c>
      <c r="D454" s="184">
        <v>15.22</v>
      </c>
      <c r="E454" s="264" t="s">
        <v>3492</v>
      </c>
    </row>
    <row r="455" spans="1:5" ht="19.5" x14ac:dyDescent="0.2">
      <c r="A455" s="184" t="s">
        <v>1686</v>
      </c>
      <c r="B455" s="184" t="s">
        <v>230</v>
      </c>
      <c r="C455" s="184" t="s">
        <v>66</v>
      </c>
      <c r="D455" s="184">
        <v>91.32</v>
      </c>
      <c r="E455" s="264" t="s">
        <v>3493</v>
      </c>
    </row>
    <row r="456" spans="1:5" ht="19.5" x14ac:dyDescent="0.2">
      <c r="A456" s="184" t="s">
        <v>1687</v>
      </c>
      <c r="B456" s="184" t="s">
        <v>242</v>
      </c>
      <c r="C456" s="184" t="s">
        <v>170</v>
      </c>
      <c r="D456" s="184">
        <v>240.47</v>
      </c>
      <c r="E456" s="265" t="s">
        <v>3494</v>
      </c>
    </row>
    <row r="457" spans="1:5" ht="19.5" x14ac:dyDescent="0.2">
      <c r="A457" s="184" t="s">
        <v>1688</v>
      </c>
      <c r="B457" s="184" t="s">
        <v>250</v>
      </c>
      <c r="C457" s="184" t="s">
        <v>170</v>
      </c>
      <c r="D457" s="184">
        <v>109.41</v>
      </c>
      <c r="E457" s="265" t="s">
        <v>3495</v>
      </c>
    </row>
    <row r="458" spans="1:5" ht="29.25" x14ac:dyDescent="0.2">
      <c r="A458" s="184" t="s">
        <v>1689</v>
      </c>
      <c r="B458" s="184" t="s">
        <v>1691</v>
      </c>
      <c r="C458" s="184" t="s">
        <v>136</v>
      </c>
      <c r="D458" s="184">
        <v>4.5599999999999996</v>
      </c>
      <c r="E458" s="265" t="s">
        <v>3496</v>
      </c>
    </row>
    <row r="459" spans="1:5" ht="19.5" x14ac:dyDescent="0.2">
      <c r="A459" s="184" t="s">
        <v>1693</v>
      </c>
      <c r="B459" s="184" t="s">
        <v>386</v>
      </c>
      <c r="C459" s="184" t="s">
        <v>66</v>
      </c>
      <c r="D459" s="184">
        <v>106.54</v>
      </c>
      <c r="E459" s="266" t="s">
        <v>3497</v>
      </c>
    </row>
    <row r="460" spans="1:5" ht="19.5" x14ac:dyDescent="0.2">
      <c r="A460" s="184" t="s">
        <v>1694</v>
      </c>
      <c r="B460" s="184" t="s">
        <v>216</v>
      </c>
      <c r="C460" s="184" t="s">
        <v>136</v>
      </c>
      <c r="D460" s="184">
        <v>12.17</v>
      </c>
      <c r="E460" s="267" t="s">
        <v>3498</v>
      </c>
    </row>
    <row r="461" spans="1:5" ht="29.25" x14ac:dyDescent="0.2">
      <c r="A461" s="184" t="s">
        <v>1695</v>
      </c>
      <c r="B461" s="184" t="s">
        <v>382</v>
      </c>
      <c r="C461" s="184" t="s">
        <v>66</v>
      </c>
      <c r="D461" s="184">
        <v>263.60000000000002</v>
      </c>
      <c r="E461" s="267" t="s">
        <v>3499</v>
      </c>
    </row>
    <row r="462" spans="1:5" ht="19.5" x14ac:dyDescent="0.2">
      <c r="A462" s="184" t="s">
        <v>1696</v>
      </c>
      <c r="B462" s="184" t="s">
        <v>260</v>
      </c>
      <c r="C462" s="184" t="s">
        <v>66</v>
      </c>
      <c r="D462" s="184">
        <v>81.599999999999994</v>
      </c>
      <c r="E462" s="267" t="s">
        <v>3500</v>
      </c>
    </row>
    <row r="463" spans="1:5" ht="19.5" x14ac:dyDescent="0.2">
      <c r="A463" s="184" t="s">
        <v>1697</v>
      </c>
      <c r="B463" s="184" t="s">
        <v>1699</v>
      </c>
      <c r="C463" s="184" t="s">
        <v>66</v>
      </c>
      <c r="D463" s="184">
        <v>60.88</v>
      </c>
      <c r="E463" s="267" t="s">
        <v>3501</v>
      </c>
    </row>
    <row r="464" spans="1:5" ht="29.25" x14ac:dyDescent="0.2">
      <c r="A464" s="184" t="s">
        <v>1701</v>
      </c>
      <c r="B464" s="184" t="s">
        <v>1703</v>
      </c>
      <c r="C464" s="184" t="s">
        <v>170</v>
      </c>
      <c r="D464" s="184">
        <v>723.95</v>
      </c>
      <c r="E464" s="186" t="s">
        <v>3502</v>
      </c>
    </row>
    <row r="465" spans="1:5" ht="29.25" x14ac:dyDescent="0.2">
      <c r="A465" s="184" t="s">
        <v>1704</v>
      </c>
      <c r="B465" s="184" t="s">
        <v>1706</v>
      </c>
      <c r="C465" s="184" t="s">
        <v>170</v>
      </c>
      <c r="D465" s="184">
        <v>137.13</v>
      </c>
      <c r="E465" s="186" t="s">
        <v>3503</v>
      </c>
    </row>
    <row r="466" spans="1:5" ht="19.5" x14ac:dyDescent="0.2">
      <c r="A466" s="184" t="s">
        <v>1708</v>
      </c>
      <c r="B466" s="184" t="s">
        <v>1710</v>
      </c>
      <c r="C466" s="184" t="s">
        <v>136</v>
      </c>
      <c r="D466" s="184">
        <v>4.08</v>
      </c>
      <c r="E466" s="186" t="s">
        <v>3504</v>
      </c>
    </row>
    <row r="467" spans="1:5" ht="29.25" x14ac:dyDescent="0.2">
      <c r="A467" s="184" t="s">
        <v>1712</v>
      </c>
      <c r="B467" s="184" t="s">
        <v>1714</v>
      </c>
      <c r="C467" s="184" t="s">
        <v>136</v>
      </c>
      <c r="D467" s="184">
        <v>3.04</v>
      </c>
      <c r="E467" s="186" t="s">
        <v>3505</v>
      </c>
    </row>
    <row r="468" spans="1:5" ht="29.25" x14ac:dyDescent="0.2">
      <c r="A468" s="184" t="s">
        <v>1716</v>
      </c>
      <c r="B468" s="184" t="s">
        <v>1523</v>
      </c>
      <c r="C468" s="184" t="s">
        <v>66</v>
      </c>
      <c r="D468" s="184">
        <v>700.12</v>
      </c>
      <c r="E468" s="186" t="s">
        <v>3506</v>
      </c>
    </row>
    <row r="469" spans="1:5" ht="29.25" x14ac:dyDescent="0.2">
      <c r="A469" s="184" t="s">
        <v>1717</v>
      </c>
      <c r="B469" s="184" t="s">
        <v>1719</v>
      </c>
      <c r="C469" s="184" t="s">
        <v>66</v>
      </c>
      <c r="D469" s="184">
        <v>700.12</v>
      </c>
      <c r="E469" s="186" t="s">
        <v>3507</v>
      </c>
    </row>
    <row r="470" spans="1:5" ht="19.5" x14ac:dyDescent="0.2">
      <c r="A470" s="184" t="s">
        <v>1721</v>
      </c>
      <c r="B470" s="184" t="s">
        <v>1573</v>
      </c>
      <c r="C470" s="184" t="s">
        <v>66</v>
      </c>
      <c r="D470" s="184">
        <v>700.12</v>
      </c>
      <c r="E470" s="267" t="s">
        <v>3507</v>
      </c>
    </row>
    <row r="471" spans="1:5" ht="19.5" x14ac:dyDescent="0.2">
      <c r="A471" s="184" t="s">
        <v>1722</v>
      </c>
      <c r="B471" s="184" t="s">
        <v>1724</v>
      </c>
      <c r="C471" s="184" t="s">
        <v>66</v>
      </c>
      <c r="D471" s="184">
        <v>700.12</v>
      </c>
      <c r="E471" s="267" t="s">
        <v>3507</v>
      </c>
    </row>
    <row r="472" spans="1:5" x14ac:dyDescent="0.2">
      <c r="A472" s="184" t="s">
        <v>1726</v>
      </c>
      <c r="B472" s="184" t="s">
        <v>1727</v>
      </c>
      <c r="C472" s="184"/>
      <c r="D472" s="184"/>
      <c r="E472" s="186"/>
    </row>
    <row r="473" spans="1:5" ht="19.5" x14ac:dyDescent="0.2">
      <c r="A473" s="184" t="s">
        <v>1728</v>
      </c>
      <c r="B473" s="184" t="s">
        <v>1683</v>
      </c>
      <c r="C473" s="184" t="s">
        <v>72</v>
      </c>
      <c r="D473" s="184">
        <v>60</v>
      </c>
      <c r="E473" s="186" t="s">
        <v>3508</v>
      </c>
    </row>
    <row r="474" spans="1:5" x14ac:dyDescent="0.2">
      <c r="A474" s="184" t="s">
        <v>1729</v>
      </c>
      <c r="B474" s="184" t="s">
        <v>854</v>
      </c>
      <c r="C474" s="184" t="s">
        <v>136</v>
      </c>
      <c r="D474" s="184">
        <v>8.81</v>
      </c>
      <c r="E474" s="267" t="s">
        <v>3509</v>
      </c>
    </row>
    <row r="475" spans="1:5" ht="19.5" x14ac:dyDescent="0.2">
      <c r="A475" s="184" t="s">
        <v>1730</v>
      </c>
      <c r="B475" s="184" t="s">
        <v>230</v>
      </c>
      <c r="C475" s="184" t="s">
        <v>66</v>
      </c>
      <c r="D475" s="184">
        <v>52.9</v>
      </c>
      <c r="E475" s="267" t="s">
        <v>3510</v>
      </c>
    </row>
    <row r="476" spans="1:5" ht="19.5" x14ac:dyDescent="0.2">
      <c r="A476" s="184" t="s">
        <v>1731</v>
      </c>
      <c r="B476" s="184" t="s">
        <v>242</v>
      </c>
      <c r="C476" s="184" t="s">
        <v>170</v>
      </c>
      <c r="D476" s="184">
        <v>139.30000000000001</v>
      </c>
      <c r="E476" s="267" t="s">
        <v>3511</v>
      </c>
    </row>
    <row r="477" spans="1:5" ht="19.5" x14ac:dyDescent="0.2">
      <c r="A477" s="184" t="s">
        <v>1732</v>
      </c>
      <c r="B477" s="184" t="s">
        <v>250</v>
      </c>
      <c r="C477" s="184" t="s">
        <v>170</v>
      </c>
      <c r="D477" s="184">
        <v>63.36</v>
      </c>
      <c r="E477" s="186" t="s">
        <v>3512</v>
      </c>
    </row>
    <row r="478" spans="1:5" ht="29.25" x14ac:dyDescent="0.2">
      <c r="A478" s="184" t="s">
        <v>1733</v>
      </c>
      <c r="B478" s="184" t="s">
        <v>1735</v>
      </c>
      <c r="C478" s="184" t="s">
        <v>136</v>
      </c>
      <c r="D478" s="184">
        <v>2.64</v>
      </c>
      <c r="E478" s="186" t="s">
        <v>3513</v>
      </c>
    </row>
    <row r="479" spans="1:5" ht="19.5" x14ac:dyDescent="0.2">
      <c r="A479" s="184" t="s">
        <v>1737</v>
      </c>
      <c r="B479" s="184" t="s">
        <v>386</v>
      </c>
      <c r="C479" s="184" t="s">
        <v>66</v>
      </c>
      <c r="D479" s="184">
        <v>61.71</v>
      </c>
      <c r="E479" s="267" t="s">
        <v>3514</v>
      </c>
    </row>
    <row r="480" spans="1:5" ht="19.5" x14ac:dyDescent="0.2">
      <c r="A480" s="184" t="s">
        <v>1738</v>
      </c>
      <c r="B480" s="184" t="s">
        <v>216</v>
      </c>
      <c r="C480" s="184" t="s">
        <v>136</v>
      </c>
      <c r="D480" s="184">
        <v>7.05</v>
      </c>
      <c r="E480" s="267" t="s">
        <v>3515</v>
      </c>
    </row>
    <row r="481" spans="1:5" ht="39" x14ac:dyDescent="0.2">
      <c r="A481" s="184" t="s">
        <v>1739</v>
      </c>
      <c r="B481" s="184" t="s">
        <v>1741</v>
      </c>
      <c r="C481" s="184" t="s">
        <v>66</v>
      </c>
      <c r="D481" s="184">
        <v>193.97</v>
      </c>
      <c r="E481" s="186" t="s">
        <v>3516</v>
      </c>
    </row>
    <row r="482" spans="1:5" ht="29.25" x14ac:dyDescent="0.2">
      <c r="A482" s="184" t="s">
        <v>1743</v>
      </c>
      <c r="B482" s="184" t="s">
        <v>1745</v>
      </c>
      <c r="C482" s="184" t="s">
        <v>66</v>
      </c>
      <c r="D482" s="184">
        <v>387.94</v>
      </c>
      <c r="E482" s="186" t="s">
        <v>3517</v>
      </c>
    </row>
    <row r="483" spans="1:5" ht="29.25" x14ac:dyDescent="0.2">
      <c r="A483" s="184" t="s">
        <v>1747</v>
      </c>
      <c r="B483" s="184" t="s">
        <v>1608</v>
      </c>
      <c r="C483" s="184" t="s">
        <v>66</v>
      </c>
      <c r="D483" s="184">
        <v>387.94</v>
      </c>
      <c r="E483" s="267" t="s">
        <v>3517</v>
      </c>
    </row>
    <row r="484" spans="1:5" x14ac:dyDescent="0.2">
      <c r="A484" s="184" t="s">
        <v>1748</v>
      </c>
      <c r="B484" s="184" t="s">
        <v>1749</v>
      </c>
      <c r="C484" s="184"/>
      <c r="D484" s="184"/>
      <c r="E484" s="186"/>
    </row>
    <row r="485" spans="1:5" ht="19.5" x14ac:dyDescent="0.2">
      <c r="A485" s="184" t="s">
        <v>1750</v>
      </c>
      <c r="B485" s="184" t="s">
        <v>1752</v>
      </c>
      <c r="C485" s="184" t="s">
        <v>72</v>
      </c>
      <c r="D485" s="184">
        <v>20</v>
      </c>
      <c r="E485" s="268" t="s">
        <v>3519</v>
      </c>
    </row>
    <row r="486" spans="1:5" ht="19.5" x14ac:dyDescent="0.2">
      <c r="A486" s="184" t="s">
        <v>1754</v>
      </c>
      <c r="B486" s="184" t="s">
        <v>1756</v>
      </c>
      <c r="C486" s="184" t="s">
        <v>66</v>
      </c>
      <c r="D486" s="184">
        <v>22</v>
      </c>
      <c r="E486" s="268" t="s">
        <v>3518</v>
      </c>
    </row>
    <row r="487" spans="1:5" ht="29.25" x14ac:dyDescent="0.2">
      <c r="A487" s="184" t="s">
        <v>1758</v>
      </c>
      <c r="B487" s="184" t="s">
        <v>1745</v>
      </c>
      <c r="C487" s="184" t="s">
        <v>66</v>
      </c>
      <c r="D487" s="184">
        <v>44</v>
      </c>
      <c r="E487" s="268" t="s">
        <v>3520</v>
      </c>
    </row>
    <row r="488" spans="1:5" ht="29.25" x14ac:dyDescent="0.2">
      <c r="A488" s="184" t="s">
        <v>1759</v>
      </c>
      <c r="B488" s="184" t="s">
        <v>1608</v>
      </c>
      <c r="C488" s="184" t="s">
        <v>66</v>
      </c>
      <c r="D488" s="184">
        <v>44</v>
      </c>
      <c r="E488" s="268" t="s">
        <v>3520</v>
      </c>
    </row>
    <row r="489" spans="1:5" x14ac:dyDescent="0.2">
      <c r="A489" s="184" t="s">
        <v>1760</v>
      </c>
      <c r="B489" s="184" t="s">
        <v>1761</v>
      </c>
      <c r="C489" s="184"/>
      <c r="D489" s="184"/>
      <c r="E489" s="186"/>
    </row>
    <row r="490" spans="1:5" ht="19.5" x14ac:dyDescent="0.2">
      <c r="A490" s="184" t="s">
        <v>1762</v>
      </c>
      <c r="B490" s="184" t="s">
        <v>1683</v>
      </c>
      <c r="C490" s="184" t="s">
        <v>72</v>
      </c>
      <c r="D490" s="184">
        <v>18</v>
      </c>
      <c r="E490" s="273" t="s">
        <v>3521</v>
      </c>
    </row>
    <row r="491" spans="1:5" ht="19.5" x14ac:dyDescent="0.2">
      <c r="A491" s="184" t="s">
        <v>1763</v>
      </c>
      <c r="B491" s="184" t="s">
        <v>1765</v>
      </c>
      <c r="C491" s="184" t="s">
        <v>136</v>
      </c>
      <c r="D491" s="184">
        <v>0.75</v>
      </c>
      <c r="E491" s="273" t="s">
        <v>3522</v>
      </c>
    </row>
    <row r="492" spans="1:5" x14ac:dyDescent="0.2">
      <c r="A492" s="184" t="s">
        <v>1767</v>
      </c>
      <c r="B492" s="184" t="s">
        <v>1769</v>
      </c>
      <c r="C492" s="184" t="s">
        <v>170</v>
      </c>
      <c r="D492" s="184">
        <v>17.100000000000001</v>
      </c>
      <c r="E492" s="273" t="s">
        <v>3523</v>
      </c>
    </row>
    <row r="493" spans="1:5" ht="29.25" x14ac:dyDescent="0.2">
      <c r="A493" s="184" t="s">
        <v>1770</v>
      </c>
      <c r="B493" s="184" t="s">
        <v>1735</v>
      </c>
      <c r="C493" s="184" t="s">
        <v>136</v>
      </c>
      <c r="D493" s="184">
        <v>0.75</v>
      </c>
      <c r="E493" s="273" t="s">
        <v>3524</v>
      </c>
    </row>
    <row r="494" spans="1:5" ht="19.5" x14ac:dyDescent="0.2">
      <c r="A494" s="184" t="s">
        <v>1771</v>
      </c>
      <c r="B494" s="184" t="s">
        <v>390</v>
      </c>
      <c r="C494" s="184" t="s">
        <v>170</v>
      </c>
      <c r="D494" s="184">
        <v>518.34</v>
      </c>
      <c r="E494" s="273" t="s">
        <v>3525</v>
      </c>
    </row>
    <row r="495" spans="1:5" ht="19.5" x14ac:dyDescent="0.2">
      <c r="A495" s="184" t="s">
        <v>1772</v>
      </c>
      <c r="B495" s="184" t="s">
        <v>394</v>
      </c>
      <c r="C495" s="184" t="s">
        <v>66</v>
      </c>
      <c r="D495" s="184">
        <v>29</v>
      </c>
      <c r="E495" s="273" t="s">
        <v>3526</v>
      </c>
    </row>
    <row r="496" spans="1:5" ht="29.25" x14ac:dyDescent="0.2">
      <c r="A496" s="184" t="s">
        <v>1773</v>
      </c>
      <c r="B496" s="184" t="s">
        <v>1745</v>
      </c>
      <c r="C496" s="184" t="s">
        <v>66</v>
      </c>
      <c r="D496" s="184">
        <v>37.64</v>
      </c>
      <c r="E496" s="273" t="s">
        <v>3527</v>
      </c>
    </row>
    <row r="497" spans="1:5" ht="29.25" x14ac:dyDescent="0.2">
      <c r="A497" s="184" t="s">
        <v>1774</v>
      </c>
      <c r="B497" s="184" t="s">
        <v>1608</v>
      </c>
      <c r="C497" s="184" t="s">
        <v>66</v>
      </c>
      <c r="D497" s="184">
        <v>37.64</v>
      </c>
      <c r="E497" s="273" t="s">
        <v>3527</v>
      </c>
    </row>
    <row r="498" spans="1:5" x14ac:dyDescent="0.2">
      <c r="A498" s="184" t="s">
        <v>1775</v>
      </c>
      <c r="B498" s="184" t="s">
        <v>1776</v>
      </c>
      <c r="C498" s="184"/>
      <c r="D498" s="184"/>
      <c r="E498" s="186"/>
    </row>
    <row r="499" spans="1:5" x14ac:dyDescent="0.2">
      <c r="A499" s="184" t="s">
        <v>1777</v>
      </c>
      <c r="B499" s="184" t="s">
        <v>1778</v>
      </c>
      <c r="C499" s="184"/>
      <c r="D499" s="184"/>
      <c r="E499" s="186"/>
    </row>
    <row r="500" spans="1:5" ht="19.5" x14ac:dyDescent="0.2">
      <c r="A500" s="184" t="s">
        <v>1779</v>
      </c>
      <c r="B500" s="184" t="s">
        <v>390</v>
      </c>
      <c r="C500" s="184" t="s">
        <v>170</v>
      </c>
      <c r="D500" s="184">
        <v>2466.12</v>
      </c>
      <c r="E500" s="274" t="s">
        <v>3528</v>
      </c>
    </row>
    <row r="501" spans="1:5" ht="19.5" x14ac:dyDescent="0.2">
      <c r="A501" s="184" t="s">
        <v>1780</v>
      </c>
      <c r="B501" s="184" t="s">
        <v>1782</v>
      </c>
      <c r="C501" s="184" t="s">
        <v>88</v>
      </c>
      <c r="D501" s="184">
        <v>72</v>
      </c>
      <c r="E501" s="275" t="s">
        <v>3529</v>
      </c>
    </row>
    <row r="502" spans="1:5" ht="19.5" x14ac:dyDescent="0.2">
      <c r="A502" s="184" t="s">
        <v>1784</v>
      </c>
      <c r="B502" s="184" t="s">
        <v>1786</v>
      </c>
      <c r="C502" s="184" t="s">
        <v>66</v>
      </c>
      <c r="D502" s="184">
        <v>98.86</v>
      </c>
      <c r="E502" s="276" t="s">
        <v>3530</v>
      </c>
    </row>
    <row r="503" spans="1:5" x14ac:dyDescent="0.2">
      <c r="A503" s="184" t="s">
        <v>1787</v>
      </c>
      <c r="B503" s="184" t="s">
        <v>1789</v>
      </c>
      <c r="C503" s="184" t="s">
        <v>66</v>
      </c>
      <c r="D503" s="184">
        <v>98.86</v>
      </c>
      <c r="E503" s="276" t="s">
        <v>3530</v>
      </c>
    </row>
    <row r="504" spans="1:5" x14ac:dyDescent="0.2">
      <c r="A504" s="184" t="s">
        <v>1791</v>
      </c>
      <c r="B504" s="184" t="s">
        <v>185</v>
      </c>
      <c r="C504" s="184"/>
      <c r="D504" s="184"/>
      <c r="E504" s="273"/>
    </row>
    <row r="505" spans="1:5" ht="48.75" x14ac:dyDescent="0.2">
      <c r="A505" s="184" t="s">
        <v>1792</v>
      </c>
      <c r="B505" s="184" t="s">
        <v>188</v>
      </c>
      <c r="C505" s="184" t="s">
        <v>136</v>
      </c>
      <c r="D505" s="184">
        <v>2.46</v>
      </c>
      <c r="E505" s="276" t="s">
        <v>3531</v>
      </c>
    </row>
    <row r="506" spans="1:5" ht="39" x14ac:dyDescent="0.2">
      <c r="A506" s="184" t="s">
        <v>1793</v>
      </c>
      <c r="B506" s="184" t="s">
        <v>192</v>
      </c>
      <c r="C506" s="184" t="s">
        <v>136</v>
      </c>
      <c r="D506" s="184">
        <v>0.06</v>
      </c>
      <c r="E506" s="276" t="s">
        <v>3532</v>
      </c>
    </row>
    <row r="507" spans="1:5" ht="29.25" x14ac:dyDescent="0.2">
      <c r="A507" s="184" t="s">
        <v>1794</v>
      </c>
      <c r="B507" s="184" t="s">
        <v>196</v>
      </c>
      <c r="C507" s="184" t="s">
        <v>170</v>
      </c>
      <c r="D507" s="184">
        <v>7.7</v>
      </c>
      <c r="E507" s="276" t="s">
        <v>3533</v>
      </c>
    </row>
    <row r="508" spans="1:5" ht="29.25" x14ac:dyDescent="0.2">
      <c r="A508" s="184" t="s">
        <v>1795</v>
      </c>
      <c r="B508" s="184" t="s">
        <v>208</v>
      </c>
      <c r="C508" s="184" t="s">
        <v>66</v>
      </c>
      <c r="D508" s="184">
        <v>4.2</v>
      </c>
      <c r="E508" s="276" t="s">
        <v>3534</v>
      </c>
    </row>
    <row r="509" spans="1:5" ht="19.5" x14ac:dyDescent="0.2">
      <c r="A509" s="184" t="s">
        <v>1796</v>
      </c>
      <c r="B509" s="184" t="s">
        <v>212</v>
      </c>
      <c r="C509" s="184" t="s">
        <v>136</v>
      </c>
      <c r="D509" s="184">
        <v>0.92</v>
      </c>
      <c r="E509" s="276" t="s">
        <v>3535</v>
      </c>
    </row>
    <row r="510" spans="1:5" ht="29.25" x14ac:dyDescent="0.2">
      <c r="A510" s="184" t="s">
        <v>1797</v>
      </c>
      <c r="B510" s="184" t="s">
        <v>216</v>
      </c>
      <c r="C510" s="184" t="s">
        <v>136</v>
      </c>
      <c r="D510" s="184">
        <v>1.48</v>
      </c>
      <c r="E510" s="186" t="s">
        <v>3536</v>
      </c>
    </row>
    <row r="511" spans="1:5" x14ac:dyDescent="0.2">
      <c r="A511" s="184" t="s">
        <v>1798</v>
      </c>
      <c r="B511" s="184" t="s">
        <v>1799</v>
      </c>
      <c r="C511" s="184"/>
      <c r="D511" s="184"/>
      <c r="E511" s="186"/>
    </row>
    <row r="512" spans="1:5" ht="19.5" x14ac:dyDescent="0.2">
      <c r="A512" s="184" t="s">
        <v>1800</v>
      </c>
      <c r="B512" s="184" t="s">
        <v>260</v>
      </c>
      <c r="C512" s="184" t="s">
        <v>66</v>
      </c>
      <c r="D512" s="184">
        <v>12.89</v>
      </c>
      <c r="E512" s="186" t="s">
        <v>3537</v>
      </c>
    </row>
    <row r="513" spans="1:5" ht="19.5" x14ac:dyDescent="0.2">
      <c r="A513" s="184" t="s">
        <v>1801</v>
      </c>
      <c r="B513" s="184" t="s">
        <v>280</v>
      </c>
      <c r="C513" s="184" t="s">
        <v>170</v>
      </c>
      <c r="D513" s="184">
        <v>45.8</v>
      </c>
      <c r="E513" s="186" t="s">
        <v>3538</v>
      </c>
    </row>
    <row r="514" spans="1:5" ht="19.5" x14ac:dyDescent="0.2">
      <c r="A514" s="184" t="s">
        <v>1802</v>
      </c>
      <c r="B514" s="184" t="s">
        <v>268</v>
      </c>
      <c r="C514" s="184" t="s">
        <v>170</v>
      </c>
      <c r="D514" s="184">
        <v>20.399999999999999</v>
      </c>
      <c r="E514" s="276" t="s">
        <v>3539</v>
      </c>
    </row>
    <row r="515" spans="1:5" ht="19.5" x14ac:dyDescent="0.2">
      <c r="A515" s="184" t="s">
        <v>1803</v>
      </c>
      <c r="B515" s="184" t="s">
        <v>292</v>
      </c>
      <c r="C515" s="184" t="s">
        <v>136</v>
      </c>
      <c r="D515" s="184">
        <v>0.81</v>
      </c>
      <c r="E515" s="276" t="s">
        <v>3535</v>
      </c>
    </row>
    <row r="516" spans="1:5" x14ac:dyDescent="0.2">
      <c r="A516" s="184" t="s">
        <v>1804</v>
      </c>
      <c r="B516" s="184" t="s">
        <v>1805</v>
      </c>
      <c r="C516" s="184"/>
      <c r="D516" s="184"/>
      <c r="E516" s="186"/>
    </row>
    <row r="517" spans="1:5" ht="58.5" x14ac:dyDescent="0.2">
      <c r="A517" s="184" t="s">
        <v>1806</v>
      </c>
      <c r="B517" s="184" t="s">
        <v>1808</v>
      </c>
      <c r="C517" s="184" t="s">
        <v>88</v>
      </c>
      <c r="D517" s="184">
        <v>1</v>
      </c>
      <c r="E517" s="186" t="s">
        <v>3540</v>
      </c>
    </row>
    <row r="518" spans="1:5" x14ac:dyDescent="0.2">
      <c r="A518" s="184" t="s">
        <v>1810</v>
      </c>
      <c r="B518" s="184" t="s">
        <v>1811</v>
      </c>
      <c r="C518" s="184"/>
      <c r="D518" s="184"/>
      <c r="E518" s="186"/>
    </row>
    <row r="519" spans="1:5" ht="39" x14ac:dyDescent="0.2">
      <c r="A519" s="184" t="s">
        <v>1812</v>
      </c>
      <c r="B519" s="184" t="s">
        <v>1814</v>
      </c>
      <c r="C519" s="184" t="s">
        <v>88</v>
      </c>
      <c r="D519" s="184">
        <v>1</v>
      </c>
      <c r="E519" s="186" t="s">
        <v>3540</v>
      </c>
    </row>
    <row r="520" spans="1:5" x14ac:dyDescent="0.2">
      <c r="A520" s="184" t="s">
        <v>1816</v>
      </c>
      <c r="B520" s="184" t="s">
        <v>1817</v>
      </c>
      <c r="C520" s="184"/>
      <c r="D520" s="184"/>
      <c r="E520" s="186"/>
    </row>
    <row r="521" spans="1:5" ht="19.5" x14ac:dyDescent="0.2">
      <c r="A521" s="184" t="s">
        <v>1818</v>
      </c>
      <c r="B521" s="184" t="s">
        <v>1820</v>
      </c>
      <c r="C521" s="184" t="s">
        <v>88</v>
      </c>
      <c r="D521" s="184">
        <v>2</v>
      </c>
      <c r="E521" s="277" t="s">
        <v>3456</v>
      </c>
    </row>
    <row r="522" spans="1:5" x14ac:dyDescent="0.2">
      <c r="A522" s="184" t="s">
        <v>1822</v>
      </c>
      <c r="B522" s="184" t="s">
        <v>1823</v>
      </c>
      <c r="C522" s="184"/>
      <c r="D522" s="184"/>
      <c r="E522" s="186"/>
    </row>
    <row r="523" spans="1:5" ht="19.5" x14ac:dyDescent="0.2">
      <c r="A523" s="184" t="s">
        <v>1824</v>
      </c>
      <c r="B523" s="184" t="s">
        <v>1826</v>
      </c>
      <c r="C523" s="184" t="s">
        <v>88</v>
      </c>
      <c r="D523" s="184">
        <v>5</v>
      </c>
      <c r="E523" s="278" t="s">
        <v>3456</v>
      </c>
    </row>
    <row r="524" spans="1:5" x14ac:dyDescent="0.2">
      <c r="A524" s="184" t="s">
        <v>44</v>
      </c>
      <c r="B524" s="184" t="s">
        <v>45</v>
      </c>
      <c r="C524" s="184"/>
      <c r="D524" s="184"/>
      <c r="E524" s="186"/>
    </row>
    <row r="525" spans="1:5" x14ac:dyDescent="0.2">
      <c r="A525" s="184" t="s">
        <v>1828</v>
      </c>
      <c r="B525" s="184" t="s">
        <v>1830</v>
      </c>
      <c r="C525" s="184" t="s">
        <v>66</v>
      </c>
      <c r="D525" s="184">
        <v>830.9</v>
      </c>
      <c r="E525" s="279" t="s">
        <v>3541</v>
      </c>
    </row>
    <row r="526" spans="1:5" x14ac:dyDescent="0.2">
      <c r="A526" s="184" t="s">
        <v>46</v>
      </c>
      <c r="B526" s="184" t="s">
        <v>47</v>
      </c>
      <c r="C526" s="184"/>
      <c r="D526" s="184"/>
      <c r="E526" s="186"/>
    </row>
    <row r="527" spans="1:5" x14ac:dyDescent="0.2">
      <c r="A527" s="184" t="s">
        <v>1832</v>
      </c>
      <c r="B527" s="184" t="s">
        <v>1834</v>
      </c>
      <c r="C527" s="184" t="s">
        <v>1835</v>
      </c>
      <c r="D527" s="184">
        <v>467.64</v>
      </c>
      <c r="E527" s="291" t="s">
        <v>3542</v>
      </c>
    </row>
    <row r="528" spans="1:5" x14ac:dyDescent="0.2">
      <c r="A528" s="184" t="s">
        <v>1837</v>
      </c>
      <c r="B528" s="184" t="s">
        <v>1839</v>
      </c>
      <c r="C528" s="184" t="s">
        <v>1835</v>
      </c>
      <c r="D528" s="184">
        <v>3117.6</v>
      </c>
      <c r="E528" s="291" t="s">
        <v>3543</v>
      </c>
    </row>
    <row r="529" spans="1:5" x14ac:dyDescent="0.2">
      <c r="A529" s="184" t="s">
        <v>1841</v>
      </c>
      <c r="B529" s="184" t="s">
        <v>1843</v>
      </c>
      <c r="C529" s="184" t="s">
        <v>1835</v>
      </c>
      <c r="D529" s="184">
        <v>3117.6</v>
      </c>
      <c r="E529" s="291" t="s">
        <v>3543</v>
      </c>
    </row>
    <row r="530" spans="1:5" x14ac:dyDescent="0.2">
      <c r="A530" s="187" t="s">
        <v>1845</v>
      </c>
      <c r="B530" s="187" t="s">
        <v>1847</v>
      </c>
      <c r="C530" s="187" t="s">
        <v>1835</v>
      </c>
      <c r="D530" s="187">
        <v>935.28</v>
      </c>
      <c r="E530" s="290" t="s">
        <v>3544</v>
      </c>
    </row>
  </sheetData>
  <mergeCells count="2">
    <mergeCell ref="A1:F1"/>
    <mergeCell ref="A2:F2"/>
  </mergeCells>
  <conditionalFormatting sqref="A4:E530">
    <cfRule type="expression" dxfId="22" priority="1">
      <formula>$C4=""</formula>
    </cfRule>
  </conditionalFormatting>
  <pageMargins left="0.78740157480314998" right="0.70866141732283505" top="0.98425196850393704" bottom="0.70866141732283505" header="0.39370078740157499" footer="0.196850393700787"/>
  <pageSetup paperSize="9" scale="85" orientation="landscape" r:id="rId1"/>
  <headerFooter>
    <oddHeader>&amp;C&amp;"Arial,Negrito"&amp;9PREFEITURA MUNICIPAL DE CAMPO GRANDE
ESTADO DE MATO GROSSO DO SUL
SECRETARIA MUNICIPAL DE INFRAESTRUTURA E SERVIÇOS PÚBLICOS&amp;L&amp;G&amp;R&amp;"Calibri,Normal"&amp;8 B.D.I. Serviços (Não Desonerado): 23,54%
B.D.I. Material: 15,28%</oddHeader>
    <oddFooter>&amp;L&amp;7&amp;P/&amp;N
&amp;A&amp;R&amp;G&amp;C&amp;6HMAS
28/07/2025</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
  <dimension ref="A1:L1367"/>
  <sheetViews>
    <sheetView view="pageBreakPreview" topLeftCell="B1339" zoomScale="130" zoomScaleNormal="130" zoomScaleSheetLayoutView="130" workbookViewId="0">
      <selection activeCell="B1112" sqref="B1112"/>
    </sheetView>
  </sheetViews>
  <sheetFormatPr defaultColWidth="9.140625" defaultRowHeight="12.75" x14ac:dyDescent="0.2"/>
  <cols>
    <col min="1" max="1" width="14.42578125" style="5" bestFit="1" customWidth="1"/>
    <col min="2" max="2" width="10.42578125" style="5" customWidth="1"/>
    <col min="3" max="3" width="9.5703125" style="5" bestFit="1" customWidth="1"/>
    <col min="4" max="4" width="83.7109375" style="5" customWidth="1"/>
    <col min="5" max="5" width="7" style="5" bestFit="1" customWidth="1"/>
    <col min="6" max="6" width="8.28515625" style="5" bestFit="1" customWidth="1"/>
    <col min="7" max="7" width="9" style="5" bestFit="1" customWidth="1"/>
    <col min="8" max="8" width="7.42578125" style="5" bestFit="1" customWidth="1"/>
    <col min="9" max="9" width="7.28515625" style="5" customWidth="1"/>
    <col min="10" max="10" width="1.42578125" style="5" bestFit="1" customWidth="1"/>
    <col min="11" max="13" width="9.140625" style="16"/>
    <col min="14" max="14" width="7.42578125" style="16" customWidth="1"/>
    <col min="15" max="16384" width="9.140625" style="16"/>
  </cols>
  <sheetData>
    <row r="1" spans="1:12" ht="13.5" thickBot="1" x14ac:dyDescent="0.25">
      <c r="A1" s="338" t="s">
        <v>1853</v>
      </c>
      <c r="B1" s="338"/>
      <c r="C1" s="338"/>
      <c r="D1" s="338"/>
      <c r="E1" s="338"/>
      <c r="F1" s="338"/>
      <c r="G1" s="338"/>
      <c r="H1" s="338"/>
      <c r="I1" s="31"/>
      <c r="J1" s="32" t="s">
        <v>0</v>
      </c>
      <c r="K1" s="33"/>
      <c r="L1" s="33"/>
    </row>
    <row r="2" spans="1:12" ht="37.5" customHeight="1" x14ac:dyDescent="0.2">
      <c r="A2" s="340" t="s">
        <v>3362</v>
      </c>
      <c r="B2" s="340"/>
      <c r="C2" s="340"/>
      <c r="D2" s="340"/>
      <c r="E2" s="340"/>
      <c r="F2" s="340"/>
      <c r="G2" s="340"/>
      <c r="H2" s="340"/>
      <c r="I2" s="34"/>
      <c r="J2" s="34"/>
      <c r="K2" s="33"/>
      <c r="L2" s="33"/>
    </row>
    <row r="3" spans="1:12" x14ac:dyDescent="0.2">
      <c r="A3" s="190" t="s">
        <v>84</v>
      </c>
      <c r="B3" s="191" t="s">
        <v>50</v>
      </c>
      <c r="C3" s="192" t="s">
        <v>51</v>
      </c>
      <c r="D3" s="192"/>
      <c r="E3" s="191" t="s">
        <v>52</v>
      </c>
      <c r="F3" s="191" t="s">
        <v>53</v>
      </c>
      <c r="G3" s="192" t="s">
        <v>54</v>
      </c>
      <c r="H3" s="193" t="s">
        <v>4</v>
      </c>
      <c r="I3" s="194"/>
    </row>
    <row r="4" spans="1:12" ht="19.5" x14ac:dyDescent="0.2">
      <c r="A4" s="35" t="s">
        <v>68</v>
      </c>
      <c r="B4" s="36" t="s">
        <v>85</v>
      </c>
      <c r="C4" s="37" t="s">
        <v>86</v>
      </c>
      <c r="D4" s="37" t="s">
        <v>87</v>
      </c>
      <c r="E4" s="36" t="s">
        <v>88</v>
      </c>
      <c r="F4" s="36" t="s">
        <v>6</v>
      </c>
      <c r="G4" s="37">
        <v>1083.76</v>
      </c>
      <c r="H4" s="38">
        <v>1083.76</v>
      </c>
      <c r="I4" s="188"/>
    </row>
    <row r="5" spans="1:12" ht="29.25" x14ac:dyDescent="0.2">
      <c r="A5" s="35" t="s">
        <v>1854</v>
      </c>
      <c r="B5" s="36" t="s">
        <v>1855</v>
      </c>
      <c r="C5" s="37" t="s">
        <v>64</v>
      </c>
      <c r="D5" s="37" t="s">
        <v>1856</v>
      </c>
      <c r="E5" s="36" t="s">
        <v>1857</v>
      </c>
      <c r="F5" s="36" t="s">
        <v>12</v>
      </c>
      <c r="G5" s="37">
        <v>270.94</v>
      </c>
      <c r="H5" s="38">
        <v>1083.76</v>
      </c>
      <c r="I5" s="188"/>
    </row>
    <row r="6" spans="1:12" x14ac:dyDescent="0.2">
      <c r="A6" s="35" t="s">
        <v>90</v>
      </c>
      <c r="B6" s="36" t="s">
        <v>50</v>
      </c>
      <c r="C6" s="37" t="s">
        <v>51</v>
      </c>
      <c r="D6" s="37" t="s">
        <v>3</v>
      </c>
      <c r="E6" s="36" t="s">
        <v>52</v>
      </c>
      <c r="F6" s="36" t="s">
        <v>53</v>
      </c>
      <c r="G6" s="37" t="s">
        <v>54</v>
      </c>
      <c r="H6" s="38" t="s">
        <v>4</v>
      </c>
      <c r="I6" s="188"/>
    </row>
    <row r="7" spans="1:12" x14ac:dyDescent="0.2">
      <c r="A7" s="35" t="s">
        <v>68</v>
      </c>
      <c r="B7" s="36" t="s">
        <v>91</v>
      </c>
      <c r="C7" s="37" t="s">
        <v>86</v>
      </c>
      <c r="D7" s="37" t="s">
        <v>92</v>
      </c>
      <c r="E7" s="36" t="s">
        <v>88</v>
      </c>
      <c r="F7" s="36" t="s">
        <v>6</v>
      </c>
      <c r="G7" s="37">
        <v>350</v>
      </c>
      <c r="H7" s="38">
        <v>350</v>
      </c>
      <c r="I7" s="188"/>
    </row>
    <row r="8" spans="1:12" ht="19.5" x14ac:dyDescent="0.2">
      <c r="A8" s="35" t="s">
        <v>79</v>
      </c>
      <c r="B8" s="36" t="s">
        <v>1858</v>
      </c>
      <c r="C8" s="37" t="s">
        <v>86</v>
      </c>
      <c r="D8" s="37" t="s">
        <v>1859</v>
      </c>
      <c r="E8" s="36" t="s">
        <v>88</v>
      </c>
      <c r="F8" s="36" t="s">
        <v>6</v>
      </c>
      <c r="G8" s="37">
        <v>350</v>
      </c>
      <c r="H8" s="38">
        <v>350</v>
      </c>
      <c r="I8" s="188"/>
    </row>
    <row r="9" spans="1:12" x14ac:dyDescent="0.2">
      <c r="A9" s="35" t="s">
        <v>98</v>
      </c>
      <c r="B9" s="36" t="s">
        <v>50</v>
      </c>
      <c r="C9" s="37" t="s">
        <v>51</v>
      </c>
      <c r="D9" s="37" t="s">
        <v>3</v>
      </c>
      <c r="E9" s="36" t="s">
        <v>52</v>
      </c>
      <c r="F9" s="36" t="s">
        <v>53</v>
      </c>
      <c r="G9" s="37" t="s">
        <v>54</v>
      </c>
      <c r="H9" s="38" t="s">
        <v>4</v>
      </c>
      <c r="I9" s="188"/>
    </row>
    <row r="10" spans="1:12" x14ac:dyDescent="0.2">
      <c r="A10" s="35" t="s">
        <v>68</v>
      </c>
      <c r="B10" s="36" t="s">
        <v>99</v>
      </c>
      <c r="C10" s="37" t="s">
        <v>86</v>
      </c>
      <c r="D10" s="37" t="s">
        <v>100</v>
      </c>
      <c r="E10" s="36" t="s">
        <v>66</v>
      </c>
      <c r="F10" s="36" t="s">
        <v>6</v>
      </c>
      <c r="G10" s="37">
        <v>263.33</v>
      </c>
      <c r="H10" s="38">
        <v>263.33</v>
      </c>
      <c r="I10" s="188"/>
    </row>
    <row r="11" spans="1:12" x14ac:dyDescent="0.2">
      <c r="A11" s="35" t="s">
        <v>1854</v>
      </c>
      <c r="B11" s="36" t="s">
        <v>1860</v>
      </c>
      <c r="C11" s="37" t="s">
        <v>64</v>
      </c>
      <c r="D11" s="37" t="s">
        <v>1861</v>
      </c>
      <c r="E11" s="36" t="s">
        <v>1835</v>
      </c>
      <c r="F11" s="36" t="s">
        <v>1862</v>
      </c>
      <c r="G11" s="37">
        <v>25.75</v>
      </c>
      <c r="H11" s="38">
        <v>5.15</v>
      </c>
      <c r="I11" s="188"/>
    </row>
    <row r="12" spans="1:12" x14ac:dyDescent="0.2">
      <c r="A12" s="35" t="s">
        <v>1854</v>
      </c>
      <c r="B12" s="36" t="s">
        <v>1863</v>
      </c>
      <c r="C12" s="37" t="s">
        <v>64</v>
      </c>
      <c r="D12" s="37" t="s">
        <v>1864</v>
      </c>
      <c r="E12" s="36" t="s">
        <v>1835</v>
      </c>
      <c r="F12" s="36" t="s">
        <v>6</v>
      </c>
      <c r="G12" s="37">
        <v>26.02</v>
      </c>
      <c r="H12" s="38">
        <v>26.02</v>
      </c>
      <c r="I12" s="188"/>
    </row>
    <row r="13" spans="1:12" x14ac:dyDescent="0.2">
      <c r="A13" s="35" t="s">
        <v>1854</v>
      </c>
      <c r="B13" s="36" t="s">
        <v>1865</v>
      </c>
      <c r="C13" s="37" t="s">
        <v>64</v>
      </c>
      <c r="D13" s="37" t="s">
        <v>1866</v>
      </c>
      <c r="E13" s="36" t="s">
        <v>1835</v>
      </c>
      <c r="F13" s="36" t="s">
        <v>6</v>
      </c>
      <c r="G13" s="37">
        <v>21.24</v>
      </c>
      <c r="H13" s="38">
        <v>21.24</v>
      </c>
      <c r="I13" s="188"/>
    </row>
    <row r="14" spans="1:12" x14ac:dyDescent="0.2">
      <c r="A14" s="35" t="s">
        <v>1854</v>
      </c>
      <c r="B14" s="36" t="s">
        <v>1867</v>
      </c>
      <c r="C14" s="37" t="s">
        <v>64</v>
      </c>
      <c r="D14" s="37" t="s">
        <v>1868</v>
      </c>
      <c r="E14" s="36" t="s">
        <v>1835</v>
      </c>
      <c r="F14" s="36" t="s">
        <v>1869</v>
      </c>
      <c r="G14" s="37">
        <v>20.74</v>
      </c>
      <c r="H14" s="38">
        <v>24.88</v>
      </c>
      <c r="I14" s="188"/>
    </row>
    <row r="15" spans="1:12" x14ac:dyDescent="0.2">
      <c r="A15" s="35" t="s">
        <v>79</v>
      </c>
      <c r="B15" s="36" t="s">
        <v>1870</v>
      </c>
      <c r="C15" s="37" t="s">
        <v>1871</v>
      </c>
      <c r="D15" s="37" t="s">
        <v>1872</v>
      </c>
      <c r="E15" s="36" t="s">
        <v>66</v>
      </c>
      <c r="F15" s="36" t="s">
        <v>1873</v>
      </c>
      <c r="G15" s="37">
        <v>432.66</v>
      </c>
      <c r="H15" s="38">
        <v>186.04</v>
      </c>
      <c r="I15" s="188"/>
    </row>
    <row r="16" spans="1:12" x14ac:dyDescent="0.2">
      <c r="A16" s="35" t="s">
        <v>102</v>
      </c>
      <c r="B16" s="36" t="s">
        <v>50</v>
      </c>
      <c r="C16" s="37" t="s">
        <v>51</v>
      </c>
      <c r="D16" s="37" t="s">
        <v>3</v>
      </c>
      <c r="E16" s="36" t="s">
        <v>52</v>
      </c>
      <c r="F16" s="36" t="s">
        <v>53</v>
      </c>
      <c r="G16" s="37" t="s">
        <v>54</v>
      </c>
      <c r="H16" s="38" t="s">
        <v>4</v>
      </c>
      <c r="I16" s="188"/>
    </row>
    <row r="17" spans="1:9" x14ac:dyDescent="0.2">
      <c r="A17" s="35" t="s">
        <v>68</v>
      </c>
      <c r="B17" s="36" t="s">
        <v>103</v>
      </c>
      <c r="C17" s="37" t="s">
        <v>86</v>
      </c>
      <c r="D17" s="37" t="s">
        <v>104</v>
      </c>
      <c r="E17" s="36" t="s">
        <v>66</v>
      </c>
      <c r="F17" s="36" t="s">
        <v>6</v>
      </c>
      <c r="G17" s="37">
        <v>240.49</v>
      </c>
      <c r="H17" s="38">
        <v>240.49</v>
      </c>
      <c r="I17" s="188"/>
    </row>
    <row r="18" spans="1:9" x14ac:dyDescent="0.2">
      <c r="A18" s="35" t="s">
        <v>1854</v>
      </c>
      <c r="B18" s="36" t="s">
        <v>1587</v>
      </c>
      <c r="C18" s="37" t="s">
        <v>64</v>
      </c>
      <c r="D18" s="37" t="s">
        <v>1588</v>
      </c>
      <c r="E18" s="36" t="s">
        <v>66</v>
      </c>
      <c r="F18" s="36" t="s">
        <v>1874</v>
      </c>
      <c r="G18" s="37">
        <v>11.98</v>
      </c>
      <c r="H18" s="38">
        <v>5.79</v>
      </c>
      <c r="I18" s="188"/>
    </row>
    <row r="19" spans="1:9" ht="29.25" x14ac:dyDescent="0.2">
      <c r="A19" s="35" t="s">
        <v>1854</v>
      </c>
      <c r="B19" s="36" t="s">
        <v>1875</v>
      </c>
      <c r="C19" s="37" t="s">
        <v>64</v>
      </c>
      <c r="D19" s="37" t="s">
        <v>1876</v>
      </c>
      <c r="E19" s="36" t="s">
        <v>72</v>
      </c>
      <c r="F19" s="36" t="s">
        <v>1877</v>
      </c>
      <c r="G19" s="37">
        <v>11.33</v>
      </c>
      <c r="H19" s="38">
        <v>2.5099999999999998</v>
      </c>
      <c r="I19" s="188"/>
    </row>
    <row r="20" spans="1:9" ht="19.5" x14ac:dyDescent="0.2">
      <c r="A20" s="35" t="s">
        <v>1854</v>
      </c>
      <c r="B20" s="36" t="s">
        <v>1878</v>
      </c>
      <c r="C20" s="37" t="s">
        <v>64</v>
      </c>
      <c r="D20" s="37" t="s">
        <v>1879</v>
      </c>
      <c r="E20" s="36" t="s">
        <v>72</v>
      </c>
      <c r="F20" s="36" t="s">
        <v>1880</v>
      </c>
      <c r="G20" s="37">
        <v>9.64</v>
      </c>
      <c r="H20" s="38">
        <v>3.27</v>
      </c>
      <c r="I20" s="188"/>
    </row>
    <row r="21" spans="1:9" ht="19.5" x14ac:dyDescent="0.2">
      <c r="A21" s="35" t="s">
        <v>1854</v>
      </c>
      <c r="B21" s="36" t="s">
        <v>1881</v>
      </c>
      <c r="C21" s="37" t="s">
        <v>64</v>
      </c>
      <c r="D21" s="37" t="s">
        <v>1882</v>
      </c>
      <c r="E21" s="36" t="s">
        <v>72</v>
      </c>
      <c r="F21" s="36" t="s">
        <v>1877</v>
      </c>
      <c r="G21" s="37">
        <v>12.57</v>
      </c>
      <c r="H21" s="38">
        <v>2.78</v>
      </c>
      <c r="I21" s="188"/>
    </row>
    <row r="22" spans="1:9" ht="19.5" x14ac:dyDescent="0.2">
      <c r="A22" s="35" t="s">
        <v>1854</v>
      </c>
      <c r="B22" s="36" t="s">
        <v>1883</v>
      </c>
      <c r="C22" s="37" t="s">
        <v>64</v>
      </c>
      <c r="D22" s="37" t="s">
        <v>1884</v>
      </c>
      <c r="E22" s="36" t="s">
        <v>72</v>
      </c>
      <c r="F22" s="36" t="s">
        <v>1885</v>
      </c>
      <c r="G22" s="37">
        <v>3.04</v>
      </c>
      <c r="H22" s="38">
        <v>2.83</v>
      </c>
      <c r="I22" s="188"/>
    </row>
    <row r="23" spans="1:9" ht="19.5" x14ac:dyDescent="0.2">
      <c r="A23" s="35" t="s">
        <v>1854</v>
      </c>
      <c r="B23" s="36" t="s">
        <v>998</v>
      </c>
      <c r="C23" s="37" t="s">
        <v>64</v>
      </c>
      <c r="D23" s="37" t="s">
        <v>999</v>
      </c>
      <c r="E23" s="36" t="s">
        <v>72</v>
      </c>
      <c r="F23" s="36" t="s">
        <v>1886</v>
      </c>
      <c r="G23" s="37">
        <v>4.43</v>
      </c>
      <c r="H23" s="38">
        <v>4.1900000000000004</v>
      </c>
      <c r="I23" s="188"/>
    </row>
    <row r="24" spans="1:9" ht="19.5" x14ac:dyDescent="0.2">
      <c r="A24" s="35" t="s">
        <v>1854</v>
      </c>
      <c r="B24" s="36" t="s">
        <v>1026</v>
      </c>
      <c r="C24" s="37" t="s">
        <v>64</v>
      </c>
      <c r="D24" s="37" t="s">
        <v>1027</v>
      </c>
      <c r="E24" s="36" t="s">
        <v>88</v>
      </c>
      <c r="F24" s="36" t="s">
        <v>1887</v>
      </c>
      <c r="G24" s="37">
        <v>42.66</v>
      </c>
      <c r="H24" s="38">
        <v>0.7</v>
      </c>
      <c r="I24" s="188"/>
    </row>
    <row r="25" spans="1:9" ht="19.5" x14ac:dyDescent="0.2">
      <c r="A25" s="35" t="s">
        <v>1854</v>
      </c>
      <c r="B25" s="36" t="s">
        <v>1888</v>
      </c>
      <c r="C25" s="37" t="s">
        <v>64</v>
      </c>
      <c r="D25" s="37" t="s">
        <v>1889</v>
      </c>
      <c r="E25" s="36" t="s">
        <v>88</v>
      </c>
      <c r="F25" s="36" t="s">
        <v>1890</v>
      </c>
      <c r="G25" s="37">
        <v>29.39</v>
      </c>
      <c r="H25" s="38">
        <v>0.97</v>
      </c>
      <c r="I25" s="188"/>
    </row>
    <row r="26" spans="1:9" ht="19.5" x14ac:dyDescent="0.2">
      <c r="A26" s="35" t="s">
        <v>1854</v>
      </c>
      <c r="B26" s="36" t="s">
        <v>1891</v>
      </c>
      <c r="C26" s="37" t="s">
        <v>64</v>
      </c>
      <c r="D26" s="37" t="s">
        <v>1892</v>
      </c>
      <c r="E26" s="36" t="s">
        <v>88</v>
      </c>
      <c r="F26" s="36" t="s">
        <v>1890</v>
      </c>
      <c r="G26" s="37">
        <v>31.29</v>
      </c>
      <c r="H26" s="38">
        <v>1.03</v>
      </c>
      <c r="I26" s="188"/>
    </row>
    <row r="27" spans="1:9" ht="19.5" x14ac:dyDescent="0.2">
      <c r="A27" s="35" t="s">
        <v>1854</v>
      </c>
      <c r="B27" s="36" t="s">
        <v>1893</v>
      </c>
      <c r="C27" s="37" t="s">
        <v>64</v>
      </c>
      <c r="D27" s="37" t="s">
        <v>1894</v>
      </c>
      <c r="E27" s="36" t="s">
        <v>66</v>
      </c>
      <c r="F27" s="36" t="s">
        <v>1895</v>
      </c>
      <c r="G27" s="37">
        <v>23.63</v>
      </c>
      <c r="H27" s="38">
        <v>29.45</v>
      </c>
      <c r="I27" s="188"/>
    </row>
    <row r="28" spans="1:9" ht="19.5" x14ac:dyDescent="0.2">
      <c r="A28" s="35" t="s">
        <v>1854</v>
      </c>
      <c r="B28" s="36" t="s">
        <v>1896</v>
      </c>
      <c r="C28" s="37" t="s">
        <v>64</v>
      </c>
      <c r="D28" s="37" t="s">
        <v>1897</v>
      </c>
      <c r="E28" s="36" t="s">
        <v>72</v>
      </c>
      <c r="F28" s="36" t="s">
        <v>1898</v>
      </c>
      <c r="G28" s="37">
        <v>16.489999999999998</v>
      </c>
      <c r="H28" s="38">
        <v>2.73</v>
      </c>
      <c r="I28" s="188"/>
    </row>
    <row r="29" spans="1:9" x14ac:dyDescent="0.2">
      <c r="A29" s="35" t="s">
        <v>1854</v>
      </c>
      <c r="B29" s="36" t="s">
        <v>853</v>
      </c>
      <c r="C29" s="37" t="s">
        <v>64</v>
      </c>
      <c r="D29" s="37" t="s">
        <v>854</v>
      </c>
      <c r="E29" s="36" t="s">
        <v>136</v>
      </c>
      <c r="F29" s="36" t="s">
        <v>1899</v>
      </c>
      <c r="G29" s="37">
        <v>82.04</v>
      </c>
      <c r="H29" s="38">
        <v>0.1</v>
      </c>
      <c r="I29" s="188"/>
    </row>
    <row r="30" spans="1:9" ht="19.5" x14ac:dyDescent="0.2">
      <c r="A30" s="35" t="s">
        <v>1854</v>
      </c>
      <c r="B30" s="36" t="s">
        <v>1900</v>
      </c>
      <c r="C30" s="37" t="s">
        <v>64</v>
      </c>
      <c r="D30" s="37" t="s">
        <v>1901</v>
      </c>
      <c r="E30" s="36" t="s">
        <v>66</v>
      </c>
      <c r="F30" s="36" t="s">
        <v>1895</v>
      </c>
      <c r="G30" s="37">
        <v>49.42</v>
      </c>
      <c r="H30" s="38">
        <v>61.61</v>
      </c>
      <c r="I30" s="188"/>
    </row>
    <row r="31" spans="1:9" ht="19.5" x14ac:dyDescent="0.2">
      <c r="A31" s="35" t="s">
        <v>1854</v>
      </c>
      <c r="B31" s="36" t="s">
        <v>1544</v>
      </c>
      <c r="C31" s="37" t="s">
        <v>64</v>
      </c>
      <c r="D31" s="37" t="s">
        <v>1545</v>
      </c>
      <c r="E31" s="36" t="s">
        <v>66</v>
      </c>
      <c r="F31" s="36" t="s">
        <v>1895</v>
      </c>
      <c r="G31" s="37">
        <v>34.72</v>
      </c>
      <c r="H31" s="38">
        <v>43.28</v>
      </c>
      <c r="I31" s="188"/>
    </row>
    <row r="32" spans="1:9" ht="19.5" x14ac:dyDescent="0.2">
      <c r="A32" s="35" t="s">
        <v>1854</v>
      </c>
      <c r="B32" s="36" t="s">
        <v>1902</v>
      </c>
      <c r="C32" s="37" t="s">
        <v>64</v>
      </c>
      <c r="D32" s="37" t="s">
        <v>1903</v>
      </c>
      <c r="E32" s="36" t="s">
        <v>88</v>
      </c>
      <c r="F32" s="36" t="s">
        <v>1904</v>
      </c>
      <c r="G32" s="37">
        <v>20.059999999999999</v>
      </c>
      <c r="H32" s="38">
        <v>1.32</v>
      </c>
      <c r="I32" s="188"/>
    </row>
    <row r="33" spans="1:9" x14ac:dyDescent="0.2">
      <c r="A33" s="35" t="s">
        <v>1854</v>
      </c>
      <c r="B33" s="36" t="s">
        <v>1905</v>
      </c>
      <c r="C33" s="37" t="s">
        <v>64</v>
      </c>
      <c r="D33" s="37" t="s">
        <v>1906</v>
      </c>
      <c r="E33" s="36" t="s">
        <v>88</v>
      </c>
      <c r="F33" s="36" t="s">
        <v>1890</v>
      </c>
      <c r="G33" s="37">
        <v>71.72</v>
      </c>
      <c r="H33" s="38">
        <v>2.37</v>
      </c>
      <c r="I33" s="188"/>
    </row>
    <row r="34" spans="1:9" ht="19.5" x14ac:dyDescent="0.2">
      <c r="A34" s="35" t="s">
        <v>1854</v>
      </c>
      <c r="B34" s="36" t="s">
        <v>1907</v>
      </c>
      <c r="C34" s="37" t="s">
        <v>64</v>
      </c>
      <c r="D34" s="37" t="s">
        <v>1908</v>
      </c>
      <c r="E34" s="36" t="s">
        <v>88</v>
      </c>
      <c r="F34" s="36" t="s">
        <v>1890</v>
      </c>
      <c r="G34" s="37">
        <v>160.52000000000001</v>
      </c>
      <c r="H34" s="38">
        <v>5.31</v>
      </c>
      <c r="I34" s="188"/>
    </row>
    <row r="35" spans="1:9" ht="19.5" x14ac:dyDescent="0.2">
      <c r="A35" s="35" t="s">
        <v>1854</v>
      </c>
      <c r="B35" s="36" t="s">
        <v>1909</v>
      </c>
      <c r="C35" s="37" t="s">
        <v>64</v>
      </c>
      <c r="D35" s="37" t="s">
        <v>1910</v>
      </c>
      <c r="E35" s="36" t="s">
        <v>66</v>
      </c>
      <c r="F35" s="36" t="s">
        <v>1911</v>
      </c>
      <c r="G35" s="37">
        <v>93.76</v>
      </c>
      <c r="H35" s="38">
        <v>19.78</v>
      </c>
      <c r="I35" s="188"/>
    </row>
    <row r="36" spans="1:9" ht="19.5" x14ac:dyDescent="0.2">
      <c r="A36" s="35" t="s">
        <v>1854</v>
      </c>
      <c r="B36" s="36" t="s">
        <v>1912</v>
      </c>
      <c r="C36" s="37" t="s">
        <v>64</v>
      </c>
      <c r="D36" s="37" t="s">
        <v>1913</v>
      </c>
      <c r="E36" s="36" t="s">
        <v>66</v>
      </c>
      <c r="F36" s="36" t="s">
        <v>1914</v>
      </c>
      <c r="G36" s="37">
        <v>108.23</v>
      </c>
      <c r="H36" s="38">
        <v>16.579999999999998</v>
      </c>
      <c r="I36" s="188"/>
    </row>
    <row r="37" spans="1:9" ht="19.5" x14ac:dyDescent="0.2">
      <c r="A37" s="35" t="s">
        <v>1854</v>
      </c>
      <c r="B37" s="36" t="s">
        <v>1915</v>
      </c>
      <c r="C37" s="37" t="s">
        <v>64</v>
      </c>
      <c r="D37" s="37" t="s">
        <v>1916</v>
      </c>
      <c r="E37" s="36" t="s">
        <v>66</v>
      </c>
      <c r="F37" s="36" t="s">
        <v>1917</v>
      </c>
      <c r="G37" s="37">
        <v>135.11000000000001</v>
      </c>
      <c r="H37" s="38">
        <v>16.14</v>
      </c>
      <c r="I37" s="188"/>
    </row>
    <row r="38" spans="1:9" ht="19.5" x14ac:dyDescent="0.2">
      <c r="A38" s="35" t="s">
        <v>1854</v>
      </c>
      <c r="B38" s="36" t="s">
        <v>1918</v>
      </c>
      <c r="C38" s="37" t="s">
        <v>64</v>
      </c>
      <c r="D38" s="37" t="s">
        <v>1919</v>
      </c>
      <c r="E38" s="36" t="s">
        <v>88</v>
      </c>
      <c r="F38" s="36" t="s">
        <v>1887</v>
      </c>
      <c r="G38" s="37">
        <v>75.86</v>
      </c>
      <c r="H38" s="38">
        <v>1.25</v>
      </c>
      <c r="I38" s="188"/>
    </row>
    <row r="39" spans="1:9" ht="19.5" x14ac:dyDescent="0.2">
      <c r="A39" s="35" t="s">
        <v>1854</v>
      </c>
      <c r="B39" s="36" t="s">
        <v>1920</v>
      </c>
      <c r="C39" s="37" t="s">
        <v>64</v>
      </c>
      <c r="D39" s="37" t="s">
        <v>1921</v>
      </c>
      <c r="E39" s="36" t="s">
        <v>88</v>
      </c>
      <c r="F39" s="36" t="s">
        <v>1922</v>
      </c>
      <c r="G39" s="37">
        <v>28.33</v>
      </c>
      <c r="H39" s="38">
        <v>2.34</v>
      </c>
      <c r="I39" s="188"/>
    </row>
    <row r="40" spans="1:9" x14ac:dyDescent="0.2">
      <c r="A40" s="35" t="s">
        <v>1854</v>
      </c>
      <c r="B40" s="36" t="s">
        <v>1923</v>
      </c>
      <c r="C40" s="37" t="s">
        <v>64</v>
      </c>
      <c r="D40" s="37" t="s">
        <v>1924</v>
      </c>
      <c r="E40" s="36" t="s">
        <v>88</v>
      </c>
      <c r="F40" s="36" t="s">
        <v>1925</v>
      </c>
      <c r="G40" s="37">
        <v>29.14</v>
      </c>
      <c r="H40" s="38">
        <v>7.72</v>
      </c>
      <c r="I40" s="188"/>
    </row>
    <row r="41" spans="1:9" x14ac:dyDescent="0.2">
      <c r="A41" s="35" t="s">
        <v>79</v>
      </c>
      <c r="B41" s="36" t="s">
        <v>1926</v>
      </c>
      <c r="C41" s="37" t="s">
        <v>64</v>
      </c>
      <c r="D41" s="37" t="s">
        <v>1927</v>
      </c>
      <c r="E41" s="36" t="s">
        <v>88</v>
      </c>
      <c r="F41" s="36" t="s">
        <v>1887</v>
      </c>
      <c r="G41" s="37">
        <v>197.51</v>
      </c>
      <c r="H41" s="38">
        <v>3.27</v>
      </c>
      <c r="I41" s="188"/>
    </row>
    <row r="42" spans="1:9" x14ac:dyDescent="0.2">
      <c r="A42" s="35" t="s">
        <v>79</v>
      </c>
      <c r="B42" s="36" t="s">
        <v>1928</v>
      </c>
      <c r="C42" s="37" t="s">
        <v>64</v>
      </c>
      <c r="D42" s="37" t="s">
        <v>1929</v>
      </c>
      <c r="E42" s="36" t="s">
        <v>88</v>
      </c>
      <c r="F42" s="36" t="s">
        <v>1887</v>
      </c>
      <c r="G42" s="37">
        <v>191</v>
      </c>
      <c r="H42" s="38">
        <v>3.17</v>
      </c>
      <c r="I42" s="188"/>
    </row>
    <row r="43" spans="1:9" x14ac:dyDescent="0.2">
      <c r="A43" s="35" t="s">
        <v>106</v>
      </c>
      <c r="B43" s="36" t="s">
        <v>50</v>
      </c>
      <c r="C43" s="37" t="s">
        <v>51</v>
      </c>
      <c r="D43" s="37" t="s">
        <v>3</v>
      </c>
      <c r="E43" s="36" t="s">
        <v>52</v>
      </c>
      <c r="F43" s="36" t="s">
        <v>53</v>
      </c>
      <c r="G43" s="37" t="s">
        <v>54</v>
      </c>
      <c r="H43" s="38" t="s">
        <v>4</v>
      </c>
      <c r="I43" s="188"/>
    </row>
    <row r="44" spans="1:9" ht="19.5" x14ac:dyDescent="0.2">
      <c r="A44" s="35" t="s">
        <v>68</v>
      </c>
      <c r="B44" s="36" t="s">
        <v>107</v>
      </c>
      <c r="C44" s="37" t="s">
        <v>86</v>
      </c>
      <c r="D44" s="37" t="s">
        <v>108</v>
      </c>
      <c r="E44" s="36" t="s">
        <v>66</v>
      </c>
      <c r="F44" s="36" t="s">
        <v>6</v>
      </c>
      <c r="G44" s="37">
        <v>414.86</v>
      </c>
      <c r="H44" s="38">
        <v>414.86</v>
      </c>
      <c r="I44" s="188"/>
    </row>
    <row r="45" spans="1:9" x14ac:dyDescent="0.2">
      <c r="A45" s="35" t="s">
        <v>1854</v>
      </c>
      <c r="B45" s="36" t="s">
        <v>1587</v>
      </c>
      <c r="C45" s="37" t="s">
        <v>64</v>
      </c>
      <c r="D45" s="37" t="s">
        <v>1588</v>
      </c>
      <c r="E45" s="36" t="s">
        <v>66</v>
      </c>
      <c r="F45" s="36" t="s">
        <v>1930</v>
      </c>
      <c r="G45" s="37">
        <v>11.98</v>
      </c>
      <c r="H45" s="38">
        <v>5.7</v>
      </c>
      <c r="I45" s="188"/>
    </row>
    <row r="46" spans="1:9" ht="29.25" x14ac:dyDescent="0.2">
      <c r="A46" s="35" t="s">
        <v>1854</v>
      </c>
      <c r="B46" s="36" t="s">
        <v>1875</v>
      </c>
      <c r="C46" s="37" t="s">
        <v>64</v>
      </c>
      <c r="D46" s="37" t="s">
        <v>1876</v>
      </c>
      <c r="E46" s="36" t="s">
        <v>72</v>
      </c>
      <c r="F46" s="36" t="s">
        <v>1931</v>
      </c>
      <c r="G46" s="37">
        <v>11.33</v>
      </c>
      <c r="H46" s="38">
        <v>4.8099999999999996</v>
      </c>
      <c r="I46" s="188"/>
    </row>
    <row r="47" spans="1:9" ht="29.25" x14ac:dyDescent="0.2">
      <c r="A47" s="35" t="s">
        <v>1854</v>
      </c>
      <c r="B47" s="36" t="s">
        <v>1932</v>
      </c>
      <c r="C47" s="37" t="s">
        <v>64</v>
      </c>
      <c r="D47" s="37" t="s">
        <v>1933</v>
      </c>
      <c r="E47" s="36" t="s">
        <v>72</v>
      </c>
      <c r="F47" s="36" t="s">
        <v>1934</v>
      </c>
      <c r="G47" s="37">
        <v>4.22</v>
      </c>
      <c r="H47" s="38">
        <v>1.95</v>
      </c>
      <c r="I47" s="188"/>
    </row>
    <row r="48" spans="1:9" ht="19.5" x14ac:dyDescent="0.2">
      <c r="A48" s="35" t="s">
        <v>1854</v>
      </c>
      <c r="B48" s="36" t="s">
        <v>1878</v>
      </c>
      <c r="C48" s="37" t="s">
        <v>64</v>
      </c>
      <c r="D48" s="37" t="s">
        <v>1879</v>
      </c>
      <c r="E48" s="36" t="s">
        <v>72</v>
      </c>
      <c r="F48" s="36" t="s">
        <v>1931</v>
      </c>
      <c r="G48" s="37">
        <v>9.64</v>
      </c>
      <c r="H48" s="38">
        <v>4.09</v>
      </c>
      <c r="I48" s="188"/>
    </row>
    <row r="49" spans="1:9" ht="19.5" x14ac:dyDescent="0.2">
      <c r="A49" s="35" t="s">
        <v>1854</v>
      </c>
      <c r="B49" s="36" t="s">
        <v>1881</v>
      </c>
      <c r="C49" s="37" t="s">
        <v>64</v>
      </c>
      <c r="D49" s="37" t="s">
        <v>1882</v>
      </c>
      <c r="E49" s="36" t="s">
        <v>72</v>
      </c>
      <c r="F49" s="36" t="s">
        <v>1934</v>
      </c>
      <c r="G49" s="37">
        <v>12.57</v>
      </c>
      <c r="H49" s="38">
        <v>5.82</v>
      </c>
      <c r="I49" s="188"/>
    </row>
    <row r="50" spans="1:9" ht="19.5" x14ac:dyDescent="0.2">
      <c r="A50" s="35" t="s">
        <v>1854</v>
      </c>
      <c r="B50" s="36" t="s">
        <v>1883</v>
      </c>
      <c r="C50" s="37" t="s">
        <v>64</v>
      </c>
      <c r="D50" s="37" t="s">
        <v>1884</v>
      </c>
      <c r="E50" s="36" t="s">
        <v>72</v>
      </c>
      <c r="F50" s="36" t="s">
        <v>1935</v>
      </c>
      <c r="G50" s="37">
        <v>3.04</v>
      </c>
      <c r="H50" s="38">
        <v>3.28</v>
      </c>
      <c r="I50" s="188"/>
    </row>
    <row r="51" spans="1:9" ht="19.5" x14ac:dyDescent="0.2">
      <c r="A51" s="35" t="s">
        <v>1854</v>
      </c>
      <c r="B51" s="36" t="s">
        <v>998</v>
      </c>
      <c r="C51" s="37" t="s">
        <v>64</v>
      </c>
      <c r="D51" s="37" t="s">
        <v>999</v>
      </c>
      <c r="E51" s="36" t="s">
        <v>72</v>
      </c>
      <c r="F51" s="36" t="s">
        <v>1936</v>
      </c>
      <c r="G51" s="37">
        <v>4.43</v>
      </c>
      <c r="H51" s="38">
        <v>9.24</v>
      </c>
      <c r="I51" s="188"/>
    </row>
    <row r="52" spans="1:9" ht="19.5" x14ac:dyDescent="0.2">
      <c r="A52" s="35" t="s">
        <v>1854</v>
      </c>
      <c r="B52" s="36" t="s">
        <v>1937</v>
      </c>
      <c r="C52" s="37" t="s">
        <v>64</v>
      </c>
      <c r="D52" s="37" t="s">
        <v>1938</v>
      </c>
      <c r="E52" s="36" t="s">
        <v>88</v>
      </c>
      <c r="F52" s="36" t="s">
        <v>1939</v>
      </c>
      <c r="G52" s="37">
        <v>45.28</v>
      </c>
      <c r="H52" s="38">
        <v>13.12</v>
      </c>
      <c r="I52" s="188"/>
    </row>
    <row r="53" spans="1:9" ht="19.5" x14ac:dyDescent="0.2">
      <c r="A53" s="35" t="s">
        <v>1854</v>
      </c>
      <c r="B53" s="36" t="s">
        <v>1940</v>
      </c>
      <c r="C53" s="37" t="s">
        <v>64</v>
      </c>
      <c r="D53" s="37" t="s">
        <v>1941</v>
      </c>
      <c r="E53" s="36" t="s">
        <v>88</v>
      </c>
      <c r="F53" s="36" t="s">
        <v>1942</v>
      </c>
      <c r="G53" s="37">
        <v>47.75</v>
      </c>
      <c r="H53" s="38">
        <v>4.6100000000000003</v>
      </c>
      <c r="I53" s="188"/>
    </row>
    <row r="54" spans="1:9" ht="19.5" x14ac:dyDescent="0.2">
      <c r="A54" s="35" t="s">
        <v>1854</v>
      </c>
      <c r="B54" s="36" t="s">
        <v>1893</v>
      </c>
      <c r="C54" s="37" t="s">
        <v>64</v>
      </c>
      <c r="D54" s="37" t="s">
        <v>1894</v>
      </c>
      <c r="E54" s="36" t="s">
        <v>66</v>
      </c>
      <c r="F54" s="36" t="s">
        <v>1943</v>
      </c>
      <c r="G54" s="37">
        <v>23.63</v>
      </c>
      <c r="H54" s="38">
        <v>45.5</v>
      </c>
      <c r="I54" s="188"/>
    </row>
    <row r="55" spans="1:9" ht="19.5" x14ac:dyDescent="0.2">
      <c r="A55" s="35" t="s">
        <v>1854</v>
      </c>
      <c r="B55" s="36" t="s">
        <v>1896</v>
      </c>
      <c r="C55" s="37" t="s">
        <v>64</v>
      </c>
      <c r="D55" s="37" t="s">
        <v>1897</v>
      </c>
      <c r="E55" s="36" t="s">
        <v>72</v>
      </c>
      <c r="F55" s="36" t="s">
        <v>1944</v>
      </c>
      <c r="G55" s="37">
        <v>16.489999999999998</v>
      </c>
      <c r="H55" s="38">
        <v>7.96</v>
      </c>
      <c r="I55" s="188"/>
    </row>
    <row r="56" spans="1:9" x14ac:dyDescent="0.2">
      <c r="A56" s="35" t="s">
        <v>1854</v>
      </c>
      <c r="B56" s="36" t="s">
        <v>853</v>
      </c>
      <c r="C56" s="37" t="s">
        <v>64</v>
      </c>
      <c r="D56" s="37" t="s">
        <v>854</v>
      </c>
      <c r="E56" s="36" t="s">
        <v>136</v>
      </c>
      <c r="F56" s="36" t="s">
        <v>1945</v>
      </c>
      <c r="G56" s="37">
        <v>82.04</v>
      </c>
      <c r="H56" s="38">
        <v>0.63</v>
      </c>
      <c r="I56" s="188"/>
    </row>
    <row r="57" spans="1:9" ht="19.5" x14ac:dyDescent="0.2">
      <c r="A57" s="35" t="s">
        <v>1854</v>
      </c>
      <c r="B57" s="36" t="s">
        <v>1900</v>
      </c>
      <c r="C57" s="37" t="s">
        <v>64</v>
      </c>
      <c r="D57" s="37" t="s">
        <v>1901</v>
      </c>
      <c r="E57" s="36" t="s">
        <v>66</v>
      </c>
      <c r="F57" s="36" t="s">
        <v>1943</v>
      </c>
      <c r="G57" s="37">
        <v>49.42</v>
      </c>
      <c r="H57" s="38">
        <v>95.16</v>
      </c>
      <c r="I57" s="188"/>
    </row>
    <row r="58" spans="1:9" ht="19.5" x14ac:dyDescent="0.2">
      <c r="A58" s="35" t="s">
        <v>1854</v>
      </c>
      <c r="B58" s="36" t="s">
        <v>1544</v>
      </c>
      <c r="C58" s="37" t="s">
        <v>64</v>
      </c>
      <c r="D58" s="37" t="s">
        <v>1545</v>
      </c>
      <c r="E58" s="36" t="s">
        <v>66</v>
      </c>
      <c r="F58" s="36" t="s">
        <v>1943</v>
      </c>
      <c r="G58" s="37">
        <v>34.72</v>
      </c>
      <c r="H58" s="38">
        <v>66.849999999999994</v>
      </c>
      <c r="I58" s="188"/>
    </row>
    <row r="59" spans="1:9" ht="19.5" x14ac:dyDescent="0.2">
      <c r="A59" s="35" t="s">
        <v>1854</v>
      </c>
      <c r="B59" s="36" t="s">
        <v>1902</v>
      </c>
      <c r="C59" s="37" t="s">
        <v>64</v>
      </c>
      <c r="D59" s="37" t="s">
        <v>1903</v>
      </c>
      <c r="E59" s="36" t="s">
        <v>88</v>
      </c>
      <c r="F59" s="36" t="s">
        <v>1946</v>
      </c>
      <c r="G59" s="37">
        <v>20.059999999999999</v>
      </c>
      <c r="H59" s="38">
        <v>7.75</v>
      </c>
      <c r="I59" s="188"/>
    </row>
    <row r="60" spans="1:9" x14ac:dyDescent="0.2">
      <c r="A60" s="35" t="s">
        <v>1854</v>
      </c>
      <c r="B60" s="36" t="s">
        <v>1905</v>
      </c>
      <c r="C60" s="37" t="s">
        <v>64</v>
      </c>
      <c r="D60" s="37" t="s">
        <v>1906</v>
      </c>
      <c r="E60" s="36" t="s">
        <v>88</v>
      </c>
      <c r="F60" s="36" t="s">
        <v>1942</v>
      </c>
      <c r="G60" s="37">
        <v>71.72</v>
      </c>
      <c r="H60" s="38">
        <v>6.92</v>
      </c>
      <c r="I60" s="188"/>
    </row>
    <row r="61" spans="1:9" ht="19.5" x14ac:dyDescent="0.2">
      <c r="A61" s="35" t="s">
        <v>1854</v>
      </c>
      <c r="B61" s="36" t="s">
        <v>1907</v>
      </c>
      <c r="C61" s="37" t="s">
        <v>64</v>
      </c>
      <c r="D61" s="37" t="s">
        <v>1908</v>
      </c>
      <c r="E61" s="36" t="s">
        <v>88</v>
      </c>
      <c r="F61" s="36" t="s">
        <v>1942</v>
      </c>
      <c r="G61" s="37">
        <v>160.52000000000001</v>
      </c>
      <c r="H61" s="38">
        <v>15.5</v>
      </c>
      <c r="I61" s="188"/>
    </row>
    <row r="62" spans="1:9" ht="19.5" x14ac:dyDescent="0.2">
      <c r="A62" s="35" t="s">
        <v>1854</v>
      </c>
      <c r="B62" s="36" t="s">
        <v>1909</v>
      </c>
      <c r="C62" s="37" t="s">
        <v>64</v>
      </c>
      <c r="D62" s="37" t="s">
        <v>1910</v>
      </c>
      <c r="E62" s="36" t="s">
        <v>66</v>
      </c>
      <c r="F62" s="36" t="s">
        <v>1947</v>
      </c>
      <c r="G62" s="37">
        <v>93.76</v>
      </c>
      <c r="H62" s="38">
        <v>19.47</v>
      </c>
      <c r="I62" s="188"/>
    </row>
    <row r="63" spans="1:9" ht="19.5" x14ac:dyDescent="0.2">
      <c r="A63" s="35" t="s">
        <v>1854</v>
      </c>
      <c r="B63" s="36" t="s">
        <v>1912</v>
      </c>
      <c r="C63" s="37" t="s">
        <v>64</v>
      </c>
      <c r="D63" s="37" t="s">
        <v>1913</v>
      </c>
      <c r="E63" s="36" t="s">
        <v>66</v>
      </c>
      <c r="F63" s="36" t="s">
        <v>1948</v>
      </c>
      <c r="G63" s="37">
        <v>108.23</v>
      </c>
      <c r="H63" s="38">
        <v>16.32</v>
      </c>
      <c r="I63" s="188"/>
    </row>
    <row r="64" spans="1:9" ht="19.5" x14ac:dyDescent="0.2">
      <c r="A64" s="35" t="s">
        <v>1854</v>
      </c>
      <c r="B64" s="36" t="s">
        <v>1915</v>
      </c>
      <c r="C64" s="37" t="s">
        <v>64</v>
      </c>
      <c r="D64" s="37" t="s">
        <v>1916</v>
      </c>
      <c r="E64" s="36" t="s">
        <v>66</v>
      </c>
      <c r="F64" s="36" t="s">
        <v>1949</v>
      </c>
      <c r="G64" s="37">
        <v>135.11000000000001</v>
      </c>
      <c r="H64" s="38">
        <v>15.88</v>
      </c>
      <c r="I64" s="188"/>
    </row>
    <row r="65" spans="1:9" ht="19.5" x14ac:dyDescent="0.2">
      <c r="A65" s="35" t="s">
        <v>1854</v>
      </c>
      <c r="B65" s="36" t="s">
        <v>1918</v>
      </c>
      <c r="C65" s="37" t="s">
        <v>64</v>
      </c>
      <c r="D65" s="37" t="s">
        <v>1919</v>
      </c>
      <c r="E65" s="36" t="s">
        <v>88</v>
      </c>
      <c r="F65" s="36" t="s">
        <v>1942</v>
      </c>
      <c r="G65" s="37">
        <v>75.86</v>
      </c>
      <c r="H65" s="38">
        <v>7.32</v>
      </c>
      <c r="I65" s="188"/>
    </row>
    <row r="66" spans="1:9" ht="19.5" x14ac:dyDescent="0.2">
      <c r="A66" s="35" t="s">
        <v>1854</v>
      </c>
      <c r="B66" s="36" t="s">
        <v>1920</v>
      </c>
      <c r="C66" s="37" t="s">
        <v>64</v>
      </c>
      <c r="D66" s="37" t="s">
        <v>1921</v>
      </c>
      <c r="E66" s="36" t="s">
        <v>88</v>
      </c>
      <c r="F66" s="36" t="s">
        <v>1939</v>
      </c>
      <c r="G66" s="37">
        <v>28.33</v>
      </c>
      <c r="H66" s="38">
        <v>8.2100000000000009</v>
      </c>
      <c r="I66" s="188"/>
    </row>
    <row r="67" spans="1:9" x14ac:dyDescent="0.2">
      <c r="A67" s="35" t="s">
        <v>1854</v>
      </c>
      <c r="B67" s="36" t="s">
        <v>1923</v>
      </c>
      <c r="C67" s="37" t="s">
        <v>64</v>
      </c>
      <c r="D67" s="37" t="s">
        <v>1924</v>
      </c>
      <c r="E67" s="36" t="s">
        <v>88</v>
      </c>
      <c r="F67" s="36" t="s">
        <v>1950</v>
      </c>
      <c r="G67" s="37">
        <v>29.14</v>
      </c>
      <c r="H67" s="38">
        <v>11.25</v>
      </c>
      <c r="I67" s="188"/>
    </row>
    <row r="68" spans="1:9" x14ac:dyDescent="0.2">
      <c r="A68" s="35" t="s">
        <v>79</v>
      </c>
      <c r="B68" s="36" t="s">
        <v>1926</v>
      </c>
      <c r="C68" s="37" t="s">
        <v>64</v>
      </c>
      <c r="D68" s="37" t="s">
        <v>1927</v>
      </c>
      <c r="E68" s="36" t="s">
        <v>88</v>
      </c>
      <c r="F68" s="36" t="s">
        <v>1942</v>
      </c>
      <c r="G68" s="37">
        <v>197.51</v>
      </c>
      <c r="H68" s="38">
        <v>19.07</v>
      </c>
      <c r="I68" s="188"/>
    </row>
    <row r="69" spans="1:9" x14ac:dyDescent="0.2">
      <c r="A69" s="35" t="s">
        <v>79</v>
      </c>
      <c r="B69" s="36" t="s">
        <v>1928</v>
      </c>
      <c r="C69" s="37" t="s">
        <v>64</v>
      </c>
      <c r="D69" s="37" t="s">
        <v>1929</v>
      </c>
      <c r="E69" s="36" t="s">
        <v>88</v>
      </c>
      <c r="F69" s="36" t="s">
        <v>1942</v>
      </c>
      <c r="G69" s="37">
        <v>191</v>
      </c>
      <c r="H69" s="38">
        <v>18.45</v>
      </c>
      <c r="I69" s="188"/>
    </row>
    <row r="70" spans="1:9" x14ac:dyDescent="0.2">
      <c r="A70" s="35" t="s">
        <v>119</v>
      </c>
      <c r="B70" s="36" t="s">
        <v>50</v>
      </c>
      <c r="C70" s="37" t="s">
        <v>51</v>
      </c>
      <c r="D70" s="37" t="s">
        <v>3</v>
      </c>
      <c r="E70" s="36" t="s">
        <v>52</v>
      </c>
      <c r="F70" s="36" t="s">
        <v>53</v>
      </c>
      <c r="G70" s="37" t="s">
        <v>54</v>
      </c>
      <c r="H70" s="38" t="s">
        <v>4</v>
      </c>
      <c r="I70" s="188"/>
    </row>
    <row r="71" spans="1:9" x14ac:dyDescent="0.2">
      <c r="A71" s="35" t="s">
        <v>68</v>
      </c>
      <c r="B71" s="36" t="s">
        <v>120</v>
      </c>
      <c r="C71" s="37" t="s">
        <v>86</v>
      </c>
      <c r="D71" s="37" t="s">
        <v>121</v>
      </c>
      <c r="E71" s="36" t="s">
        <v>88</v>
      </c>
      <c r="F71" s="36" t="s">
        <v>6</v>
      </c>
      <c r="G71" s="37">
        <v>2715.44</v>
      </c>
      <c r="H71" s="38">
        <v>2715.44</v>
      </c>
      <c r="I71" s="188"/>
    </row>
    <row r="72" spans="1:9" x14ac:dyDescent="0.2">
      <c r="A72" s="35" t="s">
        <v>1854</v>
      </c>
      <c r="B72" s="36" t="s">
        <v>1951</v>
      </c>
      <c r="C72" s="37" t="s">
        <v>64</v>
      </c>
      <c r="D72" s="37" t="s">
        <v>1952</v>
      </c>
      <c r="E72" s="36" t="s">
        <v>1835</v>
      </c>
      <c r="F72" s="36" t="s">
        <v>1953</v>
      </c>
      <c r="G72" s="37">
        <v>29.06</v>
      </c>
      <c r="H72" s="38">
        <v>697.44</v>
      </c>
      <c r="I72" s="188"/>
    </row>
    <row r="73" spans="1:9" x14ac:dyDescent="0.2">
      <c r="A73" s="35" t="s">
        <v>1854</v>
      </c>
      <c r="B73" s="36" t="s">
        <v>1867</v>
      </c>
      <c r="C73" s="37" t="s">
        <v>64</v>
      </c>
      <c r="D73" s="37" t="s">
        <v>1868</v>
      </c>
      <c r="E73" s="36" t="s">
        <v>1835</v>
      </c>
      <c r="F73" s="36" t="s">
        <v>1953</v>
      </c>
      <c r="G73" s="37">
        <v>20.74</v>
      </c>
      <c r="H73" s="38">
        <v>497.76</v>
      </c>
      <c r="I73" s="188"/>
    </row>
    <row r="74" spans="1:9" x14ac:dyDescent="0.2">
      <c r="A74" s="35" t="s">
        <v>79</v>
      </c>
      <c r="B74" s="36" t="s">
        <v>1954</v>
      </c>
      <c r="C74" s="37" t="s">
        <v>64</v>
      </c>
      <c r="D74" s="37" t="s">
        <v>1955</v>
      </c>
      <c r="E74" s="36" t="s">
        <v>88</v>
      </c>
      <c r="F74" s="36" t="s">
        <v>6</v>
      </c>
      <c r="G74" s="37">
        <v>2.83</v>
      </c>
      <c r="H74" s="38">
        <v>2.83</v>
      </c>
      <c r="I74" s="188"/>
    </row>
    <row r="75" spans="1:9" ht="19.5" x14ac:dyDescent="0.2">
      <c r="A75" s="35" t="s">
        <v>79</v>
      </c>
      <c r="B75" s="36" t="s">
        <v>1956</v>
      </c>
      <c r="C75" s="37" t="s">
        <v>64</v>
      </c>
      <c r="D75" s="37" t="s">
        <v>1957</v>
      </c>
      <c r="E75" s="36" t="s">
        <v>72</v>
      </c>
      <c r="F75" s="36" t="s">
        <v>44</v>
      </c>
      <c r="G75" s="37">
        <v>15.39</v>
      </c>
      <c r="H75" s="38">
        <v>307.8</v>
      </c>
      <c r="I75" s="188"/>
    </row>
    <row r="76" spans="1:9" x14ac:dyDescent="0.2">
      <c r="A76" s="35" t="s">
        <v>79</v>
      </c>
      <c r="B76" s="36" t="s">
        <v>1958</v>
      </c>
      <c r="C76" s="37" t="s">
        <v>64</v>
      </c>
      <c r="D76" s="37" t="s">
        <v>1959</v>
      </c>
      <c r="E76" s="36" t="s">
        <v>88</v>
      </c>
      <c r="F76" s="36" t="s">
        <v>8</v>
      </c>
      <c r="G76" s="37">
        <v>4.3600000000000003</v>
      </c>
      <c r="H76" s="38">
        <v>8.7200000000000006</v>
      </c>
      <c r="I76" s="188"/>
    </row>
    <row r="77" spans="1:9" x14ac:dyDescent="0.2">
      <c r="A77" s="35" t="s">
        <v>79</v>
      </c>
      <c r="B77" s="36" t="s">
        <v>1960</v>
      </c>
      <c r="C77" s="37" t="s">
        <v>64</v>
      </c>
      <c r="D77" s="37" t="s">
        <v>1961</v>
      </c>
      <c r="E77" s="36" t="s">
        <v>72</v>
      </c>
      <c r="F77" s="36" t="s">
        <v>28</v>
      </c>
      <c r="G77" s="37">
        <v>4.25</v>
      </c>
      <c r="H77" s="38">
        <v>51</v>
      </c>
      <c r="I77" s="189"/>
    </row>
    <row r="78" spans="1:9" x14ac:dyDescent="0.2">
      <c r="A78" s="35" t="s">
        <v>79</v>
      </c>
      <c r="B78" s="36" t="s">
        <v>1962</v>
      </c>
      <c r="C78" s="37" t="s">
        <v>64</v>
      </c>
      <c r="D78" s="37" t="s">
        <v>1963</v>
      </c>
      <c r="E78" s="36" t="s">
        <v>88</v>
      </c>
      <c r="F78" s="36" t="s">
        <v>12</v>
      </c>
      <c r="G78" s="37">
        <v>23.88</v>
      </c>
      <c r="H78" s="38">
        <v>95.52</v>
      </c>
      <c r="I78" s="189"/>
    </row>
    <row r="79" spans="1:9" ht="19.5" x14ac:dyDescent="0.2">
      <c r="A79" s="35" t="s">
        <v>79</v>
      </c>
      <c r="B79" s="36" t="s">
        <v>1964</v>
      </c>
      <c r="C79" s="37" t="s">
        <v>64</v>
      </c>
      <c r="D79" s="37" t="s">
        <v>1965</v>
      </c>
      <c r="E79" s="36" t="s">
        <v>72</v>
      </c>
      <c r="F79" s="36" t="s">
        <v>16</v>
      </c>
      <c r="G79" s="37">
        <v>56.01</v>
      </c>
      <c r="H79" s="38">
        <v>336.06</v>
      </c>
      <c r="I79" s="189"/>
    </row>
    <row r="80" spans="1:9" x14ac:dyDescent="0.2">
      <c r="A80" s="35" t="s">
        <v>79</v>
      </c>
      <c r="B80" s="36" t="s">
        <v>1966</v>
      </c>
      <c r="C80" s="37" t="s">
        <v>3547</v>
      </c>
      <c r="D80" s="37" t="s">
        <v>1967</v>
      </c>
      <c r="E80" s="36" t="s">
        <v>72</v>
      </c>
      <c r="F80" s="36" t="s">
        <v>8</v>
      </c>
      <c r="G80" s="37">
        <v>92.24</v>
      </c>
      <c r="H80" s="38">
        <v>184.48</v>
      </c>
      <c r="I80" s="189"/>
    </row>
    <row r="81" spans="1:9" x14ac:dyDescent="0.2">
      <c r="A81" s="35" t="s">
        <v>79</v>
      </c>
      <c r="B81" s="36" t="s">
        <v>1968</v>
      </c>
      <c r="C81" s="37" t="s">
        <v>64</v>
      </c>
      <c r="D81" s="37" t="s">
        <v>1969</v>
      </c>
      <c r="E81" s="36" t="s">
        <v>72</v>
      </c>
      <c r="F81" s="36" t="s">
        <v>6</v>
      </c>
      <c r="G81" s="37">
        <v>18.75</v>
      </c>
      <c r="H81" s="38">
        <v>18.75</v>
      </c>
      <c r="I81" s="189"/>
    </row>
    <row r="82" spans="1:9" x14ac:dyDescent="0.2">
      <c r="A82" s="35" t="s">
        <v>79</v>
      </c>
      <c r="B82" s="36" t="s">
        <v>1970</v>
      </c>
      <c r="C82" s="37" t="s">
        <v>64</v>
      </c>
      <c r="D82" s="37" t="s">
        <v>1971</v>
      </c>
      <c r="E82" s="36" t="s">
        <v>88</v>
      </c>
      <c r="F82" s="36" t="s">
        <v>10</v>
      </c>
      <c r="G82" s="37">
        <v>17.329999999999998</v>
      </c>
      <c r="H82" s="38">
        <v>51.99</v>
      </c>
      <c r="I82" s="189"/>
    </row>
    <row r="83" spans="1:9" x14ac:dyDescent="0.2">
      <c r="A83" s="35" t="s">
        <v>79</v>
      </c>
      <c r="B83" s="36" t="s">
        <v>1972</v>
      </c>
      <c r="C83" s="37" t="s">
        <v>1973</v>
      </c>
      <c r="D83" s="37" t="s">
        <v>1974</v>
      </c>
      <c r="E83" s="36" t="s">
        <v>88</v>
      </c>
      <c r="F83" s="36" t="s">
        <v>6</v>
      </c>
      <c r="G83" s="37">
        <v>463.09</v>
      </c>
      <c r="H83" s="38">
        <v>463.09</v>
      </c>
      <c r="I83" s="189"/>
    </row>
    <row r="84" spans="1:9" x14ac:dyDescent="0.2">
      <c r="A84" s="35" t="s">
        <v>123</v>
      </c>
      <c r="B84" s="36" t="s">
        <v>50</v>
      </c>
      <c r="C84" s="37" t="s">
        <v>51</v>
      </c>
      <c r="D84" s="37" t="s">
        <v>3</v>
      </c>
      <c r="E84" s="36" t="s">
        <v>52</v>
      </c>
      <c r="F84" s="36" t="s">
        <v>53</v>
      </c>
      <c r="G84" s="37" t="s">
        <v>54</v>
      </c>
      <c r="H84" s="38" t="s">
        <v>4</v>
      </c>
      <c r="I84" s="189"/>
    </row>
    <row r="85" spans="1:9" x14ac:dyDescent="0.2">
      <c r="A85" s="35" t="s">
        <v>68</v>
      </c>
      <c r="B85" s="36" t="s">
        <v>124</v>
      </c>
      <c r="C85" s="37" t="s">
        <v>86</v>
      </c>
      <c r="D85" s="37" t="s">
        <v>125</v>
      </c>
      <c r="E85" s="36" t="s">
        <v>88</v>
      </c>
      <c r="F85" s="36" t="s">
        <v>6</v>
      </c>
      <c r="G85" s="37">
        <v>894.78</v>
      </c>
      <c r="H85" s="38">
        <v>894.78</v>
      </c>
      <c r="I85" s="189"/>
    </row>
    <row r="86" spans="1:9" ht="19.5" x14ac:dyDescent="0.2">
      <c r="A86" s="35" t="s">
        <v>1854</v>
      </c>
      <c r="B86" s="36" t="s">
        <v>1975</v>
      </c>
      <c r="C86" s="37" t="s">
        <v>64</v>
      </c>
      <c r="D86" s="37" t="s">
        <v>1976</v>
      </c>
      <c r="E86" s="36" t="s">
        <v>88</v>
      </c>
      <c r="F86" s="36" t="s">
        <v>6</v>
      </c>
      <c r="G86" s="37">
        <v>139.15</v>
      </c>
      <c r="H86" s="38">
        <v>139.15</v>
      </c>
      <c r="I86" s="189"/>
    </row>
    <row r="87" spans="1:9" x14ac:dyDescent="0.2">
      <c r="A87" s="35" t="s">
        <v>1854</v>
      </c>
      <c r="B87" s="36" t="s">
        <v>1977</v>
      </c>
      <c r="C87" s="37" t="s">
        <v>64</v>
      </c>
      <c r="D87" s="37" t="s">
        <v>1978</v>
      </c>
      <c r="E87" s="36" t="s">
        <v>88</v>
      </c>
      <c r="F87" s="36" t="s">
        <v>6</v>
      </c>
      <c r="G87" s="37">
        <v>135.88999999999999</v>
      </c>
      <c r="H87" s="38">
        <v>135.88999999999999</v>
      </c>
      <c r="I87" s="189"/>
    </row>
    <row r="88" spans="1:9" x14ac:dyDescent="0.2">
      <c r="A88" s="35" t="s">
        <v>1854</v>
      </c>
      <c r="B88" s="36" t="s">
        <v>1979</v>
      </c>
      <c r="C88" s="37" t="s">
        <v>86</v>
      </c>
      <c r="D88" s="37" t="s">
        <v>1980</v>
      </c>
      <c r="E88" s="36" t="s">
        <v>72</v>
      </c>
      <c r="F88" s="36" t="s">
        <v>34</v>
      </c>
      <c r="G88" s="37">
        <v>26.63</v>
      </c>
      <c r="H88" s="38">
        <v>399.45</v>
      </c>
      <c r="I88" s="189"/>
    </row>
    <row r="89" spans="1:9" x14ac:dyDescent="0.2">
      <c r="A89" s="35" t="s">
        <v>1854</v>
      </c>
      <c r="B89" s="36" t="s">
        <v>1981</v>
      </c>
      <c r="C89" s="37" t="s">
        <v>86</v>
      </c>
      <c r="D89" s="37" t="s">
        <v>1982</v>
      </c>
      <c r="E89" s="36" t="s">
        <v>88</v>
      </c>
      <c r="F89" s="36" t="s">
        <v>6</v>
      </c>
      <c r="G89" s="37">
        <v>157.47</v>
      </c>
      <c r="H89" s="38">
        <v>157.47</v>
      </c>
      <c r="I89" s="189"/>
    </row>
    <row r="90" spans="1:9" x14ac:dyDescent="0.2">
      <c r="A90" s="35" t="s">
        <v>1854</v>
      </c>
      <c r="B90" s="36" t="s">
        <v>1983</v>
      </c>
      <c r="C90" s="37" t="s">
        <v>86</v>
      </c>
      <c r="D90" s="37" t="s">
        <v>1984</v>
      </c>
      <c r="E90" s="36" t="s">
        <v>88</v>
      </c>
      <c r="F90" s="36" t="s">
        <v>6</v>
      </c>
      <c r="G90" s="37">
        <v>62.82</v>
      </c>
      <c r="H90" s="38">
        <v>62.82</v>
      </c>
      <c r="I90" s="189"/>
    </row>
    <row r="91" spans="1:9" x14ac:dyDescent="0.2">
      <c r="A91" s="35" t="s">
        <v>290</v>
      </c>
      <c r="B91" s="36" t="s">
        <v>50</v>
      </c>
      <c r="C91" s="37" t="s">
        <v>51</v>
      </c>
      <c r="D91" s="37" t="s">
        <v>3</v>
      </c>
      <c r="E91" s="36" t="s">
        <v>52</v>
      </c>
      <c r="F91" s="36" t="s">
        <v>53</v>
      </c>
      <c r="G91" s="37" t="s">
        <v>54</v>
      </c>
      <c r="H91" s="38" t="s">
        <v>4</v>
      </c>
      <c r="I91" s="189"/>
    </row>
    <row r="92" spans="1:9" x14ac:dyDescent="0.2">
      <c r="A92" s="35" t="s">
        <v>68</v>
      </c>
      <c r="B92" s="36" t="s">
        <v>291</v>
      </c>
      <c r="C92" s="37" t="s">
        <v>86</v>
      </c>
      <c r="D92" s="37" t="s">
        <v>292</v>
      </c>
      <c r="E92" s="36" t="s">
        <v>136</v>
      </c>
      <c r="F92" s="36" t="s">
        <v>6</v>
      </c>
      <c r="G92" s="37">
        <v>723.36</v>
      </c>
      <c r="H92" s="38">
        <v>723.36</v>
      </c>
      <c r="I92" s="189"/>
    </row>
    <row r="93" spans="1:9" x14ac:dyDescent="0.2">
      <c r="A93" s="35" t="s">
        <v>1854</v>
      </c>
      <c r="B93" s="36" t="s">
        <v>1985</v>
      </c>
      <c r="C93" s="37" t="s">
        <v>64</v>
      </c>
      <c r="D93" s="37" t="s">
        <v>1986</v>
      </c>
      <c r="E93" s="36" t="s">
        <v>1835</v>
      </c>
      <c r="F93" s="36" t="s">
        <v>1987</v>
      </c>
      <c r="G93" s="37">
        <v>25.35</v>
      </c>
      <c r="H93" s="38">
        <v>5.67</v>
      </c>
      <c r="I93" s="189"/>
    </row>
    <row r="94" spans="1:9" x14ac:dyDescent="0.2">
      <c r="A94" s="35" t="s">
        <v>1854</v>
      </c>
      <c r="B94" s="36" t="s">
        <v>1860</v>
      </c>
      <c r="C94" s="37" t="s">
        <v>64</v>
      </c>
      <c r="D94" s="37" t="s">
        <v>1861</v>
      </c>
      <c r="E94" s="36" t="s">
        <v>1835</v>
      </c>
      <c r="F94" s="36" t="s">
        <v>1987</v>
      </c>
      <c r="G94" s="37">
        <v>25.75</v>
      </c>
      <c r="H94" s="38">
        <v>5.76</v>
      </c>
      <c r="I94" s="189"/>
    </row>
    <row r="95" spans="1:9" x14ac:dyDescent="0.2">
      <c r="A95" s="35" t="s">
        <v>1854</v>
      </c>
      <c r="B95" s="36" t="s">
        <v>1867</v>
      </c>
      <c r="C95" s="37" t="s">
        <v>64</v>
      </c>
      <c r="D95" s="37" t="s">
        <v>1868</v>
      </c>
      <c r="E95" s="36" t="s">
        <v>1835</v>
      </c>
      <c r="F95" s="36" t="s">
        <v>1988</v>
      </c>
      <c r="G95" s="37">
        <v>20.74</v>
      </c>
      <c r="H95" s="38">
        <v>27.89</v>
      </c>
      <c r="I95" s="189"/>
    </row>
    <row r="96" spans="1:9" ht="19.5" x14ac:dyDescent="0.2">
      <c r="A96" s="35" t="s">
        <v>1854</v>
      </c>
      <c r="B96" s="36" t="s">
        <v>1989</v>
      </c>
      <c r="C96" s="37" t="s">
        <v>64</v>
      </c>
      <c r="D96" s="37" t="s">
        <v>1990</v>
      </c>
      <c r="E96" s="36" t="s">
        <v>1857</v>
      </c>
      <c r="F96" s="36" t="s">
        <v>1991</v>
      </c>
      <c r="G96" s="37">
        <v>1.45</v>
      </c>
      <c r="H96" s="38">
        <v>0.13</v>
      </c>
      <c r="I96" s="189"/>
    </row>
    <row r="97" spans="1:9" ht="19.5" x14ac:dyDescent="0.2">
      <c r="A97" s="35" t="s">
        <v>1854</v>
      </c>
      <c r="B97" s="36" t="s">
        <v>1992</v>
      </c>
      <c r="C97" s="37" t="s">
        <v>64</v>
      </c>
      <c r="D97" s="37" t="s">
        <v>1993</v>
      </c>
      <c r="E97" s="36" t="s">
        <v>1994</v>
      </c>
      <c r="F97" s="36" t="s">
        <v>1995</v>
      </c>
      <c r="G97" s="37">
        <v>0.54</v>
      </c>
      <c r="H97" s="38">
        <v>7.0000000000000007E-2</v>
      </c>
      <c r="I97" s="189"/>
    </row>
    <row r="98" spans="1:9" ht="19.5" x14ac:dyDescent="0.2">
      <c r="A98" s="35" t="s">
        <v>79</v>
      </c>
      <c r="B98" s="36" t="s">
        <v>1996</v>
      </c>
      <c r="C98" s="37" t="s">
        <v>64</v>
      </c>
      <c r="D98" s="37" t="s">
        <v>1997</v>
      </c>
      <c r="E98" s="36" t="s">
        <v>136</v>
      </c>
      <c r="F98" s="36" t="s">
        <v>1998</v>
      </c>
      <c r="G98" s="37">
        <v>619.99</v>
      </c>
      <c r="H98" s="38">
        <v>683.84</v>
      </c>
      <c r="I98" s="189"/>
    </row>
    <row r="99" spans="1:9" x14ac:dyDescent="0.2">
      <c r="A99" s="35" t="s">
        <v>294</v>
      </c>
      <c r="B99" s="36" t="s">
        <v>50</v>
      </c>
      <c r="C99" s="37" t="s">
        <v>51</v>
      </c>
      <c r="D99" s="37" t="s">
        <v>3</v>
      </c>
      <c r="E99" s="36" t="s">
        <v>52</v>
      </c>
      <c r="F99" s="36" t="s">
        <v>53</v>
      </c>
      <c r="G99" s="37" t="s">
        <v>54</v>
      </c>
      <c r="H99" s="38" t="s">
        <v>4</v>
      </c>
      <c r="I99" s="189"/>
    </row>
    <row r="100" spans="1:9" ht="19.5" x14ac:dyDescent="0.2">
      <c r="A100" s="35" t="s">
        <v>68</v>
      </c>
      <c r="B100" s="36" t="s">
        <v>295</v>
      </c>
      <c r="C100" s="37" t="s">
        <v>86</v>
      </c>
      <c r="D100" s="37" t="s">
        <v>296</v>
      </c>
      <c r="E100" s="36" t="s">
        <v>136</v>
      </c>
      <c r="F100" s="36" t="s">
        <v>6</v>
      </c>
      <c r="G100" s="37">
        <v>723.75</v>
      </c>
      <c r="H100" s="38">
        <v>723.75</v>
      </c>
      <c r="I100" s="189"/>
    </row>
    <row r="101" spans="1:9" x14ac:dyDescent="0.2">
      <c r="A101" s="35" t="s">
        <v>1854</v>
      </c>
      <c r="B101" s="36" t="s">
        <v>1985</v>
      </c>
      <c r="C101" s="37" t="s">
        <v>64</v>
      </c>
      <c r="D101" s="37" t="s">
        <v>1986</v>
      </c>
      <c r="E101" s="36" t="s">
        <v>1835</v>
      </c>
      <c r="F101" s="36" t="s">
        <v>1999</v>
      </c>
      <c r="G101" s="37">
        <v>25.35</v>
      </c>
      <c r="H101" s="38">
        <v>3.16</v>
      </c>
      <c r="I101" s="189"/>
    </row>
    <row r="102" spans="1:9" x14ac:dyDescent="0.2">
      <c r="A102" s="35" t="s">
        <v>1854</v>
      </c>
      <c r="B102" s="36" t="s">
        <v>1860</v>
      </c>
      <c r="C102" s="37" t="s">
        <v>64</v>
      </c>
      <c r="D102" s="37" t="s">
        <v>1861</v>
      </c>
      <c r="E102" s="36" t="s">
        <v>1835</v>
      </c>
      <c r="F102" s="36" t="s">
        <v>2000</v>
      </c>
      <c r="G102" s="37">
        <v>25.75</v>
      </c>
      <c r="H102" s="38">
        <v>19.38</v>
      </c>
      <c r="I102" s="189"/>
    </row>
    <row r="103" spans="1:9" x14ac:dyDescent="0.2">
      <c r="A103" s="35" t="s">
        <v>1854</v>
      </c>
      <c r="B103" s="36" t="s">
        <v>1867</v>
      </c>
      <c r="C103" s="37" t="s">
        <v>64</v>
      </c>
      <c r="D103" s="37" t="s">
        <v>1868</v>
      </c>
      <c r="E103" s="36" t="s">
        <v>1835</v>
      </c>
      <c r="F103" s="36" t="s">
        <v>2001</v>
      </c>
      <c r="G103" s="37">
        <v>20.74</v>
      </c>
      <c r="H103" s="38">
        <v>17.13</v>
      </c>
      <c r="I103" s="189"/>
    </row>
    <row r="104" spans="1:9" ht="19.5" x14ac:dyDescent="0.2">
      <c r="A104" s="35" t="s">
        <v>1854</v>
      </c>
      <c r="B104" s="36" t="s">
        <v>1989</v>
      </c>
      <c r="C104" s="37" t="s">
        <v>64</v>
      </c>
      <c r="D104" s="37" t="s">
        <v>1990</v>
      </c>
      <c r="E104" s="36" t="s">
        <v>1857</v>
      </c>
      <c r="F104" s="36" t="s">
        <v>2002</v>
      </c>
      <c r="G104" s="37">
        <v>1.45</v>
      </c>
      <c r="H104" s="38">
        <v>0.17</v>
      </c>
      <c r="I104" s="189"/>
    </row>
    <row r="105" spans="1:9" ht="19.5" x14ac:dyDescent="0.2">
      <c r="A105" s="35" t="s">
        <v>1854</v>
      </c>
      <c r="B105" s="36" t="s">
        <v>1992</v>
      </c>
      <c r="C105" s="37" t="s">
        <v>64</v>
      </c>
      <c r="D105" s="37" t="s">
        <v>1993</v>
      </c>
      <c r="E105" s="36" t="s">
        <v>1994</v>
      </c>
      <c r="F105" s="36" t="s">
        <v>2003</v>
      </c>
      <c r="G105" s="37">
        <v>0.54</v>
      </c>
      <c r="H105" s="38">
        <v>7.0000000000000007E-2</v>
      </c>
      <c r="I105" s="189"/>
    </row>
    <row r="106" spans="1:9" ht="19.5" x14ac:dyDescent="0.2">
      <c r="A106" s="35" t="s">
        <v>79</v>
      </c>
      <c r="B106" s="36" t="s">
        <v>1996</v>
      </c>
      <c r="C106" s="37" t="s">
        <v>64</v>
      </c>
      <c r="D106" s="37" t="s">
        <v>1997</v>
      </c>
      <c r="E106" s="36" t="s">
        <v>136</v>
      </c>
      <c r="F106" s="36" t="s">
        <v>1998</v>
      </c>
      <c r="G106" s="37">
        <v>619.99</v>
      </c>
      <c r="H106" s="38">
        <v>683.84</v>
      </c>
      <c r="I106" s="189"/>
    </row>
    <row r="107" spans="1:9" x14ac:dyDescent="0.2">
      <c r="A107" s="35" t="s">
        <v>300</v>
      </c>
      <c r="B107" s="36" t="s">
        <v>50</v>
      </c>
      <c r="C107" s="37" t="s">
        <v>51</v>
      </c>
      <c r="D107" s="37" t="s">
        <v>3</v>
      </c>
      <c r="E107" s="36" t="s">
        <v>52</v>
      </c>
      <c r="F107" s="36" t="s">
        <v>53</v>
      </c>
      <c r="G107" s="37" t="s">
        <v>54</v>
      </c>
      <c r="H107" s="38" t="s">
        <v>4</v>
      </c>
      <c r="I107" s="189"/>
    </row>
    <row r="108" spans="1:9" ht="29.25" x14ac:dyDescent="0.2">
      <c r="A108" s="35" t="s">
        <v>68</v>
      </c>
      <c r="B108" s="36" t="s">
        <v>301</v>
      </c>
      <c r="C108" s="37" t="s">
        <v>86</v>
      </c>
      <c r="D108" s="37" t="s">
        <v>302</v>
      </c>
      <c r="E108" s="36" t="s">
        <v>66</v>
      </c>
      <c r="F108" s="36" t="s">
        <v>6</v>
      </c>
      <c r="G108" s="37">
        <v>149.54</v>
      </c>
      <c r="H108" s="38">
        <v>149.54</v>
      </c>
      <c r="I108" s="189"/>
    </row>
    <row r="109" spans="1:9" x14ac:dyDescent="0.2">
      <c r="A109" s="35" t="s">
        <v>1854</v>
      </c>
      <c r="B109" s="36" t="s">
        <v>2004</v>
      </c>
      <c r="C109" s="37" t="s">
        <v>64</v>
      </c>
      <c r="D109" s="37" t="s">
        <v>2005</v>
      </c>
      <c r="E109" s="36" t="s">
        <v>136</v>
      </c>
      <c r="F109" s="36" t="s">
        <v>2006</v>
      </c>
      <c r="G109" s="37">
        <v>39.520000000000003</v>
      </c>
      <c r="H109" s="38">
        <v>3.12</v>
      </c>
      <c r="I109" s="189"/>
    </row>
    <row r="110" spans="1:9" x14ac:dyDescent="0.2">
      <c r="A110" s="35" t="s">
        <v>1854</v>
      </c>
      <c r="B110" s="36" t="s">
        <v>1860</v>
      </c>
      <c r="C110" s="37" t="s">
        <v>64</v>
      </c>
      <c r="D110" s="37" t="s">
        <v>1861</v>
      </c>
      <c r="E110" s="36" t="s">
        <v>1835</v>
      </c>
      <c r="F110" s="36" t="s">
        <v>2007</v>
      </c>
      <c r="G110" s="37">
        <v>25.75</v>
      </c>
      <c r="H110" s="38">
        <v>12.9</v>
      </c>
      <c r="I110" s="189"/>
    </row>
    <row r="111" spans="1:9" x14ac:dyDescent="0.2">
      <c r="A111" s="35" t="s">
        <v>1854</v>
      </c>
      <c r="B111" s="36" t="s">
        <v>1867</v>
      </c>
      <c r="C111" s="37" t="s">
        <v>64</v>
      </c>
      <c r="D111" s="37" t="s">
        <v>1868</v>
      </c>
      <c r="E111" s="36" t="s">
        <v>1835</v>
      </c>
      <c r="F111" s="36" t="s">
        <v>2008</v>
      </c>
      <c r="G111" s="37">
        <v>20.74</v>
      </c>
      <c r="H111" s="38">
        <v>7.34</v>
      </c>
      <c r="I111" s="189"/>
    </row>
    <row r="112" spans="1:9" ht="19.5" x14ac:dyDescent="0.2">
      <c r="A112" s="35" t="s">
        <v>79</v>
      </c>
      <c r="B112" s="36" t="s">
        <v>2009</v>
      </c>
      <c r="C112" s="37" t="s">
        <v>2010</v>
      </c>
      <c r="D112" s="37" t="s">
        <v>2011</v>
      </c>
      <c r="E112" s="36" t="s">
        <v>66</v>
      </c>
      <c r="F112" s="36" t="s">
        <v>6</v>
      </c>
      <c r="G112" s="37">
        <v>77.209999999999994</v>
      </c>
      <c r="H112" s="38">
        <v>77.209999999999994</v>
      </c>
      <c r="I112" s="189"/>
    </row>
    <row r="113" spans="1:9" ht="19.5" x14ac:dyDescent="0.2">
      <c r="A113" s="35" t="s">
        <v>79</v>
      </c>
      <c r="B113" s="36" t="s">
        <v>1996</v>
      </c>
      <c r="C113" s="37" t="s">
        <v>64</v>
      </c>
      <c r="D113" s="37" t="s">
        <v>1997</v>
      </c>
      <c r="E113" s="36" t="s">
        <v>136</v>
      </c>
      <c r="F113" s="36" t="s">
        <v>2006</v>
      </c>
      <c r="G113" s="37">
        <v>619.99</v>
      </c>
      <c r="H113" s="38">
        <v>48.97</v>
      </c>
      <c r="I113" s="189"/>
    </row>
    <row r="114" spans="1:9" x14ac:dyDescent="0.2">
      <c r="A114" s="35" t="s">
        <v>304</v>
      </c>
      <c r="B114" s="36" t="s">
        <v>50</v>
      </c>
      <c r="C114" s="37" t="s">
        <v>51</v>
      </c>
      <c r="D114" s="37" t="s">
        <v>3</v>
      </c>
      <c r="E114" s="36" t="s">
        <v>52</v>
      </c>
      <c r="F114" s="36" t="s">
        <v>53</v>
      </c>
      <c r="G114" s="37" t="s">
        <v>54</v>
      </c>
      <c r="H114" s="38" t="s">
        <v>4</v>
      </c>
      <c r="I114" s="189"/>
    </row>
    <row r="115" spans="1:9" ht="29.25" x14ac:dyDescent="0.2">
      <c r="A115" s="35" t="s">
        <v>68</v>
      </c>
      <c r="B115" s="36" t="s">
        <v>305</v>
      </c>
      <c r="C115" s="37" t="s">
        <v>86</v>
      </c>
      <c r="D115" s="37" t="s">
        <v>306</v>
      </c>
      <c r="E115" s="36" t="s">
        <v>66</v>
      </c>
      <c r="F115" s="36" t="s">
        <v>6</v>
      </c>
      <c r="G115" s="37">
        <v>161.49</v>
      </c>
      <c r="H115" s="38">
        <v>161.49</v>
      </c>
      <c r="I115" s="189"/>
    </row>
    <row r="116" spans="1:9" x14ac:dyDescent="0.2">
      <c r="A116" s="35" t="s">
        <v>1854</v>
      </c>
      <c r="B116" s="36" t="s">
        <v>2004</v>
      </c>
      <c r="C116" s="37" t="s">
        <v>64</v>
      </c>
      <c r="D116" s="37" t="s">
        <v>2005</v>
      </c>
      <c r="E116" s="36" t="s">
        <v>136</v>
      </c>
      <c r="F116" s="36" t="s">
        <v>2012</v>
      </c>
      <c r="G116" s="37">
        <v>39.520000000000003</v>
      </c>
      <c r="H116" s="38">
        <v>1.97</v>
      </c>
      <c r="I116" s="189"/>
    </row>
    <row r="117" spans="1:9" x14ac:dyDescent="0.2">
      <c r="A117" s="35" t="s">
        <v>1854</v>
      </c>
      <c r="B117" s="36" t="s">
        <v>1860</v>
      </c>
      <c r="C117" s="37" t="s">
        <v>64</v>
      </c>
      <c r="D117" s="37" t="s">
        <v>1861</v>
      </c>
      <c r="E117" s="36" t="s">
        <v>1835</v>
      </c>
      <c r="F117" s="36" t="s">
        <v>2007</v>
      </c>
      <c r="G117" s="37">
        <v>25.75</v>
      </c>
      <c r="H117" s="38">
        <v>12.9</v>
      </c>
      <c r="I117" s="189"/>
    </row>
    <row r="118" spans="1:9" x14ac:dyDescent="0.2">
      <c r="A118" s="35" t="s">
        <v>1854</v>
      </c>
      <c r="B118" s="36" t="s">
        <v>1867</v>
      </c>
      <c r="C118" s="37" t="s">
        <v>64</v>
      </c>
      <c r="D118" s="37" t="s">
        <v>1868</v>
      </c>
      <c r="E118" s="36" t="s">
        <v>1835</v>
      </c>
      <c r="F118" s="36" t="s">
        <v>2008</v>
      </c>
      <c r="G118" s="37">
        <v>20.74</v>
      </c>
      <c r="H118" s="38">
        <v>7.34</v>
      </c>
      <c r="I118" s="189"/>
    </row>
    <row r="119" spans="1:9" ht="19.5" x14ac:dyDescent="0.2">
      <c r="A119" s="35" t="s">
        <v>79</v>
      </c>
      <c r="B119" s="36" t="s">
        <v>2013</v>
      </c>
      <c r="C119" s="37" t="s">
        <v>64</v>
      </c>
      <c r="D119" s="37" t="s">
        <v>2014</v>
      </c>
      <c r="E119" s="36" t="s">
        <v>136</v>
      </c>
      <c r="F119" s="36" t="s">
        <v>2012</v>
      </c>
      <c r="G119" s="37">
        <v>608.83000000000004</v>
      </c>
      <c r="H119" s="38">
        <v>30.38</v>
      </c>
      <c r="I119" s="189"/>
    </row>
    <row r="120" spans="1:9" ht="19.5" x14ac:dyDescent="0.2">
      <c r="A120" s="35" t="s">
        <v>79</v>
      </c>
      <c r="B120" s="36" t="s">
        <v>2015</v>
      </c>
      <c r="C120" s="37" t="s">
        <v>2010</v>
      </c>
      <c r="D120" s="37" t="s">
        <v>2016</v>
      </c>
      <c r="E120" s="36" t="s">
        <v>66</v>
      </c>
      <c r="F120" s="36" t="s">
        <v>6</v>
      </c>
      <c r="G120" s="37">
        <v>108.9</v>
      </c>
      <c r="H120" s="38">
        <v>108.9</v>
      </c>
      <c r="I120" s="189"/>
    </row>
    <row r="121" spans="1:9" x14ac:dyDescent="0.2">
      <c r="A121" s="35" t="s">
        <v>308</v>
      </c>
      <c r="B121" s="36" t="s">
        <v>50</v>
      </c>
      <c r="C121" s="37" t="s">
        <v>51</v>
      </c>
      <c r="D121" s="37" t="s">
        <v>3</v>
      </c>
      <c r="E121" s="36" t="s">
        <v>52</v>
      </c>
      <c r="F121" s="36" t="s">
        <v>53</v>
      </c>
      <c r="G121" s="37" t="s">
        <v>54</v>
      </c>
      <c r="H121" s="38" t="s">
        <v>4</v>
      </c>
      <c r="I121" s="189"/>
    </row>
    <row r="122" spans="1:9" ht="29.25" x14ac:dyDescent="0.2">
      <c r="A122" s="35" t="s">
        <v>68</v>
      </c>
      <c r="B122" s="36" t="s">
        <v>309</v>
      </c>
      <c r="C122" s="37" t="s">
        <v>86</v>
      </c>
      <c r="D122" s="37" t="s">
        <v>310</v>
      </c>
      <c r="E122" s="36" t="s">
        <v>66</v>
      </c>
      <c r="F122" s="36" t="s">
        <v>6</v>
      </c>
      <c r="G122" s="37">
        <v>204.65</v>
      </c>
      <c r="H122" s="38">
        <v>204.65</v>
      </c>
      <c r="I122" s="189"/>
    </row>
    <row r="123" spans="1:9" x14ac:dyDescent="0.2">
      <c r="A123" s="35" t="s">
        <v>1854</v>
      </c>
      <c r="B123" s="36" t="s">
        <v>1985</v>
      </c>
      <c r="C123" s="37" t="s">
        <v>64</v>
      </c>
      <c r="D123" s="37" t="s">
        <v>1986</v>
      </c>
      <c r="E123" s="36" t="s">
        <v>1835</v>
      </c>
      <c r="F123" s="36" t="s">
        <v>2017</v>
      </c>
      <c r="G123" s="37">
        <v>25.35</v>
      </c>
      <c r="H123" s="38">
        <v>4.1500000000000004</v>
      </c>
      <c r="I123" s="189"/>
    </row>
    <row r="124" spans="1:9" ht="19.5" x14ac:dyDescent="0.2">
      <c r="A124" s="35" t="s">
        <v>1854</v>
      </c>
      <c r="B124" s="36" t="s">
        <v>295</v>
      </c>
      <c r="C124" s="37" t="s">
        <v>86</v>
      </c>
      <c r="D124" s="37" t="s">
        <v>296</v>
      </c>
      <c r="E124" s="36" t="s">
        <v>136</v>
      </c>
      <c r="F124" s="36" t="s">
        <v>2018</v>
      </c>
      <c r="G124" s="37">
        <v>723.75</v>
      </c>
      <c r="H124" s="38">
        <v>52.83</v>
      </c>
      <c r="I124" s="189"/>
    </row>
    <row r="125" spans="1:9" x14ac:dyDescent="0.2">
      <c r="A125" s="35" t="s">
        <v>1854</v>
      </c>
      <c r="B125" s="36" t="s">
        <v>1867</v>
      </c>
      <c r="C125" s="37" t="s">
        <v>64</v>
      </c>
      <c r="D125" s="37" t="s">
        <v>1868</v>
      </c>
      <c r="E125" s="36" t="s">
        <v>1835</v>
      </c>
      <c r="F125" s="36" t="s">
        <v>2019</v>
      </c>
      <c r="G125" s="37">
        <v>20.74</v>
      </c>
      <c r="H125" s="38">
        <v>2.4</v>
      </c>
      <c r="I125" s="189"/>
    </row>
    <row r="126" spans="1:9" ht="19.5" x14ac:dyDescent="0.2">
      <c r="A126" s="35" t="s">
        <v>79</v>
      </c>
      <c r="B126" s="36" t="s">
        <v>2020</v>
      </c>
      <c r="C126" s="37" t="s">
        <v>2021</v>
      </c>
      <c r="D126" s="37" t="s">
        <v>2022</v>
      </c>
      <c r="E126" s="36" t="s">
        <v>66</v>
      </c>
      <c r="F126" s="36" t="s">
        <v>6</v>
      </c>
      <c r="G126" s="37">
        <v>128.57</v>
      </c>
      <c r="H126" s="38">
        <v>128.57</v>
      </c>
      <c r="I126" s="189"/>
    </row>
    <row r="127" spans="1:9" x14ac:dyDescent="0.2">
      <c r="A127" s="35" t="s">
        <v>79</v>
      </c>
      <c r="B127" s="36" t="s">
        <v>2023</v>
      </c>
      <c r="C127" s="37" t="s">
        <v>64</v>
      </c>
      <c r="D127" s="37" t="s">
        <v>2024</v>
      </c>
      <c r="E127" s="36" t="s">
        <v>170</v>
      </c>
      <c r="F127" s="36" t="s">
        <v>2025</v>
      </c>
      <c r="G127" s="37">
        <v>24.98</v>
      </c>
      <c r="H127" s="38">
        <v>0.44</v>
      </c>
      <c r="I127" s="189"/>
    </row>
    <row r="128" spans="1:9" ht="19.5" x14ac:dyDescent="0.2">
      <c r="A128" s="35" t="s">
        <v>79</v>
      </c>
      <c r="B128" s="36" t="s">
        <v>2026</v>
      </c>
      <c r="C128" s="37" t="s">
        <v>64</v>
      </c>
      <c r="D128" s="37" t="s">
        <v>2027</v>
      </c>
      <c r="E128" s="36" t="s">
        <v>72</v>
      </c>
      <c r="F128" s="36" t="s">
        <v>1239</v>
      </c>
      <c r="G128" s="37">
        <v>19.36</v>
      </c>
      <c r="H128" s="38">
        <v>16.260000000000002</v>
      </c>
      <c r="I128" s="189"/>
    </row>
    <row r="129" spans="1:9" x14ac:dyDescent="0.2">
      <c r="A129" s="35" t="s">
        <v>328</v>
      </c>
      <c r="B129" s="36" t="s">
        <v>50</v>
      </c>
      <c r="C129" s="37" t="s">
        <v>51</v>
      </c>
      <c r="D129" s="37" t="s">
        <v>3</v>
      </c>
      <c r="E129" s="36" t="s">
        <v>52</v>
      </c>
      <c r="F129" s="36" t="s">
        <v>53</v>
      </c>
      <c r="G129" s="37" t="s">
        <v>54</v>
      </c>
      <c r="H129" s="38" t="s">
        <v>4</v>
      </c>
      <c r="I129" s="189"/>
    </row>
    <row r="130" spans="1:9" x14ac:dyDescent="0.2">
      <c r="A130" s="35" t="s">
        <v>68</v>
      </c>
      <c r="B130" s="36" t="s">
        <v>329</v>
      </c>
      <c r="C130" s="37" t="s">
        <v>86</v>
      </c>
      <c r="D130" s="37" t="s">
        <v>330</v>
      </c>
      <c r="E130" s="36" t="s">
        <v>170</v>
      </c>
      <c r="F130" s="36" t="s">
        <v>6</v>
      </c>
      <c r="G130" s="37">
        <v>19.649999999999999</v>
      </c>
      <c r="H130" s="38">
        <v>19.649999999999999</v>
      </c>
      <c r="I130" s="189"/>
    </row>
    <row r="131" spans="1:9" x14ac:dyDescent="0.2">
      <c r="A131" s="35" t="s">
        <v>1854</v>
      </c>
      <c r="B131" s="36" t="s">
        <v>2028</v>
      </c>
      <c r="C131" s="37" t="s">
        <v>64</v>
      </c>
      <c r="D131" s="37" t="s">
        <v>2029</v>
      </c>
      <c r="E131" s="36" t="s">
        <v>1835</v>
      </c>
      <c r="F131" s="36" t="s">
        <v>2030</v>
      </c>
      <c r="G131" s="37">
        <v>25.57</v>
      </c>
      <c r="H131" s="38">
        <v>0.69</v>
      </c>
      <c r="I131" s="189"/>
    </row>
    <row r="132" spans="1:9" x14ac:dyDescent="0.2">
      <c r="A132" s="35" t="s">
        <v>1854</v>
      </c>
      <c r="B132" s="36" t="s">
        <v>1867</v>
      </c>
      <c r="C132" s="37" t="s">
        <v>64</v>
      </c>
      <c r="D132" s="37" t="s">
        <v>1868</v>
      </c>
      <c r="E132" s="36" t="s">
        <v>1835</v>
      </c>
      <c r="F132" s="36" t="s">
        <v>2031</v>
      </c>
      <c r="G132" s="37">
        <v>20.74</v>
      </c>
      <c r="H132" s="38">
        <v>0.08</v>
      </c>
      <c r="I132" s="189"/>
    </row>
    <row r="133" spans="1:9" x14ac:dyDescent="0.2">
      <c r="A133" s="35" t="s">
        <v>79</v>
      </c>
      <c r="B133" s="36" t="s">
        <v>2032</v>
      </c>
      <c r="C133" s="37" t="s">
        <v>64</v>
      </c>
      <c r="D133" s="37" t="s">
        <v>2033</v>
      </c>
      <c r="E133" s="36" t="s">
        <v>170</v>
      </c>
      <c r="F133" s="36" t="s">
        <v>2034</v>
      </c>
      <c r="G133" s="37">
        <v>19.43</v>
      </c>
      <c r="H133" s="38">
        <v>0.2</v>
      </c>
      <c r="I133" s="189"/>
    </row>
    <row r="134" spans="1:9" ht="19.5" x14ac:dyDescent="0.2">
      <c r="A134" s="35" t="s">
        <v>79</v>
      </c>
      <c r="B134" s="36" t="s">
        <v>2035</v>
      </c>
      <c r="C134" s="37" t="s">
        <v>64</v>
      </c>
      <c r="D134" s="37" t="s">
        <v>2036</v>
      </c>
      <c r="E134" s="36" t="s">
        <v>66</v>
      </c>
      <c r="F134" s="36" t="s">
        <v>2037</v>
      </c>
      <c r="G134" s="37">
        <v>18.14</v>
      </c>
      <c r="H134" s="38">
        <v>18.68</v>
      </c>
      <c r="I134" s="189"/>
    </row>
    <row r="135" spans="1:9" x14ac:dyDescent="0.2">
      <c r="A135" s="35" t="s">
        <v>332</v>
      </c>
      <c r="B135" s="36" t="s">
        <v>50</v>
      </c>
      <c r="C135" s="37" t="s">
        <v>51</v>
      </c>
      <c r="D135" s="37" t="s">
        <v>3</v>
      </c>
      <c r="E135" s="36" t="s">
        <v>52</v>
      </c>
      <c r="F135" s="36" t="s">
        <v>53</v>
      </c>
      <c r="G135" s="37" t="s">
        <v>54</v>
      </c>
      <c r="H135" s="38" t="s">
        <v>4</v>
      </c>
      <c r="I135" s="189"/>
    </row>
    <row r="136" spans="1:9" ht="19.5" x14ac:dyDescent="0.2">
      <c r="A136" s="35" t="s">
        <v>68</v>
      </c>
      <c r="B136" s="36" t="s">
        <v>333</v>
      </c>
      <c r="C136" s="37" t="s">
        <v>86</v>
      </c>
      <c r="D136" s="37" t="s">
        <v>334</v>
      </c>
      <c r="E136" s="36" t="s">
        <v>335</v>
      </c>
      <c r="F136" s="36" t="s">
        <v>6</v>
      </c>
      <c r="G136" s="37">
        <v>38.07</v>
      </c>
      <c r="H136" s="38">
        <v>38.07</v>
      </c>
      <c r="I136" s="189"/>
    </row>
    <row r="137" spans="1:9" x14ac:dyDescent="0.2">
      <c r="A137" s="35" t="s">
        <v>1854</v>
      </c>
      <c r="B137" s="36" t="s">
        <v>2038</v>
      </c>
      <c r="C137" s="37" t="s">
        <v>64</v>
      </c>
      <c r="D137" s="37" t="s">
        <v>2039</v>
      </c>
      <c r="E137" s="36" t="s">
        <v>1835</v>
      </c>
      <c r="F137" s="36" t="s">
        <v>2040</v>
      </c>
      <c r="G137" s="37">
        <v>21.06</v>
      </c>
      <c r="H137" s="38">
        <v>4.92</v>
      </c>
      <c r="I137" s="189"/>
    </row>
    <row r="138" spans="1:9" x14ac:dyDescent="0.2">
      <c r="A138" s="35" t="s">
        <v>1854</v>
      </c>
      <c r="B138" s="36" t="s">
        <v>1985</v>
      </c>
      <c r="C138" s="37" t="s">
        <v>64</v>
      </c>
      <c r="D138" s="37" t="s">
        <v>1986</v>
      </c>
      <c r="E138" s="36" t="s">
        <v>1835</v>
      </c>
      <c r="F138" s="36" t="s">
        <v>2041</v>
      </c>
      <c r="G138" s="37">
        <v>25.35</v>
      </c>
      <c r="H138" s="38">
        <v>8.41</v>
      </c>
      <c r="I138" s="189"/>
    </row>
    <row r="139" spans="1:9" ht="19.5" x14ac:dyDescent="0.2">
      <c r="A139" s="35" t="s">
        <v>79</v>
      </c>
      <c r="B139" s="36" t="s">
        <v>2042</v>
      </c>
      <c r="C139" s="37" t="s">
        <v>64</v>
      </c>
      <c r="D139" s="37" t="s">
        <v>2043</v>
      </c>
      <c r="E139" s="36" t="s">
        <v>2044</v>
      </c>
      <c r="F139" s="36" t="s">
        <v>2045</v>
      </c>
      <c r="G139" s="37">
        <v>31.95</v>
      </c>
      <c r="H139" s="38">
        <v>15.09</v>
      </c>
      <c r="I139" s="189"/>
    </row>
    <row r="140" spans="1:9" ht="19.5" x14ac:dyDescent="0.2">
      <c r="A140" s="35" t="s">
        <v>79</v>
      </c>
      <c r="B140" s="36" t="s">
        <v>2046</v>
      </c>
      <c r="C140" s="37" t="s">
        <v>64</v>
      </c>
      <c r="D140" s="37" t="s">
        <v>2047</v>
      </c>
      <c r="E140" s="36" t="s">
        <v>2044</v>
      </c>
      <c r="F140" s="36" t="s">
        <v>2045</v>
      </c>
      <c r="G140" s="37">
        <v>9.66</v>
      </c>
      <c r="H140" s="38">
        <v>4.5599999999999996</v>
      </c>
      <c r="I140" s="189"/>
    </row>
    <row r="141" spans="1:9" ht="19.5" x14ac:dyDescent="0.2">
      <c r="A141" s="35" t="s">
        <v>79</v>
      </c>
      <c r="B141" s="36" t="s">
        <v>2048</v>
      </c>
      <c r="C141" s="37" t="s">
        <v>64</v>
      </c>
      <c r="D141" s="37" t="s">
        <v>2049</v>
      </c>
      <c r="E141" s="36" t="s">
        <v>72</v>
      </c>
      <c r="F141" s="36" t="s">
        <v>2050</v>
      </c>
      <c r="G141" s="37">
        <v>13.7</v>
      </c>
      <c r="H141" s="38">
        <v>5.09</v>
      </c>
      <c r="I141" s="189"/>
    </row>
    <row r="142" spans="1:9" x14ac:dyDescent="0.2">
      <c r="A142" s="35" t="s">
        <v>337</v>
      </c>
      <c r="B142" s="36" t="s">
        <v>50</v>
      </c>
      <c r="C142" s="37" t="s">
        <v>51</v>
      </c>
      <c r="D142" s="37" t="s">
        <v>3</v>
      </c>
      <c r="E142" s="36" t="s">
        <v>52</v>
      </c>
      <c r="F142" s="36" t="s">
        <v>53</v>
      </c>
      <c r="G142" s="37" t="s">
        <v>54</v>
      </c>
      <c r="H142" s="38" t="s">
        <v>4</v>
      </c>
      <c r="I142" s="189"/>
    </row>
    <row r="143" spans="1:9" ht="19.5" x14ac:dyDescent="0.2">
      <c r="A143" s="35" t="s">
        <v>68</v>
      </c>
      <c r="B143" s="36" t="s">
        <v>338</v>
      </c>
      <c r="C143" s="37" t="s">
        <v>86</v>
      </c>
      <c r="D143" s="37" t="s">
        <v>339</v>
      </c>
      <c r="E143" s="36" t="s">
        <v>335</v>
      </c>
      <c r="F143" s="36" t="s">
        <v>6</v>
      </c>
      <c r="G143" s="37">
        <v>19.02</v>
      </c>
      <c r="H143" s="38">
        <v>19.02</v>
      </c>
      <c r="I143" s="189"/>
    </row>
    <row r="144" spans="1:9" x14ac:dyDescent="0.2">
      <c r="A144" s="35" t="s">
        <v>1854</v>
      </c>
      <c r="B144" s="36" t="s">
        <v>2038</v>
      </c>
      <c r="C144" s="37" t="s">
        <v>64</v>
      </c>
      <c r="D144" s="37" t="s">
        <v>2039</v>
      </c>
      <c r="E144" s="36" t="s">
        <v>1835</v>
      </c>
      <c r="F144" s="36" t="s">
        <v>2051</v>
      </c>
      <c r="G144" s="37">
        <v>21.06</v>
      </c>
      <c r="H144" s="38">
        <v>2.46</v>
      </c>
      <c r="I144" s="189"/>
    </row>
    <row r="145" spans="1:9" x14ac:dyDescent="0.2">
      <c r="A145" s="35" t="s">
        <v>1854</v>
      </c>
      <c r="B145" s="36" t="s">
        <v>1985</v>
      </c>
      <c r="C145" s="37" t="s">
        <v>64</v>
      </c>
      <c r="D145" s="37" t="s">
        <v>1986</v>
      </c>
      <c r="E145" s="36" t="s">
        <v>1835</v>
      </c>
      <c r="F145" s="36" t="s">
        <v>2052</v>
      </c>
      <c r="G145" s="37">
        <v>25.35</v>
      </c>
      <c r="H145" s="38">
        <v>4.2</v>
      </c>
      <c r="I145" s="189"/>
    </row>
    <row r="146" spans="1:9" ht="19.5" x14ac:dyDescent="0.2">
      <c r="A146" s="35" t="s">
        <v>79</v>
      </c>
      <c r="B146" s="36" t="s">
        <v>2042</v>
      </c>
      <c r="C146" s="37" t="s">
        <v>64</v>
      </c>
      <c r="D146" s="37" t="s">
        <v>2043</v>
      </c>
      <c r="E146" s="36" t="s">
        <v>2044</v>
      </c>
      <c r="F146" s="36" t="s">
        <v>2053</v>
      </c>
      <c r="G146" s="37">
        <v>31.95</v>
      </c>
      <c r="H146" s="38">
        <v>7.54</v>
      </c>
      <c r="I146" s="189"/>
    </row>
    <row r="147" spans="1:9" ht="19.5" x14ac:dyDescent="0.2">
      <c r="A147" s="35" t="s">
        <v>79</v>
      </c>
      <c r="B147" s="36" t="s">
        <v>2046</v>
      </c>
      <c r="C147" s="37" t="s">
        <v>64</v>
      </c>
      <c r="D147" s="37" t="s">
        <v>2047</v>
      </c>
      <c r="E147" s="36" t="s">
        <v>2044</v>
      </c>
      <c r="F147" s="36" t="s">
        <v>2053</v>
      </c>
      <c r="G147" s="37">
        <v>9.66</v>
      </c>
      <c r="H147" s="38">
        <v>2.2799999999999998</v>
      </c>
      <c r="I147" s="189"/>
    </row>
    <row r="148" spans="1:9" ht="19.5" x14ac:dyDescent="0.2">
      <c r="A148" s="35" t="s">
        <v>79</v>
      </c>
      <c r="B148" s="36" t="s">
        <v>2048</v>
      </c>
      <c r="C148" s="37" t="s">
        <v>64</v>
      </c>
      <c r="D148" s="37" t="s">
        <v>2049</v>
      </c>
      <c r="E148" s="36" t="s">
        <v>72</v>
      </c>
      <c r="F148" s="36" t="s">
        <v>2054</v>
      </c>
      <c r="G148" s="37">
        <v>13.7</v>
      </c>
      <c r="H148" s="38">
        <v>2.54</v>
      </c>
      <c r="I148" s="189"/>
    </row>
    <row r="149" spans="1:9" x14ac:dyDescent="0.2">
      <c r="A149" s="35" t="s">
        <v>376</v>
      </c>
      <c r="B149" s="36" t="s">
        <v>50</v>
      </c>
      <c r="C149" s="37" t="s">
        <v>51</v>
      </c>
      <c r="D149" s="37" t="s">
        <v>3</v>
      </c>
      <c r="E149" s="36" t="s">
        <v>52</v>
      </c>
      <c r="F149" s="36" t="s">
        <v>53</v>
      </c>
      <c r="G149" s="37" t="s">
        <v>54</v>
      </c>
      <c r="H149" s="38" t="s">
        <v>4</v>
      </c>
      <c r="I149" s="189"/>
    </row>
    <row r="150" spans="1:9" ht="19.5" x14ac:dyDescent="0.2">
      <c r="A150" s="35" t="s">
        <v>68</v>
      </c>
      <c r="B150" s="36" t="s">
        <v>377</v>
      </c>
      <c r="C150" s="37" t="s">
        <v>86</v>
      </c>
      <c r="D150" s="37" t="s">
        <v>378</v>
      </c>
      <c r="E150" s="36" t="s">
        <v>88</v>
      </c>
      <c r="F150" s="36" t="s">
        <v>6</v>
      </c>
      <c r="G150" s="37">
        <v>56201.33</v>
      </c>
      <c r="H150" s="38">
        <v>56201.33</v>
      </c>
      <c r="I150" s="189"/>
    </row>
    <row r="151" spans="1:9" ht="29.25" x14ac:dyDescent="0.2">
      <c r="A151" s="35" t="s">
        <v>1854</v>
      </c>
      <c r="B151" s="36" t="s">
        <v>1855</v>
      </c>
      <c r="C151" s="37" t="s">
        <v>64</v>
      </c>
      <c r="D151" s="37" t="s">
        <v>1856</v>
      </c>
      <c r="E151" s="36" t="s">
        <v>1857</v>
      </c>
      <c r="F151" s="36" t="s">
        <v>10</v>
      </c>
      <c r="G151" s="37">
        <v>270.94</v>
      </c>
      <c r="H151" s="38">
        <v>812.82</v>
      </c>
      <c r="I151" s="189"/>
    </row>
    <row r="152" spans="1:9" x14ac:dyDescent="0.2">
      <c r="A152" s="35" t="s">
        <v>1854</v>
      </c>
      <c r="B152" s="36" t="s">
        <v>2055</v>
      </c>
      <c r="C152" s="37" t="s">
        <v>64</v>
      </c>
      <c r="D152" s="37" t="s">
        <v>2056</v>
      </c>
      <c r="E152" s="36" t="s">
        <v>1835</v>
      </c>
      <c r="F152" s="36" t="s">
        <v>16</v>
      </c>
      <c r="G152" s="37">
        <v>21.61</v>
      </c>
      <c r="H152" s="38">
        <v>129.66</v>
      </c>
      <c r="I152" s="189"/>
    </row>
    <row r="153" spans="1:9" x14ac:dyDescent="0.2">
      <c r="A153" s="35" t="s">
        <v>79</v>
      </c>
      <c r="B153" s="36" t="s">
        <v>2057</v>
      </c>
      <c r="C153" s="37" t="s">
        <v>2058</v>
      </c>
      <c r="D153" s="37" t="s">
        <v>2059</v>
      </c>
      <c r="E153" s="36" t="s">
        <v>688</v>
      </c>
      <c r="F153" s="36" t="s">
        <v>6</v>
      </c>
      <c r="G153" s="37">
        <v>55258.851600000002</v>
      </c>
      <c r="H153" s="38">
        <v>55258.85</v>
      </c>
      <c r="I153" s="189"/>
    </row>
    <row r="154" spans="1:9" x14ac:dyDescent="0.2">
      <c r="A154" s="35" t="s">
        <v>388</v>
      </c>
      <c r="B154" s="36" t="s">
        <v>50</v>
      </c>
      <c r="C154" s="37" t="s">
        <v>51</v>
      </c>
      <c r="D154" s="37" t="s">
        <v>3</v>
      </c>
      <c r="E154" s="36" t="s">
        <v>52</v>
      </c>
      <c r="F154" s="36" t="s">
        <v>53</v>
      </c>
      <c r="G154" s="37" t="s">
        <v>54</v>
      </c>
      <c r="H154" s="38" t="s">
        <v>4</v>
      </c>
      <c r="I154" s="189"/>
    </row>
    <row r="155" spans="1:9" ht="19.5" x14ac:dyDescent="0.2">
      <c r="A155" s="35" t="s">
        <v>68</v>
      </c>
      <c r="B155" s="36" t="s">
        <v>389</v>
      </c>
      <c r="C155" s="37" t="s">
        <v>86</v>
      </c>
      <c r="D155" s="37" t="s">
        <v>390</v>
      </c>
      <c r="E155" s="36" t="s">
        <v>170</v>
      </c>
      <c r="F155" s="36" t="s">
        <v>6</v>
      </c>
      <c r="G155" s="37">
        <v>16.02</v>
      </c>
      <c r="H155" s="38">
        <v>16.02</v>
      </c>
      <c r="I155" s="189"/>
    </row>
    <row r="156" spans="1:9" ht="29.25" x14ac:dyDescent="0.2">
      <c r="A156" s="35" t="s">
        <v>1854</v>
      </c>
      <c r="B156" s="36" t="s">
        <v>1855</v>
      </c>
      <c r="C156" s="37" t="s">
        <v>64</v>
      </c>
      <c r="D156" s="37" t="s">
        <v>1856</v>
      </c>
      <c r="E156" s="36" t="s">
        <v>1857</v>
      </c>
      <c r="F156" s="36" t="s">
        <v>2060</v>
      </c>
      <c r="G156" s="37">
        <v>270.94</v>
      </c>
      <c r="H156" s="38">
        <v>1.36</v>
      </c>
      <c r="I156" s="189"/>
    </row>
    <row r="157" spans="1:9" x14ac:dyDescent="0.2">
      <c r="A157" s="35" t="s">
        <v>1854</v>
      </c>
      <c r="B157" s="36" t="s">
        <v>2061</v>
      </c>
      <c r="C157" s="37" t="s">
        <v>64</v>
      </c>
      <c r="D157" s="37" t="s">
        <v>2062</v>
      </c>
      <c r="E157" s="36" t="s">
        <v>1835</v>
      </c>
      <c r="F157" s="36" t="s">
        <v>2063</v>
      </c>
      <c r="G157" s="37">
        <v>28.38</v>
      </c>
      <c r="H157" s="38">
        <v>1.89</v>
      </c>
      <c r="I157" s="189"/>
    </row>
    <row r="158" spans="1:9" x14ac:dyDescent="0.2">
      <c r="A158" s="35" t="s">
        <v>1854</v>
      </c>
      <c r="B158" s="36" t="s">
        <v>2055</v>
      </c>
      <c r="C158" s="37" t="s">
        <v>64</v>
      </c>
      <c r="D158" s="37" t="s">
        <v>2056</v>
      </c>
      <c r="E158" s="36" t="s">
        <v>1835</v>
      </c>
      <c r="F158" s="36" t="s">
        <v>2063</v>
      </c>
      <c r="G158" s="37">
        <v>21.61</v>
      </c>
      <c r="H158" s="38">
        <v>1.44</v>
      </c>
      <c r="I158" s="189"/>
    </row>
    <row r="159" spans="1:9" x14ac:dyDescent="0.2">
      <c r="A159" s="35" t="s">
        <v>1854</v>
      </c>
      <c r="B159" s="36" t="s">
        <v>2064</v>
      </c>
      <c r="C159" s="37" t="s">
        <v>86</v>
      </c>
      <c r="D159" s="37" t="s">
        <v>2065</v>
      </c>
      <c r="E159" s="36" t="s">
        <v>170</v>
      </c>
      <c r="F159" s="36" t="s">
        <v>2066</v>
      </c>
      <c r="G159" s="37">
        <v>52.02</v>
      </c>
      <c r="H159" s="38">
        <v>0.78</v>
      </c>
      <c r="I159" s="189"/>
    </row>
    <row r="160" spans="1:9" x14ac:dyDescent="0.2">
      <c r="A160" s="35" t="s">
        <v>1854</v>
      </c>
      <c r="B160" s="36" t="s">
        <v>2067</v>
      </c>
      <c r="C160" s="37" t="s">
        <v>86</v>
      </c>
      <c r="D160" s="37" t="s">
        <v>2068</v>
      </c>
      <c r="E160" s="36" t="s">
        <v>72</v>
      </c>
      <c r="F160" s="36" t="s">
        <v>2069</v>
      </c>
      <c r="G160" s="37">
        <v>0.92</v>
      </c>
      <c r="H160" s="38">
        <v>0.09</v>
      </c>
      <c r="I160" s="189"/>
    </row>
    <row r="161" spans="1:9" ht="19.5" x14ac:dyDescent="0.2">
      <c r="A161" s="35" t="s">
        <v>1854</v>
      </c>
      <c r="B161" s="36" t="s">
        <v>2070</v>
      </c>
      <c r="C161" s="37" t="s">
        <v>64</v>
      </c>
      <c r="D161" s="37" t="s">
        <v>2071</v>
      </c>
      <c r="E161" s="36" t="s">
        <v>2072</v>
      </c>
      <c r="F161" s="36" t="s">
        <v>2073</v>
      </c>
      <c r="G161" s="37">
        <v>26.55</v>
      </c>
      <c r="H161" s="38">
        <v>0.02</v>
      </c>
      <c r="I161" s="189"/>
    </row>
    <row r="162" spans="1:9" ht="29.25" x14ac:dyDescent="0.2">
      <c r="A162" s="35" t="s">
        <v>1854</v>
      </c>
      <c r="B162" s="36" t="s">
        <v>2074</v>
      </c>
      <c r="C162" s="37" t="s">
        <v>64</v>
      </c>
      <c r="D162" s="37" t="s">
        <v>2075</v>
      </c>
      <c r="E162" s="36" t="s">
        <v>1857</v>
      </c>
      <c r="F162" s="36" t="s">
        <v>2073</v>
      </c>
      <c r="G162" s="37">
        <v>211.89</v>
      </c>
      <c r="H162" s="38">
        <v>0.21</v>
      </c>
      <c r="I162" s="189"/>
    </row>
    <row r="163" spans="1:9" x14ac:dyDescent="0.2">
      <c r="A163" s="35" t="s">
        <v>79</v>
      </c>
      <c r="B163" s="36" t="s">
        <v>2076</v>
      </c>
      <c r="C163" s="37" t="s">
        <v>2058</v>
      </c>
      <c r="D163" s="37" t="s">
        <v>2077</v>
      </c>
      <c r="E163" s="36" t="s">
        <v>2078</v>
      </c>
      <c r="F163" s="36" t="s">
        <v>2037</v>
      </c>
      <c r="G163" s="37">
        <v>9.9336000000000002</v>
      </c>
      <c r="H163" s="38">
        <v>10.23</v>
      </c>
      <c r="I163" s="189"/>
    </row>
    <row r="164" spans="1:9" x14ac:dyDescent="0.2">
      <c r="A164" s="35" t="s">
        <v>396</v>
      </c>
      <c r="B164" s="36" t="s">
        <v>50</v>
      </c>
      <c r="C164" s="37" t="s">
        <v>51</v>
      </c>
      <c r="D164" s="37" t="s">
        <v>3</v>
      </c>
      <c r="E164" s="36" t="s">
        <v>52</v>
      </c>
      <c r="F164" s="36" t="s">
        <v>53</v>
      </c>
      <c r="G164" s="37" t="s">
        <v>54</v>
      </c>
      <c r="H164" s="38" t="s">
        <v>4</v>
      </c>
      <c r="I164" s="189"/>
    </row>
    <row r="165" spans="1:9" ht="19.5" x14ac:dyDescent="0.2">
      <c r="A165" s="35" t="s">
        <v>68</v>
      </c>
      <c r="B165" s="36" t="s">
        <v>397</v>
      </c>
      <c r="C165" s="37" t="s">
        <v>86</v>
      </c>
      <c r="D165" s="37" t="s">
        <v>398</v>
      </c>
      <c r="E165" s="36" t="s">
        <v>72</v>
      </c>
      <c r="F165" s="36" t="s">
        <v>6</v>
      </c>
      <c r="G165" s="37">
        <v>61.39</v>
      </c>
      <c r="H165" s="38">
        <v>61.39</v>
      </c>
      <c r="I165" s="189"/>
    </row>
    <row r="166" spans="1:9" ht="19.5" x14ac:dyDescent="0.2">
      <c r="A166" s="35" t="s">
        <v>1854</v>
      </c>
      <c r="B166" s="36" t="s">
        <v>2079</v>
      </c>
      <c r="C166" s="37" t="s">
        <v>64</v>
      </c>
      <c r="D166" s="37" t="s">
        <v>2080</v>
      </c>
      <c r="E166" s="36" t="s">
        <v>1857</v>
      </c>
      <c r="F166" s="36" t="s">
        <v>2081</v>
      </c>
      <c r="G166" s="37">
        <v>28.91</v>
      </c>
      <c r="H166" s="38">
        <v>0.05</v>
      </c>
      <c r="I166" s="189"/>
    </row>
    <row r="167" spans="1:9" ht="19.5" x14ac:dyDescent="0.2">
      <c r="A167" s="35" t="s">
        <v>1854</v>
      </c>
      <c r="B167" s="36" t="s">
        <v>2082</v>
      </c>
      <c r="C167" s="37" t="s">
        <v>64</v>
      </c>
      <c r="D167" s="37" t="s">
        <v>2083</v>
      </c>
      <c r="E167" s="36" t="s">
        <v>1994</v>
      </c>
      <c r="F167" s="36" t="s">
        <v>2084</v>
      </c>
      <c r="G167" s="37">
        <v>27.79</v>
      </c>
      <c r="H167" s="38">
        <v>7.0000000000000007E-2</v>
      </c>
      <c r="I167" s="189"/>
    </row>
    <row r="168" spans="1:9" x14ac:dyDescent="0.2">
      <c r="A168" s="35" t="s">
        <v>1854</v>
      </c>
      <c r="B168" s="36" t="s">
        <v>2085</v>
      </c>
      <c r="C168" s="37" t="s">
        <v>64</v>
      </c>
      <c r="D168" s="37" t="s">
        <v>2086</v>
      </c>
      <c r="E168" s="36" t="s">
        <v>1835</v>
      </c>
      <c r="F168" s="36" t="s">
        <v>2006</v>
      </c>
      <c r="G168" s="37">
        <v>25.11</v>
      </c>
      <c r="H168" s="38">
        <v>1.98</v>
      </c>
      <c r="I168" s="189"/>
    </row>
    <row r="169" spans="1:9" x14ac:dyDescent="0.2">
      <c r="A169" s="35" t="s">
        <v>1854</v>
      </c>
      <c r="B169" s="36" t="s">
        <v>1867</v>
      </c>
      <c r="C169" s="37" t="s">
        <v>64</v>
      </c>
      <c r="D169" s="37" t="s">
        <v>1868</v>
      </c>
      <c r="E169" s="36" t="s">
        <v>1835</v>
      </c>
      <c r="F169" s="36" t="s">
        <v>2087</v>
      </c>
      <c r="G169" s="37">
        <v>20.74</v>
      </c>
      <c r="H169" s="38">
        <v>1.92</v>
      </c>
      <c r="I169" s="189"/>
    </row>
    <row r="170" spans="1:9" ht="19.5" x14ac:dyDescent="0.2">
      <c r="A170" s="35" t="s">
        <v>79</v>
      </c>
      <c r="B170" s="36" t="s">
        <v>2088</v>
      </c>
      <c r="C170" s="37" t="s">
        <v>64</v>
      </c>
      <c r="D170" s="37" t="s">
        <v>2089</v>
      </c>
      <c r="E170" s="36" t="s">
        <v>1439</v>
      </c>
      <c r="F170" s="36" t="s">
        <v>2090</v>
      </c>
      <c r="G170" s="37">
        <v>1.52</v>
      </c>
      <c r="H170" s="38">
        <v>9.66</v>
      </c>
      <c r="I170" s="189"/>
    </row>
    <row r="171" spans="1:9" x14ac:dyDescent="0.2">
      <c r="A171" s="35" t="s">
        <v>79</v>
      </c>
      <c r="B171" s="36" t="s">
        <v>2091</v>
      </c>
      <c r="C171" s="37" t="s">
        <v>2092</v>
      </c>
      <c r="D171" s="37" t="s">
        <v>2093</v>
      </c>
      <c r="E171" s="36" t="s">
        <v>72</v>
      </c>
      <c r="F171" s="36" t="s">
        <v>2094</v>
      </c>
      <c r="G171" s="37">
        <v>44.18</v>
      </c>
      <c r="H171" s="38">
        <v>47.71</v>
      </c>
      <c r="I171" s="189"/>
    </row>
    <row r="172" spans="1:9" x14ac:dyDescent="0.2">
      <c r="A172" s="35" t="s">
        <v>406</v>
      </c>
      <c r="B172" s="36" t="s">
        <v>50</v>
      </c>
      <c r="C172" s="37" t="s">
        <v>51</v>
      </c>
      <c r="D172" s="37" t="s">
        <v>3</v>
      </c>
      <c r="E172" s="36" t="s">
        <v>52</v>
      </c>
      <c r="F172" s="36" t="s">
        <v>53</v>
      </c>
      <c r="G172" s="37" t="s">
        <v>54</v>
      </c>
      <c r="H172" s="38" t="s">
        <v>4</v>
      </c>
      <c r="I172" s="189"/>
    </row>
    <row r="173" spans="1:9" ht="19.5" x14ac:dyDescent="0.2">
      <c r="A173" s="35" t="s">
        <v>68</v>
      </c>
      <c r="B173" s="36" t="s">
        <v>407</v>
      </c>
      <c r="C173" s="37" t="s">
        <v>86</v>
      </c>
      <c r="D173" s="37" t="s">
        <v>408</v>
      </c>
      <c r="E173" s="36" t="s">
        <v>66</v>
      </c>
      <c r="F173" s="36" t="s">
        <v>6</v>
      </c>
      <c r="G173" s="37">
        <v>896.64</v>
      </c>
      <c r="H173" s="38">
        <v>896.64</v>
      </c>
      <c r="I173" s="189"/>
    </row>
    <row r="174" spans="1:9" x14ac:dyDescent="0.2">
      <c r="A174" s="35" t="s">
        <v>1854</v>
      </c>
      <c r="B174" s="36" t="s">
        <v>2095</v>
      </c>
      <c r="C174" s="37" t="s">
        <v>64</v>
      </c>
      <c r="D174" s="37" t="s">
        <v>2096</v>
      </c>
      <c r="E174" s="36" t="s">
        <v>1835</v>
      </c>
      <c r="F174" s="36" t="s">
        <v>8</v>
      </c>
      <c r="G174" s="37">
        <v>22.95</v>
      </c>
      <c r="H174" s="38">
        <v>45.9</v>
      </c>
      <c r="I174" s="189"/>
    </row>
    <row r="175" spans="1:9" x14ac:dyDescent="0.2">
      <c r="A175" s="35" t="s">
        <v>1854</v>
      </c>
      <c r="B175" s="36" t="s">
        <v>1865</v>
      </c>
      <c r="C175" s="37" t="s">
        <v>64</v>
      </c>
      <c r="D175" s="37" t="s">
        <v>1866</v>
      </c>
      <c r="E175" s="36" t="s">
        <v>1835</v>
      </c>
      <c r="F175" s="36" t="s">
        <v>2097</v>
      </c>
      <c r="G175" s="37">
        <v>21.24</v>
      </c>
      <c r="H175" s="38">
        <v>74.34</v>
      </c>
      <c r="I175" s="189"/>
    </row>
    <row r="176" spans="1:9" x14ac:dyDescent="0.2">
      <c r="A176" s="35" t="s">
        <v>1854</v>
      </c>
      <c r="B176" s="36" t="s">
        <v>1863</v>
      </c>
      <c r="C176" s="37" t="s">
        <v>64</v>
      </c>
      <c r="D176" s="37" t="s">
        <v>1864</v>
      </c>
      <c r="E176" s="36" t="s">
        <v>1835</v>
      </c>
      <c r="F176" s="36" t="s">
        <v>2097</v>
      </c>
      <c r="G176" s="37">
        <v>26.02</v>
      </c>
      <c r="H176" s="38">
        <v>91.07</v>
      </c>
      <c r="I176" s="189"/>
    </row>
    <row r="177" spans="1:9" x14ac:dyDescent="0.2">
      <c r="A177" s="35" t="s">
        <v>79</v>
      </c>
      <c r="B177" s="36" t="s">
        <v>2098</v>
      </c>
      <c r="C177" s="37" t="s">
        <v>64</v>
      </c>
      <c r="D177" s="37" t="s">
        <v>2099</v>
      </c>
      <c r="E177" s="36" t="s">
        <v>66</v>
      </c>
      <c r="F177" s="36" t="s">
        <v>2100</v>
      </c>
      <c r="G177" s="37">
        <v>426.59</v>
      </c>
      <c r="H177" s="38">
        <v>490.57</v>
      </c>
      <c r="I177" s="189"/>
    </row>
    <row r="178" spans="1:9" ht="29.25" x14ac:dyDescent="0.2">
      <c r="A178" s="35" t="s">
        <v>79</v>
      </c>
      <c r="B178" s="36" t="s">
        <v>2101</v>
      </c>
      <c r="C178" s="37" t="s">
        <v>64</v>
      </c>
      <c r="D178" s="37" t="s">
        <v>2102</v>
      </c>
      <c r="E178" s="36" t="s">
        <v>1439</v>
      </c>
      <c r="F178" s="36" t="s">
        <v>2103</v>
      </c>
      <c r="G178" s="37">
        <v>157.19</v>
      </c>
      <c r="H178" s="38">
        <v>37.42</v>
      </c>
      <c r="I178" s="189"/>
    </row>
    <row r="179" spans="1:9" x14ac:dyDescent="0.2">
      <c r="A179" s="35" t="s">
        <v>79</v>
      </c>
      <c r="B179" s="36" t="s">
        <v>2104</v>
      </c>
      <c r="C179" s="37" t="s">
        <v>64</v>
      </c>
      <c r="D179" s="37" t="s">
        <v>2105</v>
      </c>
      <c r="E179" s="36" t="s">
        <v>170</v>
      </c>
      <c r="F179" s="36" t="s">
        <v>8</v>
      </c>
      <c r="G179" s="37">
        <v>78.67</v>
      </c>
      <c r="H179" s="38">
        <v>157.34</v>
      </c>
      <c r="I179" s="189"/>
    </row>
    <row r="180" spans="1:9" x14ac:dyDescent="0.2">
      <c r="A180" s="35" t="s">
        <v>410</v>
      </c>
      <c r="B180" s="36" t="s">
        <v>50</v>
      </c>
      <c r="C180" s="37" t="s">
        <v>51</v>
      </c>
      <c r="D180" s="37" t="s">
        <v>3</v>
      </c>
      <c r="E180" s="36" t="s">
        <v>52</v>
      </c>
      <c r="F180" s="36" t="s">
        <v>53</v>
      </c>
      <c r="G180" s="37" t="s">
        <v>54</v>
      </c>
      <c r="H180" s="38" t="s">
        <v>4</v>
      </c>
      <c r="I180" s="189"/>
    </row>
    <row r="181" spans="1:9" ht="19.5" x14ac:dyDescent="0.2">
      <c r="A181" s="35" t="s">
        <v>68</v>
      </c>
      <c r="B181" s="36" t="s">
        <v>411</v>
      </c>
      <c r="C181" s="37" t="s">
        <v>86</v>
      </c>
      <c r="D181" s="37" t="s">
        <v>412</v>
      </c>
      <c r="E181" s="36" t="s">
        <v>88</v>
      </c>
      <c r="F181" s="36" t="s">
        <v>6</v>
      </c>
      <c r="G181" s="37">
        <v>2992.12</v>
      </c>
      <c r="H181" s="38">
        <v>2992.12</v>
      </c>
      <c r="I181" s="189"/>
    </row>
    <row r="182" spans="1:9" x14ac:dyDescent="0.2">
      <c r="A182" s="35" t="s">
        <v>1854</v>
      </c>
      <c r="B182" s="36" t="s">
        <v>1985</v>
      </c>
      <c r="C182" s="37" t="s">
        <v>64</v>
      </c>
      <c r="D182" s="37" t="s">
        <v>1986</v>
      </c>
      <c r="E182" s="36" t="s">
        <v>1835</v>
      </c>
      <c r="F182" s="36" t="s">
        <v>2106</v>
      </c>
      <c r="G182" s="37">
        <v>25.35</v>
      </c>
      <c r="H182" s="38">
        <v>95.06</v>
      </c>
      <c r="I182" s="189"/>
    </row>
    <row r="183" spans="1:9" x14ac:dyDescent="0.2">
      <c r="A183" s="35" t="s">
        <v>1854</v>
      </c>
      <c r="B183" s="36" t="s">
        <v>2038</v>
      </c>
      <c r="C183" s="37" t="s">
        <v>64</v>
      </c>
      <c r="D183" s="37" t="s">
        <v>2039</v>
      </c>
      <c r="E183" s="36" t="s">
        <v>1835</v>
      </c>
      <c r="F183" s="36" t="s">
        <v>2106</v>
      </c>
      <c r="G183" s="37">
        <v>21.06</v>
      </c>
      <c r="H183" s="38">
        <v>78.97</v>
      </c>
      <c r="I183" s="189"/>
    </row>
    <row r="184" spans="1:9" ht="19.5" x14ac:dyDescent="0.2">
      <c r="A184" s="35" t="s">
        <v>1854</v>
      </c>
      <c r="B184" s="36" t="s">
        <v>2107</v>
      </c>
      <c r="C184" s="37" t="s">
        <v>64</v>
      </c>
      <c r="D184" s="37" t="s">
        <v>2108</v>
      </c>
      <c r="E184" s="36" t="s">
        <v>88</v>
      </c>
      <c r="F184" s="36" t="s">
        <v>6</v>
      </c>
      <c r="G184" s="37">
        <v>414.52</v>
      </c>
      <c r="H184" s="38">
        <v>414.52</v>
      </c>
      <c r="I184" s="189"/>
    </row>
    <row r="185" spans="1:9" ht="19.5" x14ac:dyDescent="0.2">
      <c r="A185" s="35" t="s">
        <v>1854</v>
      </c>
      <c r="B185" s="36" t="s">
        <v>2109</v>
      </c>
      <c r="C185" s="37" t="s">
        <v>64</v>
      </c>
      <c r="D185" s="37" t="s">
        <v>2110</v>
      </c>
      <c r="E185" s="36" t="s">
        <v>72</v>
      </c>
      <c r="F185" s="36" t="s">
        <v>137</v>
      </c>
      <c r="G185" s="37">
        <v>8.2799999999999994</v>
      </c>
      <c r="H185" s="38">
        <v>92.73</v>
      </c>
      <c r="I185" s="189"/>
    </row>
    <row r="186" spans="1:9" ht="19.5" x14ac:dyDescent="0.2">
      <c r="A186" s="35" t="s">
        <v>79</v>
      </c>
      <c r="B186" s="36" t="s">
        <v>2111</v>
      </c>
      <c r="C186" s="37" t="s">
        <v>64</v>
      </c>
      <c r="D186" s="37" t="s">
        <v>2112</v>
      </c>
      <c r="E186" s="36" t="s">
        <v>88</v>
      </c>
      <c r="F186" s="36" t="s">
        <v>16</v>
      </c>
      <c r="G186" s="37">
        <v>27.96</v>
      </c>
      <c r="H186" s="38">
        <v>167.76</v>
      </c>
      <c r="I186" s="189"/>
    </row>
    <row r="187" spans="1:9" ht="29.25" x14ac:dyDescent="0.2">
      <c r="A187" s="35" t="s">
        <v>79</v>
      </c>
      <c r="B187" s="36" t="s">
        <v>2113</v>
      </c>
      <c r="C187" s="37" t="s">
        <v>64</v>
      </c>
      <c r="D187" s="37" t="s">
        <v>2114</v>
      </c>
      <c r="E187" s="36" t="s">
        <v>1439</v>
      </c>
      <c r="F187" s="36" t="s">
        <v>6</v>
      </c>
      <c r="G187" s="37">
        <v>134.93</v>
      </c>
      <c r="H187" s="38">
        <v>134.93</v>
      </c>
      <c r="I187" s="189"/>
    </row>
    <row r="188" spans="1:9" x14ac:dyDescent="0.2">
      <c r="A188" s="35" t="s">
        <v>79</v>
      </c>
      <c r="B188" s="36" t="s">
        <v>2115</v>
      </c>
      <c r="C188" s="37" t="s">
        <v>64</v>
      </c>
      <c r="D188" s="37" t="s">
        <v>2116</v>
      </c>
      <c r="E188" s="36" t="s">
        <v>170</v>
      </c>
      <c r="F188" s="36" t="s">
        <v>2117</v>
      </c>
      <c r="G188" s="37">
        <v>20.239999999999998</v>
      </c>
      <c r="H188" s="38">
        <v>0.16</v>
      </c>
      <c r="I188" s="189"/>
    </row>
    <row r="189" spans="1:9" x14ac:dyDescent="0.2">
      <c r="A189" s="35" t="s">
        <v>79</v>
      </c>
      <c r="B189" s="36" t="s">
        <v>2118</v>
      </c>
      <c r="C189" s="37" t="s">
        <v>64</v>
      </c>
      <c r="D189" s="37" t="s">
        <v>2119</v>
      </c>
      <c r="E189" s="36" t="s">
        <v>66</v>
      </c>
      <c r="F189" s="36" t="s">
        <v>2120</v>
      </c>
      <c r="G189" s="37">
        <v>986.59</v>
      </c>
      <c r="H189" s="38">
        <v>1420.68</v>
      </c>
      <c r="I189" s="189"/>
    </row>
    <row r="190" spans="1:9" ht="19.5" x14ac:dyDescent="0.2">
      <c r="A190" s="35" t="s">
        <v>79</v>
      </c>
      <c r="B190" s="36" t="s">
        <v>2121</v>
      </c>
      <c r="C190" s="37" t="s">
        <v>64</v>
      </c>
      <c r="D190" s="37" t="s">
        <v>2122</v>
      </c>
      <c r="E190" s="36" t="s">
        <v>88</v>
      </c>
      <c r="F190" s="36" t="s">
        <v>6</v>
      </c>
      <c r="G190" s="37">
        <v>19.53</v>
      </c>
      <c r="H190" s="38">
        <v>19.53</v>
      </c>
      <c r="I190" s="189"/>
    </row>
    <row r="191" spans="1:9" ht="19.5" x14ac:dyDescent="0.2">
      <c r="A191" s="35" t="s">
        <v>79</v>
      </c>
      <c r="B191" s="36" t="s">
        <v>2123</v>
      </c>
      <c r="C191" s="37" t="s">
        <v>64</v>
      </c>
      <c r="D191" s="37" t="s">
        <v>2124</v>
      </c>
      <c r="E191" s="36" t="s">
        <v>88</v>
      </c>
      <c r="F191" s="36" t="s">
        <v>8</v>
      </c>
      <c r="G191" s="37">
        <v>283.89</v>
      </c>
      <c r="H191" s="38">
        <v>567.78</v>
      </c>
      <c r="I191" s="189"/>
    </row>
    <row r="192" spans="1:9" x14ac:dyDescent="0.2">
      <c r="A192" s="35" t="s">
        <v>414</v>
      </c>
      <c r="B192" s="36" t="s">
        <v>50</v>
      </c>
      <c r="C192" s="37" t="s">
        <v>51</v>
      </c>
      <c r="D192" s="37" t="s">
        <v>3</v>
      </c>
      <c r="E192" s="36" t="s">
        <v>52</v>
      </c>
      <c r="F192" s="36" t="s">
        <v>53</v>
      </c>
      <c r="G192" s="37" t="s">
        <v>54</v>
      </c>
      <c r="H192" s="38" t="s">
        <v>4</v>
      </c>
      <c r="I192" s="189"/>
    </row>
    <row r="193" spans="1:9" ht="19.5" x14ac:dyDescent="0.2">
      <c r="A193" s="35" t="s">
        <v>68</v>
      </c>
      <c r="B193" s="36" t="s">
        <v>415</v>
      </c>
      <c r="C193" s="37" t="s">
        <v>86</v>
      </c>
      <c r="D193" s="37" t="s">
        <v>416</v>
      </c>
      <c r="E193" s="36" t="s">
        <v>88</v>
      </c>
      <c r="F193" s="36" t="s">
        <v>6</v>
      </c>
      <c r="G193" s="37">
        <v>1422.47</v>
      </c>
      <c r="H193" s="38">
        <v>1422.47</v>
      </c>
      <c r="I193" s="189"/>
    </row>
    <row r="194" spans="1:9" x14ac:dyDescent="0.2">
      <c r="A194" s="35" t="s">
        <v>1854</v>
      </c>
      <c r="B194" s="36" t="s">
        <v>1867</v>
      </c>
      <c r="C194" s="37" t="s">
        <v>64</v>
      </c>
      <c r="D194" s="37" t="s">
        <v>1868</v>
      </c>
      <c r="E194" s="36" t="s">
        <v>1835</v>
      </c>
      <c r="F194" s="36" t="s">
        <v>1862</v>
      </c>
      <c r="G194" s="37">
        <v>20.74</v>
      </c>
      <c r="H194" s="38">
        <v>4.1399999999999997</v>
      </c>
      <c r="I194" s="189"/>
    </row>
    <row r="195" spans="1:9" ht="19.5" x14ac:dyDescent="0.2">
      <c r="A195" s="35" t="s">
        <v>1854</v>
      </c>
      <c r="B195" s="36" t="s">
        <v>2125</v>
      </c>
      <c r="C195" s="37" t="s">
        <v>64</v>
      </c>
      <c r="D195" s="37" t="s">
        <v>2126</v>
      </c>
      <c r="E195" s="36" t="s">
        <v>88</v>
      </c>
      <c r="F195" s="36" t="s">
        <v>6</v>
      </c>
      <c r="G195" s="37">
        <v>102.9</v>
      </c>
      <c r="H195" s="38">
        <v>102.9</v>
      </c>
      <c r="I195" s="189"/>
    </row>
    <row r="196" spans="1:9" ht="19.5" x14ac:dyDescent="0.2">
      <c r="A196" s="35" t="s">
        <v>1854</v>
      </c>
      <c r="B196" s="36" t="s">
        <v>2127</v>
      </c>
      <c r="C196" s="37" t="s">
        <v>64</v>
      </c>
      <c r="D196" s="37" t="s">
        <v>2128</v>
      </c>
      <c r="E196" s="36" t="s">
        <v>88</v>
      </c>
      <c r="F196" s="36" t="s">
        <v>6</v>
      </c>
      <c r="G196" s="37">
        <v>520.64</v>
      </c>
      <c r="H196" s="38">
        <v>520.64</v>
      </c>
      <c r="I196" s="189"/>
    </row>
    <row r="197" spans="1:9" ht="19.5" x14ac:dyDescent="0.2">
      <c r="A197" s="35" t="s">
        <v>1854</v>
      </c>
      <c r="B197" s="36" t="s">
        <v>2109</v>
      </c>
      <c r="C197" s="37" t="s">
        <v>64</v>
      </c>
      <c r="D197" s="37" t="s">
        <v>2110</v>
      </c>
      <c r="E197" s="36" t="s">
        <v>72</v>
      </c>
      <c r="F197" s="36" t="s">
        <v>2129</v>
      </c>
      <c r="G197" s="37">
        <v>8.2799999999999994</v>
      </c>
      <c r="H197" s="38">
        <v>84.45</v>
      </c>
      <c r="I197" s="189"/>
    </row>
    <row r="198" spans="1:9" x14ac:dyDescent="0.2">
      <c r="A198" s="35" t="s">
        <v>79</v>
      </c>
      <c r="B198" s="36" t="s">
        <v>2118</v>
      </c>
      <c r="C198" s="37" t="s">
        <v>64</v>
      </c>
      <c r="D198" s="37" t="s">
        <v>2119</v>
      </c>
      <c r="E198" s="36" t="s">
        <v>66</v>
      </c>
      <c r="F198" s="36" t="s">
        <v>2130</v>
      </c>
      <c r="G198" s="37">
        <v>986.59</v>
      </c>
      <c r="H198" s="38">
        <v>710.34</v>
      </c>
      <c r="I198" s="189"/>
    </row>
    <row r="199" spans="1:9" x14ac:dyDescent="0.2">
      <c r="A199" s="35" t="s">
        <v>418</v>
      </c>
      <c r="B199" s="36" t="s">
        <v>50</v>
      </c>
      <c r="C199" s="37" t="s">
        <v>51</v>
      </c>
      <c r="D199" s="37" t="s">
        <v>3</v>
      </c>
      <c r="E199" s="36" t="s">
        <v>52</v>
      </c>
      <c r="F199" s="36" t="s">
        <v>53</v>
      </c>
      <c r="G199" s="37" t="s">
        <v>54</v>
      </c>
      <c r="H199" s="38" t="s">
        <v>4</v>
      </c>
      <c r="I199" s="189"/>
    </row>
    <row r="200" spans="1:9" ht="19.5" x14ac:dyDescent="0.2">
      <c r="A200" s="35" t="s">
        <v>68</v>
      </c>
      <c r="B200" s="36" t="s">
        <v>419</v>
      </c>
      <c r="C200" s="37" t="s">
        <v>86</v>
      </c>
      <c r="D200" s="37" t="s">
        <v>420</v>
      </c>
      <c r="E200" s="36" t="s">
        <v>88</v>
      </c>
      <c r="F200" s="36" t="s">
        <v>6</v>
      </c>
      <c r="G200" s="37">
        <v>1246.77</v>
      </c>
      <c r="H200" s="38">
        <v>1246.77</v>
      </c>
      <c r="I200" s="189"/>
    </row>
    <row r="201" spans="1:9" ht="19.5" x14ac:dyDescent="0.2">
      <c r="A201" s="35" t="s">
        <v>1854</v>
      </c>
      <c r="B201" s="36" t="s">
        <v>2131</v>
      </c>
      <c r="C201" s="37" t="s">
        <v>64</v>
      </c>
      <c r="D201" s="37" t="s">
        <v>2132</v>
      </c>
      <c r="E201" s="36" t="s">
        <v>88</v>
      </c>
      <c r="F201" s="36" t="s">
        <v>6</v>
      </c>
      <c r="G201" s="37">
        <v>593.89</v>
      </c>
      <c r="H201" s="38">
        <v>593.89</v>
      </c>
      <c r="I201" s="189"/>
    </row>
    <row r="202" spans="1:9" ht="29.25" x14ac:dyDescent="0.2">
      <c r="A202" s="35" t="s">
        <v>1854</v>
      </c>
      <c r="B202" s="36" t="s">
        <v>2133</v>
      </c>
      <c r="C202" s="37" t="s">
        <v>64</v>
      </c>
      <c r="D202" s="37" t="s">
        <v>2134</v>
      </c>
      <c r="E202" s="36" t="s">
        <v>66</v>
      </c>
      <c r="F202" s="36" t="s">
        <v>2135</v>
      </c>
      <c r="G202" s="37">
        <v>710.91</v>
      </c>
      <c r="H202" s="38">
        <v>447.87</v>
      </c>
      <c r="I202" s="189"/>
    </row>
    <row r="203" spans="1:9" x14ac:dyDescent="0.2">
      <c r="A203" s="35" t="s">
        <v>1854</v>
      </c>
      <c r="B203" s="36" t="s">
        <v>2136</v>
      </c>
      <c r="C203" s="37" t="s">
        <v>86</v>
      </c>
      <c r="D203" s="37" t="s">
        <v>2137</v>
      </c>
      <c r="E203" s="36" t="s">
        <v>66</v>
      </c>
      <c r="F203" s="36" t="s">
        <v>2135</v>
      </c>
      <c r="G203" s="37">
        <v>325.42</v>
      </c>
      <c r="H203" s="38">
        <v>205.01</v>
      </c>
      <c r="I203" s="189"/>
    </row>
    <row r="204" spans="1:9" x14ac:dyDescent="0.2">
      <c r="A204" s="35" t="s">
        <v>422</v>
      </c>
      <c r="B204" s="36" t="s">
        <v>50</v>
      </c>
      <c r="C204" s="37" t="s">
        <v>51</v>
      </c>
      <c r="D204" s="37" t="s">
        <v>3</v>
      </c>
      <c r="E204" s="36" t="s">
        <v>52</v>
      </c>
      <c r="F204" s="36" t="s">
        <v>53</v>
      </c>
      <c r="G204" s="37" t="s">
        <v>54</v>
      </c>
      <c r="H204" s="38" t="s">
        <v>4</v>
      </c>
      <c r="I204" s="189"/>
    </row>
    <row r="205" spans="1:9" ht="29.25" x14ac:dyDescent="0.2">
      <c r="A205" s="35" t="s">
        <v>68</v>
      </c>
      <c r="B205" s="36" t="s">
        <v>423</v>
      </c>
      <c r="C205" s="37" t="s">
        <v>86</v>
      </c>
      <c r="D205" s="37" t="s">
        <v>424</v>
      </c>
      <c r="E205" s="36" t="s">
        <v>88</v>
      </c>
      <c r="F205" s="36" t="s">
        <v>6</v>
      </c>
      <c r="G205" s="37">
        <v>2546.96</v>
      </c>
      <c r="H205" s="38">
        <v>2546.96</v>
      </c>
      <c r="I205" s="189"/>
    </row>
    <row r="206" spans="1:9" ht="19.5" x14ac:dyDescent="0.2">
      <c r="A206" s="35" t="s">
        <v>1854</v>
      </c>
      <c r="B206" s="36" t="s">
        <v>2107</v>
      </c>
      <c r="C206" s="37" t="s">
        <v>64</v>
      </c>
      <c r="D206" s="37" t="s">
        <v>2108</v>
      </c>
      <c r="E206" s="36" t="s">
        <v>88</v>
      </c>
      <c r="F206" s="36" t="s">
        <v>6</v>
      </c>
      <c r="G206" s="37">
        <v>414.52</v>
      </c>
      <c r="H206" s="38">
        <v>414.52</v>
      </c>
      <c r="I206" s="189"/>
    </row>
    <row r="207" spans="1:9" ht="19.5" x14ac:dyDescent="0.2">
      <c r="A207" s="35" t="s">
        <v>1854</v>
      </c>
      <c r="B207" s="36" t="s">
        <v>2127</v>
      </c>
      <c r="C207" s="37" t="s">
        <v>64</v>
      </c>
      <c r="D207" s="37" t="s">
        <v>2128</v>
      </c>
      <c r="E207" s="36" t="s">
        <v>88</v>
      </c>
      <c r="F207" s="36" t="s">
        <v>6</v>
      </c>
      <c r="G207" s="37">
        <v>520.64</v>
      </c>
      <c r="H207" s="38">
        <v>520.64</v>
      </c>
      <c r="I207" s="189"/>
    </row>
    <row r="208" spans="1:9" ht="19.5" x14ac:dyDescent="0.2">
      <c r="A208" s="35" t="s">
        <v>1854</v>
      </c>
      <c r="B208" s="36" t="s">
        <v>2138</v>
      </c>
      <c r="C208" s="37" t="s">
        <v>64</v>
      </c>
      <c r="D208" s="37" t="s">
        <v>2139</v>
      </c>
      <c r="E208" s="36" t="s">
        <v>88</v>
      </c>
      <c r="F208" s="36" t="s">
        <v>6</v>
      </c>
      <c r="G208" s="37">
        <v>169.63</v>
      </c>
      <c r="H208" s="38">
        <v>169.63</v>
      </c>
      <c r="I208" s="189"/>
    </row>
    <row r="209" spans="1:9" ht="19.5" x14ac:dyDescent="0.2">
      <c r="A209" s="35" t="s">
        <v>1854</v>
      </c>
      <c r="B209" s="36" t="s">
        <v>2140</v>
      </c>
      <c r="C209" s="37" t="s">
        <v>64</v>
      </c>
      <c r="D209" s="37" t="s">
        <v>2141</v>
      </c>
      <c r="E209" s="36" t="s">
        <v>72</v>
      </c>
      <c r="F209" s="36" t="s">
        <v>2129</v>
      </c>
      <c r="G209" s="37">
        <v>12.2</v>
      </c>
      <c r="H209" s="38">
        <v>124.44</v>
      </c>
      <c r="I209" s="189"/>
    </row>
    <row r="210" spans="1:9" x14ac:dyDescent="0.2">
      <c r="A210" s="35" t="s">
        <v>79</v>
      </c>
      <c r="B210" s="36" t="s">
        <v>2118</v>
      </c>
      <c r="C210" s="37" t="s">
        <v>64</v>
      </c>
      <c r="D210" s="37" t="s">
        <v>2119</v>
      </c>
      <c r="E210" s="36" t="s">
        <v>66</v>
      </c>
      <c r="F210" s="36" t="s">
        <v>2142</v>
      </c>
      <c r="G210" s="37">
        <v>986.59</v>
      </c>
      <c r="H210" s="38">
        <v>887.93</v>
      </c>
      <c r="I210" s="189"/>
    </row>
    <row r="211" spans="1:9" x14ac:dyDescent="0.2">
      <c r="A211" s="35" t="s">
        <v>79</v>
      </c>
      <c r="B211" s="36" t="s">
        <v>2143</v>
      </c>
      <c r="C211" s="37" t="s">
        <v>3547</v>
      </c>
      <c r="D211" s="37" t="s">
        <v>2144</v>
      </c>
      <c r="E211" s="36" t="s">
        <v>88</v>
      </c>
      <c r="F211" s="36" t="s">
        <v>8</v>
      </c>
      <c r="G211" s="37">
        <v>214.9</v>
      </c>
      <c r="H211" s="38">
        <v>429.8</v>
      </c>
      <c r="I211" s="189"/>
    </row>
    <row r="212" spans="1:9" x14ac:dyDescent="0.2">
      <c r="A212" s="35" t="s">
        <v>428</v>
      </c>
      <c r="B212" s="36" t="s">
        <v>50</v>
      </c>
      <c r="C212" s="37" t="s">
        <v>51</v>
      </c>
      <c r="D212" s="37" t="s">
        <v>3</v>
      </c>
      <c r="E212" s="36" t="s">
        <v>52</v>
      </c>
      <c r="F212" s="36" t="s">
        <v>53</v>
      </c>
      <c r="G212" s="37" t="s">
        <v>54</v>
      </c>
      <c r="H212" s="38" t="s">
        <v>4</v>
      </c>
      <c r="I212" s="189"/>
    </row>
    <row r="213" spans="1:9" x14ac:dyDescent="0.2">
      <c r="A213" s="35" t="s">
        <v>68</v>
      </c>
      <c r="B213" s="36" t="s">
        <v>429</v>
      </c>
      <c r="C213" s="37" t="s">
        <v>86</v>
      </c>
      <c r="D213" s="37" t="s">
        <v>430</v>
      </c>
      <c r="E213" s="36" t="s">
        <v>431</v>
      </c>
      <c r="F213" s="36" t="s">
        <v>6</v>
      </c>
      <c r="G213" s="37">
        <v>688.75</v>
      </c>
      <c r="H213" s="38">
        <v>688.75</v>
      </c>
      <c r="I213" s="189"/>
    </row>
    <row r="214" spans="1:9" x14ac:dyDescent="0.2">
      <c r="A214" s="35" t="s">
        <v>1854</v>
      </c>
      <c r="B214" s="36" t="s">
        <v>1867</v>
      </c>
      <c r="C214" s="37" t="s">
        <v>64</v>
      </c>
      <c r="D214" s="37" t="s">
        <v>1868</v>
      </c>
      <c r="E214" s="36" t="s">
        <v>1835</v>
      </c>
      <c r="F214" s="36" t="s">
        <v>2145</v>
      </c>
      <c r="G214" s="37">
        <v>20.74</v>
      </c>
      <c r="H214" s="38">
        <v>58.07</v>
      </c>
      <c r="I214" s="189"/>
    </row>
    <row r="215" spans="1:9" x14ac:dyDescent="0.2">
      <c r="A215" s="35" t="s">
        <v>1854</v>
      </c>
      <c r="B215" s="36" t="s">
        <v>2061</v>
      </c>
      <c r="C215" s="37" t="s">
        <v>64</v>
      </c>
      <c r="D215" s="37" t="s">
        <v>2062</v>
      </c>
      <c r="E215" s="36" t="s">
        <v>1835</v>
      </c>
      <c r="F215" s="36" t="s">
        <v>2145</v>
      </c>
      <c r="G215" s="37">
        <v>28.38</v>
      </c>
      <c r="H215" s="38">
        <v>79.459999999999994</v>
      </c>
      <c r="I215" s="189"/>
    </row>
    <row r="216" spans="1:9" x14ac:dyDescent="0.2">
      <c r="A216" s="35" t="s">
        <v>79</v>
      </c>
      <c r="B216" s="36" t="s">
        <v>2146</v>
      </c>
      <c r="C216" s="37" t="s">
        <v>2147</v>
      </c>
      <c r="D216" s="37" t="s">
        <v>2148</v>
      </c>
      <c r="E216" s="36" t="s">
        <v>1439</v>
      </c>
      <c r="F216" s="36" t="s">
        <v>6</v>
      </c>
      <c r="G216" s="37">
        <v>214.72</v>
      </c>
      <c r="H216" s="38">
        <v>214.72</v>
      </c>
      <c r="I216" s="189"/>
    </row>
    <row r="217" spans="1:9" x14ac:dyDescent="0.2">
      <c r="A217" s="35" t="s">
        <v>79</v>
      </c>
      <c r="B217" s="36" t="s">
        <v>2149</v>
      </c>
      <c r="C217" s="37" t="s">
        <v>64</v>
      </c>
      <c r="D217" s="37" t="s">
        <v>2150</v>
      </c>
      <c r="E217" s="36" t="s">
        <v>66</v>
      </c>
      <c r="F217" s="36" t="s">
        <v>2151</v>
      </c>
      <c r="G217" s="37">
        <v>320.48</v>
      </c>
      <c r="H217" s="38">
        <v>336.5</v>
      </c>
      <c r="I217" s="189"/>
    </row>
    <row r="218" spans="1:9" x14ac:dyDescent="0.2">
      <c r="A218" s="35" t="s">
        <v>437</v>
      </c>
      <c r="B218" s="36" t="s">
        <v>50</v>
      </c>
      <c r="C218" s="37" t="s">
        <v>51</v>
      </c>
      <c r="D218" s="37" t="s">
        <v>3</v>
      </c>
      <c r="E218" s="36" t="s">
        <v>52</v>
      </c>
      <c r="F218" s="36" t="s">
        <v>53</v>
      </c>
      <c r="G218" s="37" t="s">
        <v>54</v>
      </c>
      <c r="H218" s="38" t="s">
        <v>4</v>
      </c>
      <c r="I218" s="189"/>
    </row>
    <row r="219" spans="1:9" ht="19.5" x14ac:dyDescent="0.2">
      <c r="A219" s="35" t="s">
        <v>68</v>
      </c>
      <c r="B219" s="36" t="s">
        <v>438</v>
      </c>
      <c r="C219" s="37" t="s">
        <v>86</v>
      </c>
      <c r="D219" s="37" t="s">
        <v>439</v>
      </c>
      <c r="E219" s="36" t="s">
        <v>431</v>
      </c>
      <c r="F219" s="36" t="s">
        <v>6</v>
      </c>
      <c r="G219" s="37">
        <v>762.2</v>
      </c>
      <c r="H219" s="38">
        <v>762.2</v>
      </c>
      <c r="I219" s="189"/>
    </row>
    <row r="220" spans="1:9" x14ac:dyDescent="0.2">
      <c r="A220" s="35" t="s">
        <v>1854</v>
      </c>
      <c r="B220" s="36" t="s">
        <v>2152</v>
      </c>
      <c r="C220" s="37" t="s">
        <v>64</v>
      </c>
      <c r="D220" s="37" t="s">
        <v>2153</v>
      </c>
      <c r="E220" s="36" t="s">
        <v>72</v>
      </c>
      <c r="F220" s="36" t="s">
        <v>2154</v>
      </c>
      <c r="G220" s="37">
        <v>62.77</v>
      </c>
      <c r="H220" s="38">
        <v>112.98</v>
      </c>
      <c r="I220" s="189"/>
    </row>
    <row r="221" spans="1:9" ht="19.5" x14ac:dyDescent="0.2">
      <c r="A221" s="35" t="s">
        <v>1854</v>
      </c>
      <c r="B221" s="36" t="s">
        <v>1785</v>
      </c>
      <c r="C221" s="37" t="s">
        <v>64</v>
      </c>
      <c r="D221" s="37" t="s">
        <v>1786</v>
      </c>
      <c r="E221" s="36" t="s">
        <v>66</v>
      </c>
      <c r="F221" s="36" t="s">
        <v>2155</v>
      </c>
      <c r="G221" s="37">
        <v>10.68</v>
      </c>
      <c r="H221" s="38">
        <v>53.18</v>
      </c>
      <c r="I221" s="189"/>
    </row>
    <row r="222" spans="1:9" ht="19.5" x14ac:dyDescent="0.2">
      <c r="A222" s="35" t="s">
        <v>1854</v>
      </c>
      <c r="B222" s="36" t="s">
        <v>1607</v>
      </c>
      <c r="C222" s="37" t="s">
        <v>64</v>
      </c>
      <c r="D222" s="37" t="s">
        <v>1608</v>
      </c>
      <c r="E222" s="36" t="s">
        <v>66</v>
      </c>
      <c r="F222" s="36" t="s">
        <v>2155</v>
      </c>
      <c r="G222" s="37">
        <v>47.02</v>
      </c>
      <c r="H222" s="38">
        <v>234.15</v>
      </c>
      <c r="I222" s="189"/>
    </row>
    <row r="223" spans="1:9" ht="19.5" x14ac:dyDescent="0.2">
      <c r="A223" s="35" t="s">
        <v>1854</v>
      </c>
      <c r="B223" s="36" t="s">
        <v>2156</v>
      </c>
      <c r="C223" s="37" t="s">
        <v>64</v>
      </c>
      <c r="D223" s="37" t="s">
        <v>2157</v>
      </c>
      <c r="E223" s="36" t="s">
        <v>136</v>
      </c>
      <c r="F223" s="36" t="s">
        <v>2158</v>
      </c>
      <c r="G223" s="37">
        <v>587.53</v>
      </c>
      <c r="H223" s="38">
        <v>19.579999999999998</v>
      </c>
      <c r="I223" s="189"/>
    </row>
    <row r="224" spans="1:9" x14ac:dyDescent="0.2">
      <c r="A224" s="35" t="s">
        <v>1854</v>
      </c>
      <c r="B224" s="36" t="s">
        <v>1860</v>
      </c>
      <c r="C224" s="37" t="s">
        <v>64</v>
      </c>
      <c r="D224" s="37" t="s">
        <v>1861</v>
      </c>
      <c r="E224" s="36" t="s">
        <v>1835</v>
      </c>
      <c r="F224" s="36" t="s">
        <v>2159</v>
      </c>
      <c r="G224" s="37">
        <v>25.75</v>
      </c>
      <c r="H224" s="38">
        <v>6.86</v>
      </c>
      <c r="I224" s="189"/>
    </row>
    <row r="225" spans="1:9" x14ac:dyDescent="0.2">
      <c r="A225" s="35" t="s">
        <v>1854</v>
      </c>
      <c r="B225" s="36" t="s">
        <v>1867</v>
      </c>
      <c r="C225" s="37" t="s">
        <v>64</v>
      </c>
      <c r="D225" s="37" t="s">
        <v>1868</v>
      </c>
      <c r="E225" s="36" t="s">
        <v>1835</v>
      </c>
      <c r="F225" s="36" t="s">
        <v>2159</v>
      </c>
      <c r="G225" s="37">
        <v>20.74</v>
      </c>
      <c r="H225" s="38">
        <v>5.53</v>
      </c>
      <c r="I225" s="189"/>
    </row>
    <row r="226" spans="1:9" x14ac:dyDescent="0.2">
      <c r="A226" s="35" t="s">
        <v>79</v>
      </c>
      <c r="B226" s="36" t="s">
        <v>2160</v>
      </c>
      <c r="C226" s="37" t="s">
        <v>64</v>
      </c>
      <c r="D226" s="37" t="s">
        <v>2161</v>
      </c>
      <c r="E226" s="36" t="s">
        <v>170</v>
      </c>
      <c r="F226" s="36" t="s">
        <v>2162</v>
      </c>
      <c r="G226" s="37">
        <v>9.98</v>
      </c>
      <c r="H226" s="38">
        <v>193.61</v>
      </c>
      <c r="I226" s="189"/>
    </row>
    <row r="227" spans="1:9" x14ac:dyDescent="0.2">
      <c r="A227" s="35" t="s">
        <v>79</v>
      </c>
      <c r="B227" s="36" t="s">
        <v>2163</v>
      </c>
      <c r="C227" s="37" t="s">
        <v>64</v>
      </c>
      <c r="D227" s="37" t="s">
        <v>2164</v>
      </c>
      <c r="E227" s="36" t="s">
        <v>170</v>
      </c>
      <c r="F227" s="36" t="s">
        <v>2165</v>
      </c>
      <c r="G227" s="37">
        <v>7.94</v>
      </c>
      <c r="H227" s="38">
        <v>1.97</v>
      </c>
      <c r="I227" s="189"/>
    </row>
    <row r="228" spans="1:9" x14ac:dyDescent="0.2">
      <c r="A228" s="35" t="s">
        <v>79</v>
      </c>
      <c r="B228" s="36" t="s">
        <v>2166</v>
      </c>
      <c r="C228" s="37" t="s">
        <v>3547</v>
      </c>
      <c r="D228" s="37" t="s">
        <v>2167</v>
      </c>
      <c r="E228" s="36" t="s">
        <v>170</v>
      </c>
      <c r="F228" s="36" t="s">
        <v>2168</v>
      </c>
      <c r="G228" s="37">
        <v>8.5299999999999994</v>
      </c>
      <c r="H228" s="38">
        <v>134.34</v>
      </c>
      <c r="I228" s="189"/>
    </row>
    <row r="229" spans="1:9" x14ac:dyDescent="0.2">
      <c r="A229" s="35" t="s">
        <v>441</v>
      </c>
      <c r="B229" s="36" t="s">
        <v>50</v>
      </c>
      <c r="C229" s="37" t="s">
        <v>51</v>
      </c>
      <c r="D229" s="37" t="s">
        <v>3</v>
      </c>
      <c r="E229" s="36" t="s">
        <v>52</v>
      </c>
      <c r="F229" s="36" t="s">
        <v>53</v>
      </c>
      <c r="G229" s="37" t="s">
        <v>54</v>
      </c>
      <c r="H229" s="38" t="s">
        <v>4</v>
      </c>
      <c r="I229" s="189"/>
    </row>
    <row r="230" spans="1:9" x14ac:dyDescent="0.2">
      <c r="A230" s="35" t="s">
        <v>68</v>
      </c>
      <c r="B230" s="36" t="s">
        <v>442</v>
      </c>
      <c r="C230" s="37" t="s">
        <v>86</v>
      </c>
      <c r="D230" s="37" t="s">
        <v>443</v>
      </c>
      <c r="E230" s="36" t="s">
        <v>431</v>
      </c>
      <c r="F230" s="36" t="s">
        <v>6</v>
      </c>
      <c r="G230" s="37">
        <v>768.3</v>
      </c>
      <c r="H230" s="38">
        <v>768.3</v>
      </c>
      <c r="I230" s="189"/>
    </row>
    <row r="231" spans="1:9" x14ac:dyDescent="0.2">
      <c r="A231" s="35" t="s">
        <v>1854</v>
      </c>
      <c r="B231" s="36" t="s">
        <v>1867</v>
      </c>
      <c r="C231" s="37" t="s">
        <v>64</v>
      </c>
      <c r="D231" s="37" t="s">
        <v>1868</v>
      </c>
      <c r="E231" s="36" t="s">
        <v>1835</v>
      </c>
      <c r="F231" s="36" t="s">
        <v>2145</v>
      </c>
      <c r="G231" s="37">
        <v>20.74</v>
      </c>
      <c r="H231" s="38">
        <v>58.07</v>
      </c>
      <c r="I231" s="189"/>
    </row>
    <row r="232" spans="1:9" x14ac:dyDescent="0.2">
      <c r="A232" s="35" t="s">
        <v>1854</v>
      </c>
      <c r="B232" s="36" t="s">
        <v>2061</v>
      </c>
      <c r="C232" s="37" t="s">
        <v>64</v>
      </c>
      <c r="D232" s="37" t="s">
        <v>2062</v>
      </c>
      <c r="E232" s="36" t="s">
        <v>1835</v>
      </c>
      <c r="F232" s="36" t="s">
        <v>2145</v>
      </c>
      <c r="G232" s="37">
        <v>28.38</v>
      </c>
      <c r="H232" s="38">
        <v>79.459999999999994</v>
      </c>
      <c r="I232" s="189"/>
    </row>
    <row r="233" spans="1:9" x14ac:dyDescent="0.2">
      <c r="A233" s="35" t="s">
        <v>79</v>
      </c>
      <c r="B233" s="36" t="s">
        <v>2169</v>
      </c>
      <c r="C233" s="37" t="s">
        <v>64</v>
      </c>
      <c r="D233" s="37" t="s">
        <v>2170</v>
      </c>
      <c r="E233" s="36" t="s">
        <v>66</v>
      </c>
      <c r="F233" s="36" t="s">
        <v>6</v>
      </c>
      <c r="G233" s="37">
        <v>416.05</v>
      </c>
      <c r="H233" s="38">
        <v>416.05</v>
      </c>
      <c r="I233" s="189"/>
    </row>
    <row r="234" spans="1:9" x14ac:dyDescent="0.2">
      <c r="A234" s="35" t="s">
        <v>79</v>
      </c>
      <c r="B234" s="36" t="s">
        <v>2146</v>
      </c>
      <c r="C234" s="37" t="s">
        <v>2147</v>
      </c>
      <c r="D234" s="37" t="s">
        <v>2148</v>
      </c>
      <c r="E234" s="36" t="s">
        <v>1439</v>
      </c>
      <c r="F234" s="36" t="s">
        <v>6</v>
      </c>
      <c r="G234" s="37">
        <v>214.72</v>
      </c>
      <c r="H234" s="38">
        <v>214.72</v>
      </c>
      <c r="I234" s="189"/>
    </row>
    <row r="235" spans="1:9" x14ac:dyDescent="0.2">
      <c r="A235" s="35" t="s">
        <v>473</v>
      </c>
      <c r="B235" s="36" t="s">
        <v>50</v>
      </c>
      <c r="C235" s="37" t="s">
        <v>51</v>
      </c>
      <c r="D235" s="37" t="s">
        <v>3</v>
      </c>
      <c r="E235" s="36" t="s">
        <v>52</v>
      </c>
      <c r="F235" s="36" t="s">
        <v>53</v>
      </c>
      <c r="G235" s="37" t="s">
        <v>54</v>
      </c>
      <c r="H235" s="38" t="s">
        <v>4</v>
      </c>
      <c r="I235" s="189"/>
    </row>
    <row r="236" spans="1:9" ht="19.5" x14ac:dyDescent="0.2">
      <c r="A236" s="35" t="s">
        <v>68</v>
      </c>
      <c r="B236" s="36" t="s">
        <v>474</v>
      </c>
      <c r="C236" s="37" t="s">
        <v>86</v>
      </c>
      <c r="D236" s="37" t="s">
        <v>475</v>
      </c>
      <c r="E236" s="36" t="s">
        <v>88</v>
      </c>
      <c r="F236" s="36" t="s">
        <v>6</v>
      </c>
      <c r="G236" s="37">
        <v>288.79000000000002</v>
      </c>
      <c r="H236" s="38">
        <v>288.79000000000002</v>
      </c>
      <c r="I236" s="189"/>
    </row>
    <row r="237" spans="1:9" x14ac:dyDescent="0.2">
      <c r="A237" s="35" t="s">
        <v>1854</v>
      </c>
      <c r="B237" s="36" t="s">
        <v>853</v>
      </c>
      <c r="C237" s="37" t="s">
        <v>64</v>
      </c>
      <c r="D237" s="37" t="s">
        <v>854</v>
      </c>
      <c r="E237" s="36" t="s">
        <v>136</v>
      </c>
      <c r="F237" s="36" t="s">
        <v>2171</v>
      </c>
      <c r="G237" s="37">
        <v>82.04</v>
      </c>
      <c r="H237" s="38">
        <v>60.54</v>
      </c>
      <c r="I237" s="189"/>
    </row>
    <row r="238" spans="1:9" ht="19.5" x14ac:dyDescent="0.2">
      <c r="A238" s="35" t="s">
        <v>1854</v>
      </c>
      <c r="B238" s="36" t="s">
        <v>2172</v>
      </c>
      <c r="C238" s="37" t="s">
        <v>64</v>
      </c>
      <c r="D238" s="37" t="s">
        <v>2173</v>
      </c>
      <c r="E238" s="36" t="s">
        <v>66</v>
      </c>
      <c r="F238" s="36" t="s">
        <v>2174</v>
      </c>
      <c r="G238" s="37">
        <v>37.549999999999997</v>
      </c>
      <c r="H238" s="38">
        <v>0.61</v>
      </c>
      <c r="I238" s="189"/>
    </row>
    <row r="239" spans="1:9" ht="19.5" x14ac:dyDescent="0.2">
      <c r="A239" s="35" t="s">
        <v>1854</v>
      </c>
      <c r="B239" s="36" t="s">
        <v>2175</v>
      </c>
      <c r="C239" s="37" t="s">
        <v>64</v>
      </c>
      <c r="D239" s="37" t="s">
        <v>2176</v>
      </c>
      <c r="E239" s="36" t="s">
        <v>66</v>
      </c>
      <c r="F239" s="36" t="s">
        <v>2177</v>
      </c>
      <c r="G239" s="37">
        <v>135.71</v>
      </c>
      <c r="H239" s="38">
        <v>144.72</v>
      </c>
      <c r="I239" s="189"/>
    </row>
    <row r="240" spans="1:9" ht="19.5" x14ac:dyDescent="0.2">
      <c r="A240" s="35" t="s">
        <v>1854</v>
      </c>
      <c r="B240" s="36" t="s">
        <v>2178</v>
      </c>
      <c r="C240" s="37" t="s">
        <v>64</v>
      </c>
      <c r="D240" s="37" t="s">
        <v>2179</v>
      </c>
      <c r="E240" s="36" t="s">
        <v>66</v>
      </c>
      <c r="F240" s="36" t="s">
        <v>2180</v>
      </c>
      <c r="G240" s="37">
        <v>6.52</v>
      </c>
      <c r="H240" s="38">
        <v>4.4800000000000004</v>
      </c>
      <c r="I240" s="189"/>
    </row>
    <row r="241" spans="1:9" ht="19.5" x14ac:dyDescent="0.2">
      <c r="A241" s="35" t="s">
        <v>1854</v>
      </c>
      <c r="B241" s="36" t="s">
        <v>2181</v>
      </c>
      <c r="C241" s="37" t="s">
        <v>64</v>
      </c>
      <c r="D241" s="37" t="s">
        <v>2182</v>
      </c>
      <c r="E241" s="36" t="s">
        <v>66</v>
      </c>
      <c r="F241" s="36" t="s">
        <v>2180</v>
      </c>
      <c r="G241" s="37">
        <v>38.880000000000003</v>
      </c>
      <c r="H241" s="38">
        <v>26.74</v>
      </c>
      <c r="I241" s="189"/>
    </row>
    <row r="242" spans="1:9" ht="19.5" x14ac:dyDescent="0.2">
      <c r="A242" s="35" t="s">
        <v>1854</v>
      </c>
      <c r="B242" s="36" t="s">
        <v>2183</v>
      </c>
      <c r="C242" s="37" t="s">
        <v>64</v>
      </c>
      <c r="D242" s="37" t="s">
        <v>2184</v>
      </c>
      <c r="E242" s="36" t="s">
        <v>136</v>
      </c>
      <c r="F242" s="36" t="s">
        <v>2185</v>
      </c>
      <c r="G242" s="37">
        <v>475.74</v>
      </c>
      <c r="H242" s="38">
        <v>16.78</v>
      </c>
      <c r="I242" s="189"/>
    </row>
    <row r="243" spans="1:9" ht="19.5" x14ac:dyDescent="0.2">
      <c r="A243" s="35" t="s">
        <v>1854</v>
      </c>
      <c r="B243" s="36" t="s">
        <v>2186</v>
      </c>
      <c r="C243" s="37" t="s">
        <v>64</v>
      </c>
      <c r="D243" s="37" t="s">
        <v>2187</v>
      </c>
      <c r="E243" s="36" t="s">
        <v>170</v>
      </c>
      <c r="F243" s="36" t="s">
        <v>2188</v>
      </c>
      <c r="G243" s="37">
        <v>15.62</v>
      </c>
      <c r="H243" s="38">
        <v>16.309999999999999</v>
      </c>
      <c r="I243" s="189"/>
    </row>
    <row r="244" spans="1:9" x14ac:dyDescent="0.2">
      <c r="A244" s="35" t="s">
        <v>1854</v>
      </c>
      <c r="B244" s="36" t="s">
        <v>2189</v>
      </c>
      <c r="C244" s="37" t="s">
        <v>64</v>
      </c>
      <c r="D244" s="37" t="s">
        <v>2190</v>
      </c>
      <c r="E244" s="36" t="s">
        <v>136</v>
      </c>
      <c r="F244" s="36" t="s">
        <v>2185</v>
      </c>
      <c r="G244" s="37">
        <v>280.89999999999998</v>
      </c>
      <c r="H244" s="38">
        <v>9.91</v>
      </c>
      <c r="I244" s="189"/>
    </row>
    <row r="245" spans="1:9" ht="19.5" x14ac:dyDescent="0.2">
      <c r="A245" s="35" t="s">
        <v>79</v>
      </c>
      <c r="B245" s="36" t="s">
        <v>2191</v>
      </c>
      <c r="C245" s="37" t="s">
        <v>64</v>
      </c>
      <c r="D245" s="37" t="s">
        <v>2192</v>
      </c>
      <c r="E245" s="36" t="s">
        <v>72</v>
      </c>
      <c r="F245" s="36" t="s">
        <v>2193</v>
      </c>
      <c r="G245" s="37">
        <v>5.18</v>
      </c>
      <c r="H245" s="38">
        <v>8.6999999999999993</v>
      </c>
      <c r="I245" s="189"/>
    </row>
    <row r="246" spans="1:9" x14ac:dyDescent="0.2">
      <c r="A246" s="35" t="s">
        <v>477</v>
      </c>
      <c r="B246" s="36" t="s">
        <v>50</v>
      </c>
      <c r="C246" s="37" t="s">
        <v>51</v>
      </c>
      <c r="D246" s="37" t="s">
        <v>3</v>
      </c>
      <c r="E246" s="36" t="s">
        <v>52</v>
      </c>
      <c r="F246" s="36" t="s">
        <v>53</v>
      </c>
      <c r="G246" s="37" t="s">
        <v>54</v>
      </c>
      <c r="H246" s="38" t="s">
        <v>4</v>
      </c>
      <c r="I246" s="189"/>
    </row>
    <row r="247" spans="1:9" ht="19.5" x14ac:dyDescent="0.2">
      <c r="A247" s="35" t="s">
        <v>68</v>
      </c>
      <c r="B247" s="36" t="s">
        <v>478</v>
      </c>
      <c r="C247" s="37" t="s">
        <v>86</v>
      </c>
      <c r="D247" s="37" t="s">
        <v>479</v>
      </c>
      <c r="E247" s="36" t="s">
        <v>88</v>
      </c>
      <c r="F247" s="36" t="s">
        <v>6</v>
      </c>
      <c r="G247" s="37">
        <v>527.99</v>
      </c>
      <c r="H247" s="38">
        <v>527.99</v>
      </c>
      <c r="I247" s="189"/>
    </row>
    <row r="248" spans="1:9" x14ac:dyDescent="0.2">
      <c r="A248" s="35" t="s">
        <v>1854</v>
      </c>
      <c r="B248" s="36" t="s">
        <v>853</v>
      </c>
      <c r="C248" s="37" t="s">
        <v>64</v>
      </c>
      <c r="D248" s="37" t="s">
        <v>854</v>
      </c>
      <c r="E248" s="36" t="s">
        <v>136</v>
      </c>
      <c r="F248" s="36" t="s">
        <v>2194</v>
      </c>
      <c r="G248" s="37">
        <v>82.04</v>
      </c>
      <c r="H248" s="38">
        <v>112.27</v>
      </c>
      <c r="I248" s="189"/>
    </row>
    <row r="249" spans="1:9" ht="19.5" x14ac:dyDescent="0.2">
      <c r="A249" s="35" t="s">
        <v>1854</v>
      </c>
      <c r="B249" s="36" t="s">
        <v>2172</v>
      </c>
      <c r="C249" s="37" t="s">
        <v>64</v>
      </c>
      <c r="D249" s="37" t="s">
        <v>2173</v>
      </c>
      <c r="E249" s="36" t="s">
        <v>66</v>
      </c>
      <c r="F249" s="36" t="s">
        <v>2195</v>
      </c>
      <c r="G249" s="37">
        <v>37.549999999999997</v>
      </c>
      <c r="H249" s="38">
        <v>1.1299999999999999</v>
      </c>
      <c r="I249" s="189"/>
    </row>
    <row r="250" spans="1:9" ht="19.5" x14ac:dyDescent="0.2">
      <c r="A250" s="35" t="s">
        <v>1854</v>
      </c>
      <c r="B250" s="36" t="s">
        <v>2175</v>
      </c>
      <c r="C250" s="37" t="s">
        <v>64</v>
      </c>
      <c r="D250" s="37" t="s">
        <v>2176</v>
      </c>
      <c r="E250" s="36" t="s">
        <v>66</v>
      </c>
      <c r="F250" s="36" t="s">
        <v>2196</v>
      </c>
      <c r="G250" s="37">
        <v>135.71</v>
      </c>
      <c r="H250" s="38">
        <v>271.52</v>
      </c>
      <c r="I250" s="189"/>
    </row>
    <row r="251" spans="1:9" ht="19.5" x14ac:dyDescent="0.2">
      <c r="A251" s="35" t="s">
        <v>1854</v>
      </c>
      <c r="B251" s="36" t="s">
        <v>2178</v>
      </c>
      <c r="C251" s="37" t="s">
        <v>64</v>
      </c>
      <c r="D251" s="37" t="s">
        <v>2179</v>
      </c>
      <c r="E251" s="36" t="s">
        <v>66</v>
      </c>
      <c r="F251" s="36" t="s">
        <v>2197</v>
      </c>
      <c r="G251" s="37">
        <v>6.52</v>
      </c>
      <c r="H251" s="38">
        <v>9.5399999999999991</v>
      </c>
      <c r="I251" s="189"/>
    </row>
    <row r="252" spans="1:9" ht="19.5" x14ac:dyDescent="0.2">
      <c r="A252" s="35" t="s">
        <v>1854</v>
      </c>
      <c r="B252" s="36" t="s">
        <v>2181</v>
      </c>
      <c r="C252" s="37" t="s">
        <v>64</v>
      </c>
      <c r="D252" s="37" t="s">
        <v>2182</v>
      </c>
      <c r="E252" s="36" t="s">
        <v>66</v>
      </c>
      <c r="F252" s="36" t="s">
        <v>2197</v>
      </c>
      <c r="G252" s="37">
        <v>38.880000000000003</v>
      </c>
      <c r="H252" s="38">
        <v>56.92</v>
      </c>
      <c r="I252" s="189"/>
    </row>
    <row r="253" spans="1:9" ht="19.5" x14ac:dyDescent="0.2">
      <c r="A253" s="35" t="s">
        <v>1854</v>
      </c>
      <c r="B253" s="36" t="s">
        <v>2183</v>
      </c>
      <c r="C253" s="37" t="s">
        <v>64</v>
      </c>
      <c r="D253" s="37" t="s">
        <v>2184</v>
      </c>
      <c r="E253" s="36" t="s">
        <v>136</v>
      </c>
      <c r="F253" s="36" t="s">
        <v>2198</v>
      </c>
      <c r="G253" s="37">
        <v>475.74</v>
      </c>
      <c r="H253" s="38">
        <v>25.68</v>
      </c>
      <c r="I253" s="189"/>
    </row>
    <row r="254" spans="1:9" ht="19.5" x14ac:dyDescent="0.2">
      <c r="A254" s="35" t="s">
        <v>1854</v>
      </c>
      <c r="B254" s="36" t="s">
        <v>2186</v>
      </c>
      <c r="C254" s="37" t="s">
        <v>64</v>
      </c>
      <c r="D254" s="37" t="s">
        <v>2187</v>
      </c>
      <c r="E254" s="36" t="s">
        <v>170</v>
      </c>
      <c r="F254" s="36" t="s">
        <v>2199</v>
      </c>
      <c r="G254" s="37">
        <v>15.62</v>
      </c>
      <c r="H254" s="38">
        <v>25</v>
      </c>
      <c r="I254" s="189"/>
    </row>
    <row r="255" spans="1:9" x14ac:dyDescent="0.2">
      <c r="A255" s="35" t="s">
        <v>1854</v>
      </c>
      <c r="B255" s="36" t="s">
        <v>2189</v>
      </c>
      <c r="C255" s="37" t="s">
        <v>64</v>
      </c>
      <c r="D255" s="37" t="s">
        <v>2190</v>
      </c>
      <c r="E255" s="36" t="s">
        <v>136</v>
      </c>
      <c r="F255" s="36" t="s">
        <v>2198</v>
      </c>
      <c r="G255" s="37">
        <v>280.89999999999998</v>
      </c>
      <c r="H255" s="38">
        <v>15.16</v>
      </c>
      <c r="I255" s="189"/>
    </row>
    <row r="256" spans="1:9" ht="19.5" x14ac:dyDescent="0.2">
      <c r="A256" s="35" t="s">
        <v>79</v>
      </c>
      <c r="B256" s="36" t="s">
        <v>2191</v>
      </c>
      <c r="C256" s="37" t="s">
        <v>64</v>
      </c>
      <c r="D256" s="37" t="s">
        <v>2192</v>
      </c>
      <c r="E256" s="36" t="s">
        <v>72</v>
      </c>
      <c r="F256" s="36" t="s">
        <v>2200</v>
      </c>
      <c r="G256" s="37">
        <v>5.18</v>
      </c>
      <c r="H256" s="38">
        <v>10.77</v>
      </c>
      <c r="I256" s="189"/>
    </row>
    <row r="257" spans="1:9" x14ac:dyDescent="0.2">
      <c r="A257" s="35" t="s">
        <v>481</v>
      </c>
      <c r="B257" s="36" t="s">
        <v>50</v>
      </c>
      <c r="C257" s="37" t="s">
        <v>51</v>
      </c>
      <c r="D257" s="37" t="s">
        <v>3</v>
      </c>
      <c r="E257" s="36" t="s">
        <v>52</v>
      </c>
      <c r="F257" s="36" t="s">
        <v>53</v>
      </c>
      <c r="G257" s="37" t="s">
        <v>54</v>
      </c>
      <c r="H257" s="38" t="s">
        <v>4</v>
      </c>
      <c r="I257" s="189"/>
    </row>
    <row r="258" spans="1:9" x14ac:dyDescent="0.2">
      <c r="A258" s="35" t="s">
        <v>68</v>
      </c>
      <c r="B258" s="36" t="s">
        <v>482</v>
      </c>
      <c r="C258" s="37" t="s">
        <v>86</v>
      </c>
      <c r="D258" s="37" t="s">
        <v>483</v>
      </c>
      <c r="E258" s="36" t="s">
        <v>88</v>
      </c>
      <c r="F258" s="36" t="s">
        <v>6</v>
      </c>
      <c r="G258" s="37">
        <v>143.74</v>
      </c>
      <c r="H258" s="38">
        <v>143.74</v>
      </c>
      <c r="I258" s="189"/>
    </row>
    <row r="259" spans="1:9" x14ac:dyDescent="0.2">
      <c r="A259" s="35" t="s">
        <v>1854</v>
      </c>
      <c r="B259" s="36" t="s">
        <v>2201</v>
      </c>
      <c r="C259" s="37" t="s">
        <v>64</v>
      </c>
      <c r="D259" s="37" t="s">
        <v>2202</v>
      </c>
      <c r="E259" s="36" t="s">
        <v>1835</v>
      </c>
      <c r="F259" s="36" t="s">
        <v>2203</v>
      </c>
      <c r="G259" s="37">
        <v>20.68</v>
      </c>
      <c r="H259" s="38">
        <v>4.4800000000000004</v>
      </c>
      <c r="I259" s="189"/>
    </row>
    <row r="260" spans="1:9" x14ac:dyDescent="0.2">
      <c r="A260" s="35" t="s">
        <v>1854</v>
      </c>
      <c r="B260" s="36" t="s">
        <v>2204</v>
      </c>
      <c r="C260" s="37" t="s">
        <v>64</v>
      </c>
      <c r="D260" s="37" t="s">
        <v>2205</v>
      </c>
      <c r="E260" s="36" t="s">
        <v>1835</v>
      </c>
      <c r="F260" s="36" t="s">
        <v>2203</v>
      </c>
      <c r="G260" s="37">
        <v>25.04</v>
      </c>
      <c r="H260" s="38">
        <v>5.43</v>
      </c>
      <c r="I260" s="189"/>
    </row>
    <row r="261" spans="1:9" ht="19.5" x14ac:dyDescent="0.2">
      <c r="A261" s="35" t="s">
        <v>79</v>
      </c>
      <c r="B261" s="36" t="s">
        <v>2206</v>
      </c>
      <c r="C261" s="37" t="s">
        <v>86</v>
      </c>
      <c r="D261" s="37" t="s">
        <v>2207</v>
      </c>
      <c r="E261" s="36" t="s">
        <v>88</v>
      </c>
      <c r="F261" s="36" t="s">
        <v>6</v>
      </c>
      <c r="G261" s="37">
        <v>133.83000000000001</v>
      </c>
      <c r="H261" s="38">
        <v>133.83000000000001</v>
      </c>
      <c r="I261" s="189"/>
    </row>
    <row r="262" spans="1:9" x14ac:dyDescent="0.2">
      <c r="A262" s="35" t="s">
        <v>497</v>
      </c>
      <c r="B262" s="36" t="s">
        <v>50</v>
      </c>
      <c r="C262" s="37" t="s">
        <v>51</v>
      </c>
      <c r="D262" s="37" t="s">
        <v>3</v>
      </c>
      <c r="E262" s="36" t="s">
        <v>52</v>
      </c>
      <c r="F262" s="36" t="s">
        <v>53</v>
      </c>
      <c r="G262" s="37" t="s">
        <v>54</v>
      </c>
      <c r="H262" s="38" t="s">
        <v>4</v>
      </c>
      <c r="I262" s="189"/>
    </row>
    <row r="263" spans="1:9" ht="19.5" x14ac:dyDescent="0.2">
      <c r="A263" s="35" t="s">
        <v>68</v>
      </c>
      <c r="B263" s="36" t="s">
        <v>498</v>
      </c>
      <c r="C263" s="37" t="s">
        <v>86</v>
      </c>
      <c r="D263" s="37" t="s">
        <v>499</v>
      </c>
      <c r="E263" s="36" t="s">
        <v>88</v>
      </c>
      <c r="F263" s="36" t="s">
        <v>6</v>
      </c>
      <c r="G263" s="37">
        <v>100.74</v>
      </c>
      <c r="H263" s="38">
        <v>100.74</v>
      </c>
      <c r="I263" s="189"/>
    </row>
    <row r="264" spans="1:9" x14ac:dyDescent="0.2">
      <c r="A264" s="35" t="s">
        <v>1854</v>
      </c>
      <c r="B264" s="36" t="s">
        <v>2201</v>
      </c>
      <c r="C264" s="37" t="s">
        <v>64</v>
      </c>
      <c r="D264" s="37" t="s">
        <v>2202</v>
      </c>
      <c r="E264" s="36" t="s">
        <v>1835</v>
      </c>
      <c r="F264" s="36" t="s">
        <v>1678</v>
      </c>
      <c r="G264" s="37">
        <v>20.68</v>
      </c>
      <c r="H264" s="38">
        <v>7.85</v>
      </c>
      <c r="I264" s="189"/>
    </row>
    <row r="265" spans="1:9" x14ac:dyDescent="0.2">
      <c r="A265" s="35" t="s">
        <v>1854</v>
      </c>
      <c r="B265" s="36" t="s">
        <v>2204</v>
      </c>
      <c r="C265" s="37" t="s">
        <v>64</v>
      </c>
      <c r="D265" s="37" t="s">
        <v>2205</v>
      </c>
      <c r="E265" s="36" t="s">
        <v>1835</v>
      </c>
      <c r="F265" s="36" t="s">
        <v>1678</v>
      </c>
      <c r="G265" s="37">
        <v>25.04</v>
      </c>
      <c r="H265" s="38">
        <v>9.51</v>
      </c>
      <c r="I265" s="189"/>
    </row>
    <row r="266" spans="1:9" x14ac:dyDescent="0.2">
      <c r="A266" s="35" t="s">
        <v>79</v>
      </c>
      <c r="B266" s="36" t="s">
        <v>2208</v>
      </c>
      <c r="C266" s="37" t="s">
        <v>64</v>
      </c>
      <c r="D266" s="37" t="s">
        <v>2209</v>
      </c>
      <c r="E266" s="36" t="s">
        <v>88</v>
      </c>
      <c r="F266" s="36" t="s">
        <v>2210</v>
      </c>
      <c r="G266" s="37">
        <v>76.56</v>
      </c>
      <c r="H266" s="38">
        <v>1.1299999999999999</v>
      </c>
      <c r="I266" s="189"/>
    </row>
    <row r="267" spans="1:9" x14ac:dyDescent="0.2">
      <c r="A267" s="35" t="s">
        <v>79</v>
      </c>
      <c r="B267" s="36" t="s">
        <v>2211</v>
      </c>
      <c r="C267" s="37" t="s">
        <v>64</v>
      </c>
      <c r="D267" s="37" t="s">
        <v>2212</v>
      </c>
      <c r="E267" s="36" t="s">
        <v>88</v>
      </c>
      <c r="F267" s="36" t="s">
        <v>6</v>
      </c>
      <c r="G267" s="37">
        <v>2.4900000000000002</v>
      </c>
      <c r="H267" s="38">
        <v>2.4900000000000002</v>
      </c>
      <c r="I267" s="189"/>
    </row>
    <row r="268" spans="1:9" ht="19.5" x14ac:dyDescent="0.2">
      <c r="A268" s="35" t="s">
        <v>79</v>
      </c>
      <c r="B268" s="36" t="s">
        <v>2213</v>
      </c>
      <c r="C268" s="37" t="s">
        <v>64</v>
      </c>
      <c r="D268" s="37" t="s">
        <v>2214</v>
      </c>
      <c r="E268" s="36" t="s">
        <v>88</v>
      </c>
      <c r="F268" s="36" t="s">
        <v>2215</v>
      </c>
      <c r="G268" s="37">
        <v>31.59</v>
      </c>
      <c r="H268" s="38">
        <v>0.94</v>
      </c>
      <c r="I268" s="189"/>
    </row>
    <row r="269" spans="1:9" x14ac:dyDescent="0.2">
      <c r="A269" s="35" t="s">
        <v>79</v>
      </c>
      <c r="B269" s="36" t="s">
        <v>2216</v>
      </c>
      <c r="C269" s="37" t="s">
        <v>64</v>
      </c>
      <c r="D269" s="37" t="s">
        <v>2217</v>
      </c>
      <c r="E269" s="36" t="s">
        <v>88</v>
      </c>
      <c r="F269" s="36" t="s">
        <v>2218</v>
      </c>
      <c r="G269" s="37">
        <v>86.73</v>
      </c>
      <c r="H269" s="38">
        <v>1.95</v>
      </c>
      <c r="I269" s="189"/>
    </row>
    <row r="270" spans="1:9" x14ac:dyDescent="0.2">
      <c r="A270" s="35" t="s">
        <v>79</v>
      </c>
      <c r="B270" s="36" t="s">
        <v>2219</v>
      </c>
      <c r="C270" s="37" t="s">
        <v>64</v>
      </c>
      <c r="D270" s="37" t="s">
        <v>2220</v>
      </c>
      <c r="E270" s="36" t="s">
        <v>88</v>
      </c>
      <c r="F270" s="36" t="s">
        <v>2221</v>
      </c>
      <c r="G270" s="37">
        <v>3.08</v>
      </c>
      <c r="H270" s="38">
        <v>0.17</v>
      </c>
      <c r="I270" s="189"/>
    </row>
    <row r="271" spans="1:9" ht="19.5" x14ac:dyDescent="0.2">
      <c r="A271" s="35" t="s">
        <v>79</v>
      </c>
      <c r="B271" s="36" t="s">
        <v>2222</v>
      </c>
      <c r="C271" s="37" t="s">
        <v>2021</v>
      </c>
      <c r="D271" s="37" t="s">
        <v>2223</v>
      </c>
      <c r="E271" s="36" t="s">
        <v>88</v>
      </c>
      <c r="F271" s="36" t="s">
        <v>6</v>
      </c>
      <c r="G271" s="37">
        <v>76.7</v>
      </c>
      <c r="H271" s="38">
        <v>76.7</v>
      </c>
      <c r="I271" s="189"/>
    </row>
    <row r="272" spans="1:9" x14ac:dyDescent="0.2">
      <c r="A272" s="35" t="s">
        <v>501</v>
      </c>
      <c r="B272" s="36" t="s">
        <v>50</v>
      </c>
      <c r="C272" s="37" t="s">
        <v>51</v>
      </c>
      <c r="D272" s="37" t="s">
        <v>3</v>
      </c>
      <c r="E272" s="36" t="s">
        <v>52</v>
      </c>
      <c r="F272" s="36" t="s">
        <v>53</v>
      </c>
      <c r="G272" s="37" t="s">
        <v>54</v>
      </c>
      <c r="H272" s="38" t="s">
        <v>4</v>
      </c>
      <c r="I272" s="189"/>
    </row>
    <row r="273" spans="1:9" ht="19.5" x14ac:dyDescent="0.2">
      <c r="A273" s="35" t="s">
        <v>68</v>
      </c>
      <c r="B273" s="36" t="s">
        <v>502</v>
      </c>
      <c r="C273" s="37" t="s">
        <v>86</v>
      </c>
      <c r="D273" s="37" t="s">
        <v>503</v>
      </c>
      <c r="E273" s="36" t="s">
        <v>88</v>
      </c>
      <c r="F273" s="36" t="s">
        <v>6</v>
      </c>
      <c r="G273" s="37">
        <v>122.72</v>
      </c>
      <c r="H273" s="38">
        <v>122.72</v>
      </c>
      <c r="I273" s="189"/>
    </row>
    <row r="274" spans="1:9" x14ac:dyDescent="0.2">
      <c r="A274" s="35" t="s">
        <v>1854</v>
      </c>
      <c r="B274" s="36" t="s">
        <v>2201</v>
      </c>
      <c r="C274" s="37" t="s">
        <v>64</v>
      </c>
      <c r="D274" s="37" t="s">
        <v>2202</v>
      </c>
      <c r="E274" s="36" t="s">
        <v>1835</v>
      </c>
      <c r="F274" s="36" t="s">
        <v>1678</v>
      </c>
      <c r="G274" s="37">
        <v>20.68</v>
      </c>
      <c r="H274" s="38">
        <v>7.85</v>
      </c>
      <c r="I274" s="189"/>
    </row>
    <row r="275" spans="1:9" x14ac:dyDescent="0.2">
      <c r="A275" s="35" t="s">
        <v>1854</v>
      </c>
      <c r="B275" s="36" t="s">
        <v>2204</v>
      </c>
      <c r="C275" s="37" t="s">
        <v>64</v>
      </c>
      <c r="D275" s="37" t="s">
        <v>2205</v>
      </c>
      <c r="E275" s="36" t="s">
        <v>1835</v>
      </c>
      <c r="F275" s="36" t="s">
        <v>1678</v>
      </c>
      <c r="G275" s="37">
        <v>25.04</v>
      </c>
      <c r="H275" s="38">
        <v>9.51</v>
      </c>
      <c r="I275" s="189"/>
    </row>
    <row r="276" spans="1:9" x14ac:dyDescent="0.2">
      <c r="A276" s="35" t="s">
        <v>79</v>
      </c>
      <c r="B276" s="36" t="s">
        <v>2208</v>
      </c>
      <c r="C276" s="37" t="s">
        <v>64</v>
      </c>
      <c r="D276" s="37" t="s">
        <v>2209</v>
      </c>
      <c r="E276" s="36" t="s">
        <v>88</v>
      </c>
      <c r="F276" s="36" t="s">
        <v>2210</v>
      </c>
      <c r="G276" s="37">
        <v>76.56</v>
      </c>
      <c r="H276" s="38">
        <v>1.1299999999999999</v>
      </c>
      <c r="I276" s="189"/>
    </row>
    <row r="277" spans="1:9" x14ac:dyDescent="0.2">
      <c r="A277" s="35" t="s">
        <v>79</v>
      </c>
      <c r="B277" s="36" t="s">
        <v>2211</v>
      </c>
      <c r="C277" s="37" t="s">
        <v>64</v>
      </c>
      <c r="D277" s="37" t="s">
        <v>2212</v>
      </c>
      <c r="E277" s="36" t="s">
        <v>88</v>
      </c>
      <c r="F277" s="36" t="s">
        <v>6</v>
      </c>
      <c r="G277" s="37">
        <v>2.4900000000000002</v>
      </c>
      <c r="H277" s="38">
        <v>2.4900000000000002</v>
      </c>
      <c r="I277" s="189"/>
    </row>
    <row r="278" spans="1:9" ht="19.5" x14ac:dyDescent="0.2">
      <c r="A278" s="35" t="s">
        <v>79</v>
      </c>
      <c r="B278" s="36" t="s">
        <v>2213</v>
      </c>
      <c r="C278" s="37" t="s">
        <v>64</v>
      </c>
      <c r="D278" s="37" t="s">
        <v>2214</v>
      </c>
      <c r="E278" s="36" t="s">
        <v>88</v>
      </c>
      <c r="F278" s="36" t="s">
        <v>2215</v>
      </c>
      <c r="G278" s="37">
        <v>31.59</v>
      </c>
      <c r="H278" s="38">
        <v>0.94</v>
      </c>
      <c r="I278" s="189"/>
    </row>
    <row r="279" spans="1:9" x14ac:dyDescent="0.2">
      <c r="A279" s="35" t="s">
        <v>79</v>
      </c>
      <c r="B279" s="36" t="s">
        <v>2216</v>
      </c>
      <c r="C279" s="37" t="s">
        <v>64</v>
      </c>
      <c r="D279" s="37" t="s">
        <v>2217</v>
      </c>
      <c r="E279" s="36" t="s">
        <v>88</v>
      </c>
      <c r="F279" s="36" t="s">
        <v>2218</v>
      </c>
      <c r="G279" s="37">
        <v>86.73</v>
      </c>
      <c r="H279" s="38">
        <v>1.95</v>
      </c>
      <c r="I279" s="189"/>
    </row>
    <row r="280" spans="1:9" x14ac:dyDescent="0.2">
      <c r="A280" s="35" t="s">
        <v>79</v>
      </c>
      <c r="B280" s="36" t="s">
        <v>2219</v>
      </c>
      <c r="C280" s="37" t="s">
        <v>64</v>
      </c>
      <c r="D280" s="37" t="s">
        <v>2220</v>
      </c>
      <c r="E280" s="36" t="s">
        <v>88</v>
      </c>
      <c r="F280" s="36" t="s">
        <v>2221</v>
      </c>
      <c r="G280" s="37">
        <v>3.08</v>
      </c>
      <c r="H280" s="38">
        <v>0.17</v>
      </c>
      <c r="I280" s="189"/>
    </row>
    <row r="281" spans="1:9" x14ac:dyDescent="0.2">
      <c r="A281" s="35" t="s">
        <v>79</v>
      </c>
      <c r="B281" s="36" t="s">
        <v>2224</v>
      </c>
      <c r="C281" s="37" t="s">
        <v>64</v>
      </c>
      <c r="D281" s="37" t="s">
        <v>2225</v>
      </c>
      <c r="E281" s="36" t="s">
        <v>88</v>
      </c>
      <c r="F281" s="36" t="s">
        <v>6</v>
      </c>
      <c r="G281" s="37">
        <v>98.68</v>
      </c>
      <c r="H281" s="38">
        <v>98.68</v>
      </c>
      <c r="I281" s="189"/>
    </row>
    <row r="282" spans="1:9" x14ac:dyDescent="0.2">
      <c r="A282" s="35" t="s">
        <v>533</v>
      </c>
      <c r="B282" s="36" t="s">
        <v>50</v>
      </c>
      <c r="C282" s="37" t="s">
        <v>51</v>
      </c>
      <c r="D282" s="37" t="s">
        <v>3</v>
      </c>
      <c r="E282" s="36" t="s">
        <v>52</v>
      </c>
      <c r="F282" s="36" t="s">
        <v>53</v>
      </c>
      <c r="G282" s="37" t="s">
        <v>54</v>
      </c>
      <c r="H282" s="38" t="s">
        <v>4</v>
      </c>
      <c r="I282" s="189"/>
    </row>
    <row r="283" spans="1:9" ht="19.5" x14ac:dyDescent="0.2">
      <c r="A283" s="35" t="s">
        <v>68</v>
      </c>
      <c r="B283" s="36" t="s">
        <v>534</v>
      </c>
      <c r="C283" s="37" t="s">
        <v>86</v>
      </c>
      <c r="D283" s="37" t="s">
        <v>535</v>
      </c>
      <c r="E283" s="36" t="s">
        <v>88</v>
      </c>
      <c r="F283" s="36" t="s">
        <v>6</v>
      </c>
      <c r="G283" s="37">
        <v>11.19</v>
      </c>
      <c r="H283" s="38">
        <v>11.19</v>
      </c>
      <c r="I283" s="189"/>
    </row>
    <row r="284" spans="1:9" x14ac:dyDescent="0.2">
      <c r="A284" s="35" t="s">
        <v>1854</v>
      </c>
      <c r="B284" s="36" t="s">
        <v>2201</v>
      </c>
      <c r="C284" s="37" t="s">
        <v>64</v>
      </c>
      <c r="D284" s="37" t="s">
        <v>2202</v>
      </c>
      <c r="E284" s="36" t="s">
        <v>1835</v>
      </c>
      <c r="F284" s="36" t="s">
        <v>2226</v>
      </c>
      <c r="G284" s="37">
        <v>20.68</v>
      </c>
      <c r="H284" s="38">
        <v>2.13</v>
      </c>
      <c r="I284" s="189"/>
    </row>
    <row r="285" spans="1:9" x14ac:dyDescent="0.2">
      <c r="A285" s="35" t="s">
        <v>1854</v>
      </c>
      <c r="B285" s="36" t="s">
        <v>2204</v>
      </c>
      <c r="C285" s="37" t="s">
        <v>64</v>
      </c>
      <c r="D285" s="37" t="s">
        <v>2205</v>
      </c>
      <c r="E285" s="36" t="s">
        <v>1835</v>
      </c>
      <c r="F285" s="36" t="s">
        <v>2226</v>
      </c>
      <c r="G285" s="37">
        <v>25.04</v>
      </c>
      <c r="H285" s="38">
        <v>2.58</v>
      </c>
      <c r="I285" s="189"/>
    </row>
    <row r="286" spans="1:9" x14ac:dyDescent="0.2">
      <c r="A286" s="35" t="s">
        <v>79</v>
      </c>
      <c r="B286" s="36" t="s">
        <v>2208</v>
      </c>
      <c r="C286" s="37" t="s">
        <v>64</v>
      </c>
      <c r="D286" s="37" t="s">
        <v>2209</v>
      </c>
      <c r="E286" s="36" t="s">
        <v>88</v>
      </c>
      <c r="F286" s="36" t="s">
        <v>2227</v>
      </c>
      <c r="G286" s="37">
        <v>76.56</v>
      </c>
      <c r="H286" s="38">
        <v>0.62</v>
      </c>
      <c r="I286" s="189"/>
    </row>
    <row r="287" spans="1:9" x14ac:dyDescent="0.2">
      <c r="A287" s="35" t="s">
        <v>79</v>
      </c>
      <c r="B287" s="36" t="s">
        <v>2216</v>
      </c>
      <c r="C287" s="37" t="s">
        <v>64</v>
      </c>
      <c r="D287" s="37" t="s">
        <v>2217</v>
      </c>
      <c r="E287" s="36" t="s">
        <v>88</v>
      </c>
      <c r="F287" s="36" t="s">
        <v>2228</v>
      </c>
      <c r="G287" s="37">
        <v>86.73</v>
      </c>
      <c r="H287" s="38">
        <v>0.86</v>
      </c>
      <c r="I287" s="189"/>
    </row>
    <row r="288" spans="1:9" x14ac:dyDescent="0.2">
      <c r="A288" s="35" t="s">
        <v>79</v>
      </c>
      <c r="B288" s="36" t="s">
        <v>2219</v>
      </c>
      <c r="C288" s="37" t="s">
        <v>64</v>
      </c>
      <c r="D288" s="37" t="s">
        <v>2220</v>
      </c>
      <c r="E288" s="36" t="s">
        <v>88</v>
      </c>
      <c r="F288" s="36" t="s">
        <v>2229</v>
      </c>
      <c r="G288" s="37">
        <v>3.08</v>
      </c>
      <c r="H288" s="38">
        <v>0.1</v>
      </c>
      <c r="I288" s="189"/>
    </row>
    <row r="289" spans="1:9" x14ac:dyDescent="0.2">
      <c r="A289" s="35" t="s">
        <v>79</v>
      </c>
      <c r="B289" s="36" t="s">
        <v>2230</v>
      </c>
      <c r="C289" s="37" t="s">
        <v>1973</v>
      </c>
      <c r="D289" s="37" t="s">
        <v>2231</v>
      </c>
      <c r="E289" s="36" t="s">
        <v>88</v>
      </c>
      <c r="F289" s="36" t="s">
        <v>6</v>
      </c>
      <c r="G289" s="37">
        <v>4.9000000000000004</v>
      </c>
      <c r="H289" s="38">
        <v>4.9000000000000004</v>
      </c>
      <c r="I289" s="189"/>
    </row>
    <row r="290" spans="1:9" x14ac:dyDescent="0.2">
      <c r="A290" s="35" t="s">
        <v>549</v>
      </c>
      <c r="B290" s="36" t="s">
        <v>50</v>
      </c>
      <c r="C290" s="37" t="s">
        <v>51</v>
      </c>
      <c r="D290" s="37" t="s">
        <v>3</v>
      </c>
      <c r="E290" s="36" t="s">
        <v>52</v>
      </c>
      <c r="F290" s="36" t="s">
        <v>53</v>
      </c>
      <c r="G290" s="37" t="s">
        <v>54</v>
      </c>
      <c r="H290" s="38" t="s">
        <v>4</v>
      </c>
      <c r="I290" s="189"/>
    </row>
    <row r="291" spans="1:9" x14ac:dyDescent="0.2">
      <c r="A291" s="35" t="s">
        <v>68</v>
      </c>
      <c r="B291" s="36" t="s">
        <v>550</v>
      </c>
      <c r="C291" s="37" t="s">
        <v>86</v>
      </c>
      <c r="D291" s="37" t="s">
        <v>551</v>
      </c>
      <c r="E291" s="36" t="s">
        <v>88</v>
      </c>
      <c r="F291" s="36" t="s">
        <v>6</v>
      </c>
      <c r="G291" s="37">
        <v>17.78</v>
      </c>
      <c r="H291" s="38">
        <v>17.78</v>
      </c>
      <c r="I291" s="189"/>
    </row>
    <row r="292" spans="1:9" x14ac:dyDescent="0.2">
      <c r="A292" s="35" t="s">
        <v>1854</v>
      </c>
      <c r="B292" s="36" t="s">
        <v>2201</v>
      </c>
      <c r="C292" s="37" t="s">
        <v>64</v>
      </c>
      <c r="D292" s="37" t="s">
        <v>2202</v>
      </c>
      <c r="E292" s="36" t="s">
        <v>1835</v>
      </c>
      <c r="F292" s="36" t="s">
        <v>2232</v>
      </c>
      <c r="G292" s="37">
        <v>20.68</v>
      </c>
      <c r="H292" s="38">
        <v>2.5</v>
      </c>
      <c r="I292" s="189"/>
    </row>
    <row r="293" spans="1:9" x14ac:dyDescent="0.2">
      <c r="A293" s="35" t="s">
        <v>1854</v>
      </c>
      <c r="B293" s="36" t="s">
        <v>2204</v>
      </c>
      <c r="C293" s="37" t="s">
        <v>64</v>
      </c>
      <c r="D293" s="37" t="s">
        <v>2205</v>
      </c>
      <c r="E293" s="36" t="s">
        <v>1835</v>
      </c>
      <c r="F293" s="36" t="s">
        <v>2232</v>
      </c>
      <c r="G293" s="37">
        <v>25.04</v>
      </c>
      <c r="H293" s="38">
        <v>3.02</v>
      </c>
      <c r="I293" s="189"/>
    </row>
    <row r="294" spans="1:9" x14ac:dyDescent="0.2">
      <c r="A294" s="35" t="s">
        <v>79</v>
      </c>
      <c r="B294" s="36" t="s">
        <v>2233</v>
      </c>
      <c r="C294" s="37" t="s">
        <v>1973</v>
      </c>
      <c r="D294" s="37" t="s">
        <v>2234</v>
      </c>
      <c r="E294" s="36" t="s">
        <v>88</v>
      </c>
      <c r="F294" s="36" t="s">
        <v>2117</v>
      </c>
      <c r="G294" s="37">
        <v>51</v>
      </c>
      <c r="H294" s="38">
        <v>0.4</v>
      </c>
      <c r="I294" s="189"/>
    </row>
    <row r="295" spans="1:9" x14ac:dyDescent="0.2">
      <c r="A295" s="35" t="s">
        <v>79</v>
      </c>
      <c r="B295" s="36" t="s">
        <v>2235</v>
      </c>
      <c r="C295" s="37" t="s">
        <v>64</v>
      </c>
      <c r="D295" s="37" t="s">
        <v>2236</v>
      </c>
      <c r="E295" s="36" t="s">
        <v>88</v>
      </c>
      <c r="F295" s="36" t="s">
        <v>2069</v>
      </c>
      <c r="G295" s="37">
        <v>39.26</v>
      </c>
      <c r="H295" s="38">
        <v>3.92</v>
      </c>
      <c r="I295" s="189"/>
    </row>
    <row r="296" spans="1:9" x14ac:dyDescent="0.2">
      <c r="A296" s="35" t="s">
        <v>79</v>
      </c>
      <c r="B296" s="36" t="s">
        <v>2216</v>
      </c>
      <c r="C296" s="37" t="s">
        <v>64</v>
      </c>
      <c r="D296" s="37" t="s">
        <v>2217</v>
      </c>
      <c r="E296" s="36" t="s">
        <v>88</v>
      </c>
      <c r="F296" s="36" t="s">
        <v>2237</v>
      </c>
      <c r="G296" s="37">
        <v>86.73</v>
      </c>
      <c r="H296" s="38">
        <v>0.95</v>
      </c>
      <c r="I296" s="189"/>
    </row>
    <row r="297" spans="1:9" x14ac:dyDescent="0.2">
      <c r="A297" s="35" t="s">
        <v>79</v>
      </c>
      <c r="B297" s="36" t="s">
        <v>2238</v>
      </c>
      <c r="C297" s="37" t="s">
        <v>64</v>
      </c>
      <c r="D297" s="37" t="s">
        <v>2239</v>
      </c>
      <c r="E297" s="36" t="s">
        <v>88</v>
      </c>
      <c r="F297" s="36" t="s">
        <v>6</v>
      </c>
      <c r="G297" s="37">
        <v>6.99</v>
      </c>
      <c r="H297" s="38">
        <v>6.99</v>
      </c>
      <c r="I297" s="189"/>
    </row>
    <row r="298" spans="1:9" x14ac:dyDescent="0.2">
      <c r="A298" s="35" t="s">
        <v>673</v>
      </c>
      <c r="B298" s="36" t="s">
        <v>50</v>
      </c>
      <c r="C298" s="37" t="s">
        <v>51</v>
      </c>
      <c r="D298" s="37" t="s">
        <v>3</v>
      </c>
      <c r="E298" s="36" t="s">
        <v>52</v>
      </c>
      <c r="F298" s="36" t="s">
        <v>53</v>
      </c>
      <c r="G298" s="37" t="s">
        <v>54</v>
      </c>
      <c r="H298" s="38" t="s">
        <v>4</v>
      </c>
      <c r="I298" s="189"/>
    </row>
    <row r="299" spans="1:9" x14ac:dyDescent="0.2">
      <c r="A299" s="35" t="s">
        <v>68</v>
      </c>
      <c r="B299" s="36" t="s">
        <v>674</v>
      </c>
      <c r="C299" s="37" t="s">
        <v>86</v>
      </c>
      <c r="D299" s="37" t="s">
        <v>675</v>
      </c>
      <c r="E299" s="36" t="s">
        <v>88</v>
      </c>
      <c r="F299" s="36" t="s">
        <v>6</v>
      </c>
      <c r="G299" s="37">
        <v>3.84</v>
      </c>
      <c r="H299" s="38">
        <v>3.84</v>
      </c>
      <c r="I299" s="189"/>
    </row>
    <row r="300" spans="1:9" x14ac:dyDescent="0.2">
      <c r="A300" s="35" t="s">
        <v>1854</v>
      </c>
      <c r="B300" s="36" t="s">
        <v>2201</v>
      </c>
      <c r="C300" s="37" t="s">
        <v>64</v>
      </c>
      <c r="D300" s="37" t="s">
        <v>2202</v>
      </c>
      <c r="E300" s="36" t="s">
        <v>1835</v>
      </c>
      <c r="F300" s="36" t="s">
        <v>2240</v>
      </c>
      <c r="G300" s="37">
        <v>20.68</v>
      </c>
      <c r="H300" s="38">
        <v>1.65</v>
      </c>
      <c r="I300" s="189"/>
    </row>
    <row r="301" spans="1:9" x14ac:dyDescent="0.2">
      <c r="A301" s="35" t="s">
        <v>1854</v>
      </c>
      <c r="B301" s="36" t="s">
        <v>2204</v>
      </c>
      <c r="C301" s="37" t="s">
        <v>64</v>
      </c>
      <c r="D301" s="37" t="s">
        <v>2205</v>
      </c>
      <c r="E301" s="36" t="s">
        <v>1835</v>
      </c>
      <c r="F301" s="36" t="s">
        <v>2241</v>
      </c>
      <c r="G301" s="37">
        <v>25.04</v>
      </c>
      <c r="H301" s="38">
        <v>0.5</v>
      </c>
      <c r="I301" s="189"/>
    </row>
    <row r="302" spans="1:9" x14ac:dyDescent="0.2">
      <c r="A302" s="35" t="s">
        <v>79</v>
      </c>
      <c r="B302" s="36" t="s">
        <v>2242</v>
      </c>
      <c r="C302" s="37" t="s">
        <v>64</v>
      </c>
      <c r="D302" s="37" t="s">
        <v>2243</v>
      </c>
      <c r="E302" s="36" t="s">
        <v>88</v>
      </c>
      <c r="F302" s="36" t="s">
        <v>6</v>
      </c>
      <c r="G302" s="37">
        <v>1.69</v>
      </c>
      <c r="H302" s="38">
        <v>1.69</v>
      </c>
      <c r="I302" s="189"/>
    </row>
    <row r="303" spans="1:9" x14ac:dyDescent="0.2">
      <c r="A303" s="35" t="s">
        <v>677</v>
      </c>
      <c r="B303" s="36" t="s">
        <v>50</v>
      </c>
      <c r="C303" s="37" t="s">
        <v>51</v>
      </c>
      <c r="D303" s="37" t="s">
        <v>3</v>
      </c>
      <c r="E303" s="36" t="s">
        <v>52</v>
      </c>
      <c r="F303" s="36" t="s">
        <v>53</v>
      </c>
      <c r="G303" s="37" t="s">
        <v>54</v>
      </c>
      <c r="H303" s="38" t="s">
        <v>4</v>
      </c>
      <c r="I303" s="189"/>
    </row>
    <row r="304" spans="1:9" x14ac:dyDescent="0.2">
      <c r="A304" s="35" t="s">
        <v>68</v>
      </c>
      <c r="B304" s="36" t="s">
        <v>678</v>
      </c>
      <c r="C304" s="37" t="s">
        <v>86</v>
      </c>
      <c r="D304" s="37" t="s">
        <v>679</v>
      </c>
      <c r="E304" s="36" t="s">
        <v>88</v>
      </c>
      <c r="F304" s="36" t="s">
        <v>6</v>
      </c>
      <c r="G304" s="37">
        <v>10.64</v>
      </c>
      <c r="H304" s="38">
        <v>10.64</v>
      </c>
      <c r="I304" s="189"/>
    </row>
    <row r="305" spans="1:9" x14ac:dyDescent="0.2">
      <c r="A305" s="35" t="s">
        <v>1854</v>
      </c>
      <c r="B305" s="36" t="s">
        <v>2201</v>
      </c>
      <c r="C305" s="37" t="s">
        <v>64</v>
      </c>
      <c r="D305" s="37" t="s">
        <v>2202</v>
      </c>
      <c r="E305" s="36" t="s">
        <v>1835</v>
      </c>
      <c r="F305" s="36" t="s">
        <v>2244</v>
      </c>
      <c r="G305" s="37">
        <v>20.68</v>
      </c>
      <c r="H305" s="38">
        <v>3.12</v>
      </c>
      <c r="I305" s="189"/>
    </row>
    <row r="306" spans="1:9" x14ac:dyDescent="0.2">
      <c r="A306" s="35" t="s">
        <v>1854</v>
      </c>
      <c r="B306" s="36" t="s">
        <v>2204</v>
      </c>
      <c r="C306" s="37" t="s">
        <v>64</v>
      </c>
      <c r="D306" s="37" t="s">
        <v>2205</v>
      </c>
      <c r="E306" s="36" t="s">
        <v>1835</v>
      </c>
      <c r="F306" s="36" t="s">
        <v>2245</v>
      </c>
      <c r="G306" s="37">
        <v>25.04</v>
      </c>
      <c r="H306" s="38">
        <v>5.03</v>
      </c>
      <c r="I306" s="189"/>
    </row>
    <row r="307" spans="1:9" x14ac:dyDescent="0.2">
      <c r="A307" s="35" t="s">
        <v>79</v>
      </c>
      <c r="B307" s="36" t="s">
        <v>2211</v>
      </c>
      <c r="C307" s="37" t="s">
        <v>64</v>
      </c>
      <c r="D307" s="37" t="s">
        <v>2212</v>
      </c>
      <c r="E307" s="36" t="s">
        <v>88</v>
      </c>
      <c r="F307" s="36" t="s">
        <v>6</v>
      </c>
      <c r="G307" s="37">
        <v>2.4900000000000002</v>
      </c>
      <c r="H307" s="38">
        <v>2.4900000000000002</v>
      </c>
      <c r="I307" s="189"/>
    </row>
    <row r="308" spans="1:9" x14ac:dyDescent="0.2">
      <c r="A308" s="35" t="s">
        <v>681</v>
      </c>
      <c r="B308" s="36" t="s">
        <v>50</v>
      </c>
      <c r="C308" s="37" t="s">
        <v>51</v>
      </c>
      <c r="D308" s="37" t="s">
        <v>3</v>
      </c>
      <c r="E308" s="36" t="s">
        <v>52</v>
      </c>
      <c r="F308" s="36" t="s">
        <v>53</v>
      </c>
      <c r="G308" s="37" t="s">
        <v>54</v>
      </c>
      <c r="H308" s="38" t="s">
        <v>4</v>
      </c>
      <c r="I308" s="189"/>
    </row>
    <row r="309" spans="1:9" x14ac:dyDescent="0.2">
      <c r="A309" s="35" t="s">
        <v>68</v>
      </c>
      <c r="B309" s="36" t="s">
        <v>682</v>
      </c>
      <c r="C309" s="37" t="s">
        <v>86</v>
      </c>
      <c r="D309" s="37" t="s">
        <v>683</v>
      </c>
      <c r="E309" s="36" t="s">
        <v>88</v>
      </c>
      <c r="F309" s="36" t="s">
        <v>6</v>
      </c>
      <c r="G309" s="37">
        <v>6.62</v>
      </c>
      <c r="H309" s="38">
        <v>6.62</v>
      </c>
      <c r="I309" s="189"/>
    </row>
    <row r="310" spans="1:9" x14ac:dyDescent="0.2">
      <c r="A310" s="35" t="s">
        <v>1854</v>
      </c>
      <c r="B310" s="36" t="s">
        <v>2201</v>
      </c>
      <c r="C310" s="37" t="s">
        <v>64</v>
      </c>
      <c r="D310" s="37" t="s">
        <v>2202</v>
      </c>
      <c r="E310" s="36" t="s">
        <v>1835</v>
      </c>
      <c r="F310" s="36" t="s">
        <v>2244</v>
      </c>
      <c r="G310" s="37">
        <v>20.68</v>
      </c>
      <c r="H310" s="38">
        <v>3.12</v>
      </c>
      <c r="I310" s="189"/>
    </row>
    <row r="311" spans="1:9" x14ac:dyDescent="0.2">
      <c r="A311" s="35" t="s">
        <v>1854</v>
      </c>
      <c r="B311" s="36" t="s">
        <v>2204</v>
      </c>
      <c r="C311" s="37" t="s">
        <v>64</v>
      </c>
      <c r="D311" s="37" t="s">
        <v>2205</v>
      </c>
      <c r="E311" s="36" t="s">
        <v>1835</v>
      </c>
      <c r="F311" s="36" t="s">
        <v>2241</v>
      </c>
      <c r="G311" s="37">
        <v>25.04</v>
      </c>
      <c r="H311" s="38">
        <v>0.5</v>
      </c>
      <c r="I311" s="189"/>
    </row>
    <row r="312" spans="1:9" x14ac:dyDescent="0.2">
      <c r="A312" s="35" t="s">
        <v>79</v>
      </c>
      <c r="B312" s="36" t="s">
        <v>2246</v>
      </c>
      <c r="C312" s="37" t="s">
        <v>64</v>
      </c>
      <c r="D312" s="37" t="s">
        <v>2247</v>
      </c>
      <c r="E312" s="36" t="s">
        <v>88</v>
      </c>
      <c r="F312" s="36" t="s">
        <v>6</v>
      </c>
      <c r="G312" s="37">
        <v>3</v>
      </c>
      <c r="H312" s="38">
        <v>3</v>
      </c>
      <c r="I312" s="189"/>
    </row>
    <row r="313" spans="1:9" x14ac:dyDescent="0.2">
      <c r="A313" s="35" t="s">
        <v>685</v>
      </c>
      <c r="B313" s="36" t="s">
        <v>50</v>
      </c>
      <c r="C313" s="37" t="s">
        <v>51</v>
      </c>
      <c r="D313" s="37" t="s">
        <v>3</v>
      </c>
      <c r="E313" s="36" t="s">
        <v>52</v>
      </c>
      <c r="F313" s="36" t="s">
        <v>53</v>
      </c>
      <c r="G313" s="37" t="s">
        <v>54</v>
      </c>
      <c r="H313" s="38" t="s">
        <v>4</v>
      </c>
      <c r="I313" s="189"/>
    </row>
    <row r="314" spans="1:9" x14ac:dyDescent="0.2">
      <c r="A314" s="35" t="s">
        <v>68</v>
      </c>
      <c r="B314" s="36" t="s">
        <v>686</v>
      </c>
      <c r="C314" s="37" t="s">
        <v>86</v>
      </c>
      <c r="D314" s="37" t="s">
        <v>687</v>
      </c>
      <c r="E314" s="36" t="s">
        <v>688</v>
      </c>
      <c r="F314" s="36" t="s">
        <v>6</v>
      </c>
      <c r="G314" s="37">
        <v>12.95</v>
      </c>
      <c r="H314" s="38">
        <v>12.95</v>
      </c>
      <c r="I314" s="189"/>
    </row>
    <row r="315" spans="1:9" x14ac:dyDescent="0.2">
      <c r="A315" s="35" t="s">
        <v>1854</v>
      </c>
      <c r="B315" s="36" t="s">
        <v>2204</v>
      </c>
      <c r="C315" s="37" t="s">
        <v>64</v>
      </c>
      <c r="D315" s="37" t="s">
        <v>2205</v>
      </c>
      <c r="E315" s="36" t="s">
        <v>1835</v>
      </c>
      <c r="F315" s="36" t="s">
        <v>2069</v>
      </c>
      <c r="G315" s="37">
        <v>25.04</v>
      </c>
      <c r="H315" s="38">
        <v>2.5</v>
      </c>
      <c r="I315" s="189"/>
    </row>
    <row r="316" spans="1:9" x14ac:dyDescent="0.2">
      <c r="A316" s="35" t="s">
        <v>79</v>
      </c>
      <c r="B316" s="36" t="s">
        <v>2248</v>
      </c>
      <c r="C316" s="37" t="s">
        <v>64</v>
      </c>
      <c r="D316" s="37" t="s">
        <v>2249</v>
      </c>
      <c r="E316" s="36" t="s">
        <v>88</v>
      </c>
      <c r="F316" s="36" t="s">
        <v>6</v>
      </c>
      <c r="G316" s="37">
        <v>10.45</v>
      </c>
      <c r="H316" s="38">
        <v>10.45</v>
      </c>
      <c r="I316" s="189"/>
    </row>
    <row r="317" spans="1:9" x14ac:dyDescent="0.2">
      <c r="A317" s="35" t="s">
        <v>714</v>
      </c>
      <c r="B317" s="36" t="s">
        <v>50</v>
      </c>
      <c r="C317" s="37" t="s">
        <v>51</v>
      </c>
      <c r="D317" s="37" t="s">
        <v>3</v>
      </c>
      <c r="E317" s="36" t="s">
        <v>52</v>
      </c>
      <c r="F317" s="36" t="s">
        <v>53</v>
      </c>
      <c r="G317" s="37" t="s">
        <v>54</v>
      </c>
      <c r="H317" s="38" t="s">
        <v>4</v>
      </c>
      <c r="I317" s="189"/>
    </row>
    <row r="318" spans="1:9" ht="19.5" x14ac:dyDescent="0.2">
      <c r="A318" s="35" t="s">
        <v>68</v>
      </c>
      <c r="B318" s="36" t="s">
        <v>715</v>
      </c>
      <c r="C318" s="37" t="s">
        <v>86</v>
      </c>
      <c r="D318" s="37" t="s">
        <v>716</v>
      </c>
      <c r="E318" s="36" t="s">
        <v>88</v>
      </c>
      <c r="F318" s="36" t="s">
        <v>6</v>
      </c>
      <c r="G318" s="37">
        <v>19.62</v>
      </c>
      <c r="H318" s="38">
        <v>19.62</v>
      </c>
      <c r="I318" s="189"/>
    </row>
    <row r="319" spans="1:9" x14ac:dyDescent="0.2">
      <c r="A319" s="35" t="s">
        <v>1854</v>
      </c>
      <c r="B319" s="36" t="s">
        <v>2204</v>
      </c>
      <c r="C319" s="37" t="s">
        <v>64</v>
      </c>
      <c r="D319" s="37" t="s">
        <v>2205</v>
      </c>
      <c r="E319" s="36" t="s">
        <v>1835</v>
      </c>
      <c r="F319" s="36" t="s">
        <v>2250</v>
      </c>
      <c r="G319" s="37">
        <v>25.04</v>
      </c>
      <c r="H319" s="38">
        <v>7.01</v>
      </c>
      <c r="I319" s="189"/>
    </row>
    <row r="320" spans="1:9" x14ac:dyDescent="0.2">
      <c r="A320" s="35" t="s">
        <v>1854</v>
      </c>
      <c r="B320" s="36" t="s">
        <v>2201</v>
      </c>
      <c r="C320" s="37" t="s">
        <v>64</v>
      </c>
      <c r="D320" s="37" t="s">
        <v>2202</v>
      </c>
      <c r="E320" s="36" t="s">
        <v>1835</v>
      </c>
      <c r="F320" s="36" t="s">
        <v>2250</v>
      </c>
      <c r="G320" s="37">
        <v>20.68</v>
      </c>
      <c r="H320" s="38">
        <v>5.79</v>
      </c>
      <c r="I320" s="189"/>
    </row>
    <row r="321" spans="1:9" x14ac:dyDescent="0.2">
      <c r="A321" s="35" t="s">
        <v>79</v>
      </c>
      <c r="B321" s="36" t="s">
        <v>2208</v>
      </c>
      <c r="C321" s="37" t="s">
        <v>64</v>
      </c>
      <c r="D321" s="37" t="s">
        <v>2209</v>
      </c>
      <c r="E321" s="36" t="s">
        <v>88</v>
      </c>
      <c r="F321" s="36" t="s">
        <v>2251</v>
      </c>
      <c r="G321" s="37">
        <v>76.56</v>
      </c>
      <c r="H321" s="38">
        <v>0.67</v>
      </c>
      <c r="I321" s="189"/>
    </row>
    <row r="322" spans="1:9" x14ac:dyDescent="0.2">
      <c r="A322" s="35" t="s">
        <v>79</v>
      </c>
      <c r="B322" s="36" t="s">
        <v>2216</v>
      </c>
      <c r="C322" s="37" t="s">
        <v>64</v>
      </c>
      <c r="D322" s="37" t="s">
        <v>2217</v>
      </c>
      <c r="E322" s="36" t="s">
        <v>88</v>
      </c>
      <c r="F322" s="36" t="s">
        <v>2031</v>
      </c>
      <c r="G322" s="37">
        <v>86.73</v>
      </c>
      <c r="H322" s="38">
        <v>0.34</v>
      </c>
      <c r="I322" s="189"/>
    </row>
    <row r="323" spans="1:9" x14ac:dyDescent="0.2">
      <c r="A323" s="35" t="s">
        <v>79</v>
      </c>
      <c r="B323" s="36" t="s">
        <v>2252</v>
      </c>
      <c r="C323" s="37" t="s">
        <v>64</v>
      </c>
      <c r="D323" s="37" t="s">
        <v>2253</v>
      </c>
      <c r="E323" s="36" t="s">
        <v>88</v>
      </c>
      <c r="F323" s="36" t="s">
        <v>6</v>
      </c>
      <c r="G323" s="37">
        <v>5.81</v>
      </c>
      <c r="H323" s="38">
        <v>5.81</v>
      </c>
      <c r="I323" s="189"/>
    </row>
    <row r="324" spans="1:9" x14ac:dyDescent="0.2">
      <c r="A324" s="35" t="s">
        <v>789</v>
      </c>
      <c r="B324" s="36" t="s">
        <v>50</v>
      </c>
      <c r="C324" s="37" t="s">
        <v>51</v>
      </c>
      <c r="D324" s="37" t="s">
        <v>3</v>
      </c>
      <c r="E324" s="36" t="s">
        <v>52</v>
      </c>
      <c r="F324" s="36" t="s">
        <v>53</v>
      </c>
      <c r="G324" s="37" t="s">
        <v>54</v>
      </c>
      <c r="H324" s="38" t="s">
        <v>4</v>
      </c>
      <c r="I324" s="189"/>
    </row>
    <row r="325" spans="1:9" ht="19.5" x14ac:dyDescent="0.2">
      <c r="A325" s="35" t="s">
        <v>68</v>
      </c>
      <c r="B325" s="36" t="s">
        <v>790</v>
      </c>
      <c r="C325" s="37" t="s">
        <v>86</v>
      </c>
      <c r="D325" s="37" t="s">
        <v>791</v>
      </c>
      <c r="E325" s="36" t="s">
        <v>88</v>
      </c>
      <c r="F325" s="36" t="s">
        <v>6</v>
      </c>
      <c r="G325" s="37">
        <v>9995.42</v>
      </c>
      <c r="H325" s="38">
        <v>9995.42</v>
      </c>
      <c r="I325" s="189"/>
    </row>
    <row r="326" spans="1:9" ht="19.5" x14ac:dyDescent="0.2">
      <c r="A326" s="35" t="s">
        <v>1854</v>
      </c>
      <c r="B326" s="36" t="s">
        <v>2254</v>
      </c>
      <c r="C326" s="37" t="s">
        <v>64</v>
      </c>
      <c r="D326" s="37" t="s">
        <v>2255</v>
      </c>
      <c r="E326" s="36" t="s">
        <v>136</v>
      </c>
      <c r="F326" s="36" t="s">
        <v>2256</v>
      </c>
      <c r="G326" s="37">
        <v>197.54</v>
      </c>
      <c r="H326" s="38">
        <v>156.88</v>
      </c>
      <c r="I326" s="189"/>
    </row>
    <row r="327" spans="1:9" ht="19.5" x14ac:dyDescent="0.2">
      <c r="A327" s="35" t="s">
        <v>1854</v>
      </c>
      <c r="B327" s="36" t="s">
        <v>2257</v>
      </c>
      <c r="C327" s="37" t="s">
        <v>64</v>
      </c>
      <c r="D327" s="37" t="s">
        <v>2258</v>
      </c>
      <c r="E327" s="36" t="s">
        <v>136</v>
      </c>
      <c r="F327" s="36" t="s">
        <v>2259</v>
      </c>
      <c r="G327" s="37">
        <v>720.03</v>
      </c>
      <c r="H327" s="38">
        <v>21.31</v>
      </c>
      <c r="I327" s="189"/>
    </row>
    <row r="328" spans="1:9" ht="19.5" x14ac:dyDescent="0.2">
      <c r="A328" s="35" t="s">
        <v>1854</v>
      </c>
      <c r="B328" s="36" t="s">
        <v>2260</v>
      </c>
      <c r="C328" s="37" t="s">
        <v>64</v>
      </c>
      <c r="D328" s="37" t="s">
        <v>2261</v>
      </c>
      <c r="E328" s="36" t="s">
        <v>136</v>
      </c>
      <c r="F328" s="36" t="s">
        <v>2262</v>
      </c>
      <c r="G328" s="37">
        <v>2048.02</v>
      </c>
      <c r="H328" s="38">
        <v>1122.31</v>
      </c>
      <c r="I328" s="189"/>
    </row>
    <row r="329" spans="1:9" ht="19.5" x14ac:dyDescent="0.2">
      <c r="A329" s="35" t="s">
        <v>1854</v>
      </c>
      <c r="B329" s="36" t="s">
        <v>2263</v>
      </c>
      <c r="C329" s="37" t="s">
        <v>64</v>
      </c>
      <c r="D329" s="37" t="s">
        <v>2264</v>
      </c>
      <c r="E329" s="36" t="s">
        <v>136</v>
      </c>
      <c r="F329" s="36" t="s">
        <v>2265</v>
      </c>
      <c r="G329" s="37">
        <v>3904.68</v>
      </c>
      <c r="H329" s="38">
        <v>60.13</v>
      </c>
      <c r="I329" s="189"/>
    </row>
    <row r="330" spans="1:9" x14ac:dyDescent="0.2">
      <c r="A330" s="35" t="s">
        <v>1854</v>
      </c>
      <c r="B330" s="36" t="s">
        <v>1867</v>
      </c>
      <c r="C330" s="37" t="s">
        <v>64</v>
      </c>
      <c r="D330" s="37" t="s">
        <v>1868</v>
      </c>
      <c r="E330" s="36" t="s">
        <v>1835</v>
      </c>
      <c r="F330" s="36" t="s">
        <v>2266</v>
      </c>
      <c r="G330" s="37">
        <v>20.74</v>
      </c>
      <c r="H330" s="38">
        <v>44.02</v>
      </c>
      <c r="I330" s="189"/>
    </row>
    <row r="331" spans="1:9" x14ac:dyDescent="0.2">
      <c r="A331" s="35" t="s">
        <v>1854</v>
      </c>
      <c r="B331" s="36" t="s">
        <v>1860</v>
      </c>
      <c r="C331" s="37" t="s">
        <v>64</v>
      </c>
      <c r="D331" s="37" t="s">
        <v>1861</v>
      </c>
      <c r="E331" s="36" t="s">
        <v>1835</v>
      </c>
      <c r="F331" s="36" t="s">
        <v>2267</v>
      </c>
      <c r="G331" s="37">
        <v>25.75</v>
      </c>
      <c r="H331" s="38">
        <v>69.56</v>
      </c>
      <c r="I331" s="189"/>
    </row>
    <row r="332" spans="1:9" ht="29.25" x14ac:dyDescent="0.2">
      <c r="A332" s="35" t="s">
        <v>1854</v>
      </c>
      <c r="B332" s="36" t="s">
        <v>2268</v>
      </c>
      <c r="C332" s="37" t="s">
        <v>64</v>
      </c>
      <c r="D332" s="37" t="s">
        <v>2269</v>
      </c>
      <c r="E332" s="36" t="s">
        <v>1994</v>
      </c>
      <c r="F332" s="36" t="s">
        <v>2270</v>
      </c>
      <c r="G332" s="37">
        <v>64.569999999999993</v>
      </c>
      <c r="H332" s="38">
        <v>146.58000000000001</v>
      </c>
      <c r="I332" s="189"/>
    </row>
    <row r="333" spans="1:9" ht="29.25" x14ac:dyDescent="0.2">
      <c r="A333" s="35" t="s">
        <v>1854</v>
      </c>
      <c r="B333" s="36" t="s">
        <v>2271</v>
      </c>
      <c r="C333" s="37" t="s">
        <v>64</v>
      </c>
      <c r="D333" s="37" t="s">
        <v>2272</v>
      </c>
      <c r="E333" s="36" t="s">
        <v>1857</v>
      </c>
      <c r="F333" s="36" t="s">
        <v>2273</v>
      </c>
      <c r="G333" s="37">
        <v>147.87</v>
      </c>
      <c r="H333" s="38">
        <v>164.72</v>
      </c>
      <c r="I333" s="189"/>
    </row>
    <row r="334" spans="1:9" x14ac:dyDescent="0.2">
      <c r="A334" s="35" t="s">
        <v>1854</v>
      </c>
      <c r="B334" s="36" t="s">
        <v>2274</v>
      </c>
      <c r="C334" s="37" t="s">
        <v>86</v>
      </c>
      <c r="D334" s="37" t="s">
        <v>2275</v>
      </c>
      <c r="E334" s="36" t="s">
        <v>66</v>
      </c>
      <c r="F334" s="36" t="s">
        <v>2276</v>
      </c>
      <c r="G334" s="37">
        <v>143.51</v>
      </c>
      <c r="H334" s="38">
        <v>40.549999999999997</v>
      </c>
      <c r="I334" s="189"/>
    </row>
    <row r="335" spans="1:9" ht="19.5" x14ac:dyDescent="0.2">
      <c r="A335" s="35" t="s">
        <v>79</v>
      </c>
      <c r="B335" s="36" t="s">
        <v>2277</v>
      </c>
      <c r="C335" s="37" t="s">
        <v>64</v>
      </c>
      <c r="D335" s="37" t="s">
        <v>2278</v>
      </c>
      <c r="E335" s="36" t="s">
        <v>88</v>
      </c>
      <c r="F335" s="36" t="s">
        <v>20</v>
      </c>
      <c r="G335" s="37">
        <v>1021.17</v>
      </c>
      <c r="H335" s="38">
        <v>8169.36</v>
      </c>
      <c r="I335" s="189"/>
    </row>
    <row r="336" spans="1:9" x14ac:dyDescent="0.2">
      <c r="A336" s="35" t="s">
        <v>793</v>
      </c>
      <c r="B336" s="36" t="s">
        <v>50</v>
      </c>
      <c r="C336" s="37" t="s">
        <v>51</v>
      </c>
      <c r="D336" s="37" t="s">
        <v>3</v>
      </c>
      <c r="E336" s="36" t="s">
        <v>52</v>
      </c>
      <c r="F336" s="36" t="s">
        <v>53</v>
      </c>
      <c r="G336" s="37" t="s">
        <v>54</v>
      </c>
      <c r="H336" s="38" t="s">
        <v>4</v>
      </c>
      <c r="I336" s="189"/>
    </row>
    <row r="337" spans="1:9" ht="19.5" x14ac:dyDescent="0.2">
      <c r="A337" s="35" t="s">
        <v>68</v>
      </c>
      <c r="B337" s="36" t="s">
        <v>794</v>
      </c>
      <c r="C337" s="37" t="s">
        <v>86</v>
      </c>
      <c r="D337" s="37" t="s">
        <v>795</v>
      </c>
      <c r="E337" s="36" t="s">
        <v>88</v>
      </c>
      <c r="F337" s="36" t="s">
        <v>6</v>
      </c>
      <c r="G337" s="37">
        <v>15798.01</v>
      </c>
      <c r="H337" s="38">
        <v>15798.01</v>
      </c>
      <c r="I337" s="189"/>
    </row>
    <row r="338" spans="1:9" ht="19.5" x14ac:dyDescent="0.2">
      <c r="A338" s="35" t="s">
        <v>1854</v>
      </c>
      <c r="B338" s="36" t="s">
        <v>2254</v>
      </c>
      <c r="C338" s="37" t="s">
        <v>64</v>
      </c>
      <c r="D338" s="37" t="s">
        <v>2255</v>
      </c>
      <c r="E338" s="36" t="s">
        <v>136</v>
      </c>
      <c r="F338" s="36" t="s">
        <v>2256</v>
      </c>
      <c r="G338" s="37">
        <v>197.54</v>
      </c>
      <c r="H338" s="38">
        <v>156.88</v>
      </c>
      <c r="I338" s="189"/>
    </row>
    <row r="339" spans="1:9" ht="19.5" x14ac:dyDescent="0.2">
      <c r="A339" s="35" t="s">
        <v>1854</v>
      </c>
      <c r="B339" s="36" t="s">
        <v>2260</v>
      </c>
      <c r="C339" s="37" t="s">
        <v>64</v>
      </c>
      <c r="D339" s="37" t="s">
        <v>2261</v>
      </c>
      <c r="E339" s="36" t="s">
        <v>136</v>
      </c>
      <c r="F339" s="36" t="s">
        <v>2279</v>
      </c>
      <c r="G339" s="37">
        <v>2048.02</v>
      </c>
      <c r="H339" s="38">
        <v>1657.05</v>
      </c>
      <c r="I339" s="189"/>
    </row>
    <row r="340" spans="1:9" ht="19.5" x14ac:dyDescent="0.2">
      <c r="A340" s="35" t="s">
        <v>1854</v>
      </c>
      <c r="B340" s="36" t="s">
        <v>2263</v>
      </c>
      <c r="C340" s="37" t="s">
        <v>64</v>
      </c>
      <c r="D340" s="37" t="s">
        <v>2264</v>
      </c>
      <c r="E340" s="36" t="s">
        <v>136</v>
      </c>
      <c r="F340" s="36" t="s">
        <v>2265</v>
      </c>
      <c r="G340" s="37">
        <v>3904.68</v>
      </c>
      <c r="H340" s="38">
        <v>60.13</v>
      </c>
      <c r="I340" s="189"/>
    </row>
    <row r="341" spans="1:9" ht="19.5" x14ac:dyDescent="0.2">
      <c r="A341" s="35" t="s">
        <v>1854</v>
      </c>
      <c r="B341" s="36" t="s">
        <v>2280</v>
      </c>
      <c r="C341" s="37" t="s">
        <v>64</v>
      </c>
      <c r="D341" s="37" t="s">
        <v>2281</v>
      </c>
      <c r="E341" s="36" t="s">
        <v>136</v>
      </c>
      <c r="F341" s="36" t="s">
        <v>2282</v>
      </c>
      <c r="G341" s="37">
        <v>567.48</v>
      </c>
      <c r="H341" s="38">
        <v>138.46</v>
      </c>
      <c r="I341" s="189"/>
    </row>
    <row r="342" spans="1:9" x14ac:dyDescent="0.2">
      <c r="A342" s="35" t="s">
        <v>1854</v>
      </c>
      <c r="B342" s="36" t="s">
        <v>1867</v>
      </c>
      <c r="C342" s="37" t="s">
        <v>64</v>
      </c>
      <c r="D342" s="37" t="s">
        <v>1868</v>
      </c>
      <c r="E342" s="36" t="s">
        <v>1835</v>
      </c>
      <c r="F342" s="36" t="s">
        <v>2283</v>
      </c>
      <c r="G342" s="37">
        <v>20.74</v>
      </c>
      <c r="H342" s="38">
        <v>135.01</v>
      </c>
      <c r="I342" s="189"/>
    </row>
    <row r="343" spans="1:9" x14ac:dyDescent="0.2">
      <c r="A343" s="35" t="s">
        <v>1854</v>
      </c>
      <c r="B343" s="36" t="s">
        <v>1860</v>
      </c>
      <c r="C343" s="37" t="s">
        <v>64</v>
      </c>
      <c r="D343" s="37" t="s">
        <v>1861</v>
      </c>
      <c r="E343" s="36" t="s">
        <v>1835</v>
      </c>
      <c r="F343" s="36" t="s">
        <v>2284</v>
      </c>
      <c r="G343" s="37">
        <v>25.75</v>
      </c>
      <c r="H343" s="38">
        <v>213.72</v>
      </c>
      <c r="I343" s="189"/>
    </row>
    <row r="344" spans="1:9" ht="29.25" x14ac:dyDescent="0.2">
      <c r="A344" s="35" t="s">
        <v>1854</v>
      </c>
      <c r="B344" s="36" t="s">
        <v>2268</v>
      </c>
      <c r="C344" s="37" t="s">
        <v>64</v>
      </c>
      <c r="D344" s="37" t="s">
        <v>2269</v>
      </c>
      <c r="E344" s="36" t="s">
        <v>1994</v>
      </c>
      <c r="F344" s="36" t="s">
        <v>2285</v>
      </c>
      <c r="G344" s="37">
        <v>64.569999999999993</v>
      </c>
      <c r="H344" s="38">
        <v>542.85</v>
      </c>
      <c r="I344" s="189"/>
    </row>
    <row r="345" spans="1:9" ht="29.25" x14ac:dyDescent="0.2">
      <c r="A345" s="35" t="s">
        <v>1854</v>
      </c>
      <c r="B345" s="36" t="s">
        <v>2271</v>
      </c>
      <c r="C345" s="37" t="s">
        <v>64</v>
      </c>
      <c r="D345" s="37" t="s">
        <v>2272</v>
      </c>
      <c r="E345" s="36" t="s">
        <v>1857</v>
      </c>
      <c r="F345" s="36" t="s">
        <v>2286</v>
      </c>
      <c r="G345" s="37">
        <v>147.87</v>
      </c>
      <c r="H345" s="38">
        <v>610.16999999999996</v>
      </c>
      <c r="I345" s="189"/>
    </row>
    <row r="346" spans="1:9" x14ac:dyDescent="0.2">
      <c r="A346" s="35" t="s">
        <v>1854</v>
      </c>
      <c r="B346" s="36" t="s">
        <v>2274</v>
      </c>
      <c r="C346" s="37" t="s">
        <v>86</v>
      </c>
      <c r="D346" s="37" t="s">
        <v>2275</v>
      </c>
      <c r="E346" s="36" t="s">
        <v>66</v>
      </c>
      <c r="F346" s="36" t="s">
        <v>2276</v>
      </c>
      <c r="G346" s="37">
        <v>143.51</v>
      </c>
      <c r="H346" s="38">
        <v>40.549999999999997</v>
      </c>
      <c r="I346" s="189"/>
    </row>
    <row r="347" spans="1:9" ht="19.5" x14ac:dyDescent="0.2">
      <c r="A347" s="35" t="s">
        <v>79</v>
      </c>
      <c r="B347" s="36" t="s">
        <v>2287</v>
      </c>
      <c r="C347" s="37" t="s">
        <v>64</v>
      </c>
      <c r="D347" s="37" t="s">
        <v>2288</v>
      </c>
      <c r="E347" s="36" t="s">
        <v>88</v>
      </c>
      <c r="F347" s="36" t="s">
        <v>20</v>
      </c>
      <c r="G347" s="37">
        <v>1458.82</v>
      </c>
      <c r="H347" s="38">
        <v>11670.56</v>
      </c>
      <c r="I347" s="189"/>
    </row>
    <row r="348" spans="1:9" x14ac:dyDescent="0.2">
      <c r="A348" s="35" t="s">
        <v>79</v>
      </c>
      <c r="B348" s="36" t="s">
        <v>2289</v>
      </c>
      <c r="C348" s="37" t="s">
        <v>64</v>
      </c>
      <c r="D348" s="37" t="s">
        <v>2290</v>
      </c>
      <c r="E348" s="36" t="s">
        <v>136</v>
      </c>
      <c r="F348" s="36" t="s">
        <v>2291</v>
      </c>
      <c r="G348" s="37">
        <v>114.16</v>
      </c>
      <c r="H348" s="38">
        <v>572.63</v>
      </c>
      <c r="I348" s="189"/>
    </row>
    <row r="349" spans="1:9" x14ac:dyDescent="0.2">
      <c r="A349" s="35" t="s">
        <v>797</v>
      </c>
      <c r="B349" s="36" t="s">
        <v>50</v>
      </c>
      <c r="C349" s="37" t="s">
        <v>51</v>
      </c>
      <c r="D349" s="37" t="s">
        <v>3</v>
      </c>
      <c r="E349" s="36" t="s">
        <v>52</v>
      </c>
      <c r="F349" s="36" t="s">
        <v>53</v>
      </c>
      <c r="G349" s="37" t="s">
        <v>54</v>
      </c>
      <c r="H349" s="38" t="s">
        <v>4</v>
      </c>
      <c r="I349" s="189"/>
    </row>
    <row r="350" spans="1:9" x14ac:dyDescent="0.2">
      <c r="A350" s="35" t="s">
        <v>68</v>
      </c>
      <c r="B350" s="36" t="s">
        <v>798</v>
      </c>
      <c r="C350" s="37" t="s">
        <v>86</v>
      </c>
      <c r="D350" s="37" t="s">
        <v>799</v>
      </c>
      <c r="E350" s="36" t="s">
        <v>88</v>
      </c>
      <c r="F350" s="36" t="s">
        <v>6</v>
      </c>
      <c r="G350" s="37">
        <v>93.85</v>
      </c>
      <c r="H350" s="38">
        <v>93.85</v>
      </c>
      <c r="I350" s="189"/>
    </row>
    <row r="351" spans="1:9" x14ac:dyDescent="0.2">
      <c r="A351" s="35" t="s">
        <v>1854</v>
      </c>
      <c r="B351" s="36" t="s">
        <v>2201</v>
      </c>
      <c r="C351" s="37" t="s">
        <v>64</v>
      </c>
      <c r="D351" s="37" t="s">
        <v>2202</v>
      </c>
      <c r="E351" s="36" t="s">
        <v>1835</v>
      </c>
      <c r="F351" s="36" t="s">
        <v>2292</v>
      </c>
      <c r="G351" s="37">
        <v>20.68</v>
      </c>
      <c r="H351" s="38">
        <v>10.07</v>
      </c>
      <c r="I351" s="189"/>
    </row>
    <row r="352" spans="1:9" x14ac:dyDescent="0.2">
      <c r="A352" s="35" t="s">
        <v>1854</v>
      </c>
      <c r="B352" s="36" t="s">
        <v>2204</v>
      </c>
      <c r="C352" s="37" t="s">
        <v>64</v>
      </c>
      <c r="D352" s="37" t="s">
        <v>2205</v>
      </c>
      <c r="E352" s="36" t="s">
        <v>1835</v>
      </c>
      <c r="F352" s="36" t="s">
        <v>2292</v>
      </c>
      <c r="G352" s="37">
        <v>25.04</v>
      </c>
      <c r="H352" s="38">
        <v>12.19</v>
      </c>
      <c r="I352" s="189"/>
    </row>
    <row r="353" spans="1:9" ht="19.5" x14ac:dyDescent="0.2">
      <c r="A353" s="35" t="s">
        <v>79</v>
      </c>
      <c r="B353" s="36" t="s">
        <v>2293</v>
      </c>
      <c r="C353" s="37" t="s">
        <v>86</v>
      </c>
      <c r="D353" s="37" t="s">
        <v>2294</v>
      </c>
      <c r="E353" s="36" t="s">
        <v>2295</v>
      </c>
      <c r="F353" s="36" t="s">
        <v>6</v>
      </c>
      <c r="G353" s="37">
        <v>71.59</v>
      </c>
      <c r="H353" s="38">
        <v>71.59</v>
      </c>
      <c r="I353" s="189"/>
    </row>
    <row r="354" spans="1:9" x14ac:dyDescent="0.2">
      <c r="A354" s="35" t="s">
        <v>805</v>
      </c>
      <c r="B354" s="36" t="s">
        <v>50</v>
      </c>
      <c r="C354" s="37" t="s">
        <v>51</v>
      </c>
      <c r="D354" s="37" t="s">
        <v>3</v>
      </c>
      <c r="E354" s="36" t="s">
        <v>52</v>
      </c>
      <c r="F354" s="36" t="s">
        <v>53</v>
      </c>
      <c r="G354" s="37" t="s">
        <v>54</v>
      </c>
      <c r="H354" s="38" t="s">
        <v>4</v>
      </c>
      <c r="I354" s="189"/>
    </row>
    <row r="355" spans="1:9" x14ac:dyDescent="0.2">
      <c r="A355" s="35" t="s">
        <v>68</v>
      </c>
      <c r="B355" s="36" t="s">
        <v>806</v>
      </c>
      <c r="C355" s="37" t="s">
        <v>86</v>
      </c>
      <c r="D355" s="37" t="s">
        <v>807</v>
      </c>
      <c r="E355" s="36" t="s">
        <v>88</v>
      </c>
      <c r="F355" s="36" t="s">
        <v>6</v>
      </c>
      <c r="G355" s="37">
        <v>135.27000000000001</v>
      </c>
      <c r="H355" s="38">
        <v>135.27000000000001</v>
      </c>
      <c r="I355" s="189"/>
    </row>
    <row r="356" spans="1:9" x14ac:dyDescent="0.2">
      <c r="A356" s="35" t="s">
        <v>1854</v>
      </c>
      <c r="B356" s="36" t="s">
        <v>2201</v>
      </c>
      <c r="C356" s="37" t="s">
        <v>64</v>
      </c>
      <c r="D356" s="37" t="s">
        <v>2202</v>
      </c>
      <c r="E356" s="36" t="s">
        <v>1835</v>
      </c>
      <c r="F356" s="36" t="s">
        <v>2296</v>
      </c>
      <c r="G356" s="37">
        <v>20.68</v>
      </c>
      <c r="H356" s="38">
        <v>17.32</v>
      </c>
      <c r="I356" s="189"/>
    </row>
    <row r="357" spans="1:9" x14ac:dyDescent="0.2">
      <c r="A357" s="35" t="s">
        <v>1854</v>
      </c>
      <c r="B357" s="36" t="s">
        <v>2204</v>
      </c>
      <c r="C357" s="37" t="s">
        <v>64</v>
      </c>
      <c r="D357" s="37" t="s">
        <v>2205</v>
      </c>
      <c r="E357" s="36" t="s">
        <v>1835</v>
      </c>
      <c r="F357" s="36" t="s">
        <v>2296</v>
      </c>
      <c r="G357" s="37">
        <v>25.04</v>
      </c>
      <c r="H357" s="38">
        <v>20.98</v>
      </c>
      <c r="I357" s="189"/>
    </row>
    <row r="358" spans="1:9" ht="19.5" x14ac:dyDescent="0.2">
      <c r="A358" s="35" t="s">
        <v>79</v>
      </c>
      <c r="B358" s="36" t="s">
        <v>2297</v>
      </c>
      <c r="C358" s="37" t="s">
        <v>86</v>
      </c>
      <c r="D358" s="37" t="s">
        <v>2298</v>
      </c>
      <c r="E358" s="36" t="s">
        <v>88</v>
      </c>
      <c r="F358" s="36" t="s">
        <v>6</v>
      </c>
      <c r="G358" s="37">
        <v>96.97</v>
      </c>
      <c r="H358" s="38">
        <v>96.97</v>
      </c>
      <c r="I358" s="189"/>
    </row>
    <row r="359" spans="1:9" x14ac:dyDescent="0.2">
      <c r="A359" s="35" t="s">
        <v>830</v>
      </c>
      <c r="B359" s="36" t="s">
        <v>50</v>
      </c>
      <c r="C359" s="37" t="s">
        <v>51</v>
      </c>
      <c r="D359" s="37" t="s">
        <v>3</v>
      </c>
      <c r="E359" s="36" t="s">
        <v>52</v>
      </c>
      <c r="F359" s="36" t="s">
        <v>53</v>
      </c>
      <c r="G359" s="37" t="s">
        <v>54</v>
      </c>
      <c r="H359" s="38" t="s">
        <v>4</v>
      </c>
      <c r="I359" s="189"/>
    </row>
    <row r="360" spans="1:9" x14ac:dyDescent="0.2">
      <c r="A360" s="35" t="s">
        <v>68</v>
      </c>
      <c r="B360" s="36" t="s">
        <v>831</v>
      </c>
      <c r="C360" s="37" t="s">
        <v>86</v>
      </c>
      <c r="D360" s="37" t="s">
        <v>832</v>
      </c>
      <c r="E360" s="36" t="s">
        <v>88</v>
      </c>
      <c r="F360" s="36" t="s">
        <v>6</v>
      </c>
      <c r="G360" s="37">
        <v>93.76</v>
      </c>
      <c r="H360" s="38">
        <v>93.76</v>
      </c>
      <c r="I360" s="189"/>
    </row>
    <row r="361" spans="1:9" x14ac:dyDescent="0.2">
      <c r="A361" s="35" t="s">
        <v>1854</v>
      </c>
      <c r="B361" s="36" t="s">
        <v>2204</v>
      </c>
      <c r="C361" s="37" t="s">
        <v>64</v>
      </c>
      <c r="D361" s="37" t="s">
        <v>2205</v>
      </c>
      <c r="E361" s="36" t="s">
        <v>1835</v>
      </c>
      <c r="F361" s="36" t="s">
        <v>1862</v>
      </c>
      <c r="G361" s="37">
        <v>25.04</v>
      </c>
      <c r="H361" s="38">
        <v>5</v>
      </c>
      <c r="I361" s="189"/>
    </row>
    <row r="362" spans="1:9" x14ac:dyDescent="0.2">
      <c r="A362" s="35" t="s">
        <v>79</v>
      </c>
      <c r="B362" s="36" t="s">
        <v>2299</v>
      </c>
      <c r="C362" s="37" t="s">
        <v>2300</v>
      </c>
      <c r="D362" s="37" t="s">
        <v>2301</v>
      </c>
      <c r="E362" s="36" t="s">
        <v>688</v>
      </c>
      <c r="F362" s="36" t="s">
        <v>6</v>
      </c>
      <c r="G362" s="37">
        <v>88.76</v>
      </c>
      <c r="H362" s="38">
        <v>88.76</v>
      </c>
      <c r="I362" s="189"/>
    </row>
    <row r="363" spans="1:9" x14ac:dyDescent="0.2">
      <c r="A363" s="35" t="s">
        <v>834</v>
      </c>
      <c r="B363" s="36" t="s">
        <v>50</v>
      </c>
      <c r="C363" s="37" t="s">
        <v>51</v>
      </c>
      <c r="D363" s="37" t="s">
        <v>3</v>
      </c>
      <c r="E363" s="36" t="s">
        <v>52</v>
      </c>
      <c r="F363" s="36" t="s">
        <v>53</v>
      </c>
      <c r="G363" s="37" t="s">
        <v>54</v>
      </c>
      <c r="H363" s="38" t="s">
        <v>4</v>
      </c>
      <c r="I363" s="189"/>
    </row>
    <row r="364" spans="1:9" x14ac:dyDescent="0.2">
      <c r="A364" s="35" t="s">
        <v>68</v>
      </c>
      <c r="B364" s="36" t="s">
        <v>835</v>
      </c>
      <c r="C364" s="37" t="s">
        <v>86</v>
      </c>
      <c r="D364" s="37" t="s">
        <v>836</v>
      </c>
      <c r="E364" s="36" t="s">
        <v>88</v>
      </c>
      <c r="F364" s="36" t="s">
        <v>6</v>
      </c>
      <c r="G364" s="37">
        <v>22.11</v>
      </c>
      <c r="H364" s="38">
        <v>22.11</v>
      </c>
      <c r="I364" s="189"/>
    </row>
    <row r="365" spans="1:9" x14ac:dyDescent="0.2">
      <c r="A365" s="35" t="s">
        <v>1854</v>
      </c>
      <c r="B365" s="36" t="s">
        <v>2204</v>
      </c>
      <c r="C365" s="37" t="s">
        <v>64</v>
      </c>
      <c r="D365" s="37" t="s">
        <v>2205</v>
      </c>
      <c r="E365" s="36" t="s">
        <v>1835</v>
      </c>
      <c r="F365" s="36" t="s">
        <v>2302</v>
      </c>
      <c r="G365" s="37">
        <v>25.04</v>
      </c>
      <c r="H365" s="38">
        <v>7.51</v>
      </c>
      <c r="I365" s="189"/>
    </row>
    <row r="366" spans="1:9" x14ac:dyDescent="0.2">
      <c r="A366" s="35" t="s">
        <v>1854</v>
      </c>
      <c r="B366" s="36" t="s">
        <v>2201</v>
      </c>
      <c r="C366" s="37" t="s">
        <v>64</v>
      </c>
      <c r="D366" s="37" t="s">
        <v>2202</v>
      </c>
      <c r="E366" s="36" t="s">
        <v>1835</v>
      </c>
      <c r="F366" s="36" t="s">
        <v>2302</v>
      </c>
      <c r="G366" s="37">
        <v>20.68</v>
      </c>
      <c r="H366" s="38">
        <v>6.2</v>
      </c>
      <c r="I366" s="189"/>
    </row>
    <row r="367" spans="1:9" x14ac:dyDescent="0.2">
      <c r="A367" s="35" t="s">
        <v>79</v>
      </c>
      <c r="B367" s="36" t="s">
        <v>2303</v>
      </c>
      <c r="C367" s="37" t="s">
        <v>2010</v>
      </c>
      <c r="D367" s="37" t="s">
        <v>2304</v>
      </c>
      <c r="E367" s="36" t="s">
        <v>88</v>
      </c>
      <c r="F367" s="36" t="s">
        <v>6</v>
      </c>
      <c r="G367" s="37">
        <v>8.4</v>
      </c>
      <c r="H367" s="38">
        <v>8.4</v>
      </c>
      <c r="I367" s="189"/>
    </row>
    <row r="368" spans="1:9" x14ac:dyDescent="0.2">
      <c r="A368" s="35" t="s">
        <v>861</v>
      </c>
      <c r="B368" s="36" t="s">
        <v>50</v>
      </c>
      <c r="C368" s="37" t="s">
        <v>51</v>
      </c>
      <c r="D368" s="37" t="s">
        <v>3</v>
      </c>
      <c r="E368" s="36" t="s">
        <v>52</v>
      </c>
      <c r="F368" s="36" t="s">
        <v>53</v>
      </c>
      <c r="G368" s="37" t="s">
        <v>54</v>
      </c>
      <c r="H368" s="38" t="s">
        <v>4</v>
      </c>
      <c r="I368" s="189"/>
    </row>
    <row r="369" spans="1:9" ht="19.5" x14ac:dyDescent="0.2">
      <c r="A369" s="35" t="s">
        <v>68</v>
      </c>
      <c r="B369" s="36" t="s">
        <v>862</v>
      </c>
      <c r="C369" s="37" t="s">
        <v>86</v>
      </c>
      <c r="D369" s="37" t="s">
        <v>863</v>
      </c>
      <c r="E369" s="36" t="s">
        <v>88</v>
      </c>
      <c r="F369" s="36" t="s">
        <v>6</v>
      </c>
      <c r="G369" s="37">
        <v>1787.91</v>
      </c>
      <c r="H369" s="38">
        <v>1787.91</v>
      </c>
      <c r="I369" s="189"/>
    </row>
    <row r="370" spans="1:9" ht="19.5" x14ac:dyDescent="0.2">
      <c r="A370" s="35" t="s">
        <v>1854</v>
      </c>
      <c r="B370" s="36" t="s">
        <v>2305</v>
      </c>
      <c r="C370" s="37" t="s">
        <v>64</v>
      </c>
      <c r="D370" s="37" t="s">
        <v>2306</v>
      </c>
      <c r="E370" s="36" t="s">
        <v>88</v>
      </c>
      <c r="F370" s="36" t="s">
        <v>6</v>
      </c>
      <c r="G370" s="37">
        <v>110.63</v>
      </c>
      <c r="H370" s="38">
        <v>110.63</v>
      </c>
      <c r="I370" s="189"/>
    </row>
    <row r="371" spans="1:9" x14ac:dyDescent="0.2">
      <c r="A371" s="35" t="s">
        <v>1854</v>
      </c>
      <c r="B371" s="36" t="s">
        <v>2307</v>
      </c>
      <c r="C371" s="37" t="s">
        <v>64</v>
      </c>
      <c r="D371" s="37" t="s">
        <v>2308</v>
      </c>
      <c r="E371" s="36" t="s">
        <v>88</v>
      </c>
      <c r="F371" s="36" t="s">
        <v>6</v>
      </c>
      <c r="G371" s="37">
        <v>342.28</v>
      </c>
      <c r="H371" s="38">
        <v>342.28</v>
      </c>
      <c r="I371" s="189"/>
    </row>
    <row r="372" spans="1:9" x14ac:dyDescent="0.2">
      <c r="A372" s="35" t="s">
        <v>1854</v>
      </c>
      <c r="B372" s="36" t="s">
        <v>2204</v>
      </c>
      <c r="C372" s="37" t="s">
        <v>64</v>
      </c>
      <c r="D372" s="37" t="s">
        <v>2205</v>
      </c>
      <c r="E372" s="36" t="s">
        <v>1835</v>
      </c>
      <c r="F372" s="36" t="s">
        <v>2309</v>
      </c>
      <c r="G372" s="37">
        <v>25.04</v>
      </c>
      <c r="H372" s="38">
        <v>51.83</v>
      </c>
      <c r="I372" s="189"/>
    </row>
    <row r="373" spans="1:9" x14ac:dyDescent="0.2">
      <c r="A373" s="35" t="s">
        <v>1854</v>
      </c>
      <c r="B373" s="36" t="s">
        <v>1867</v>
      </c>
      <c r="C373" s="37" t="s">
        <v>64</v>
      </c>
      <c r="D373" s="37" t="s">
        <v>1868</v>
      </c>
      <c r="E373" s="36" t="s">
        <v>1835</v>
      </c>
      <c r="F373" s="36" t="s">
        <v>1239</v>
      </c>
      <c r="G373" s="37">
        <v>20.74</v>
      </c>
      <c r="H373" s="38">
        <v>17.420000000000002</v>
      </c>
      <c r="I373" s="189"/>
    </row>
    <row r="374" spans="1:9" ht="19.5" x14ac:dyDescent="0.2">
      <c r="A374" s="35" t="s">
        <v>79</v>
      </c>
      <c r="B374" s="36" t="s">
        <v>2310</v>
      </c>
      <c r="C374" s="37" t="s">
        <v>64</v>
      </c>
      <c r="D374" s="37" t="s">
        <v>2311</v>
      </c>
      <c r="E374" s="36" t="s">
        <v>88</v>
      </c>
      <c r="F374" s="36" t="s">
        <v>16</v>
      </c>
      <c r="G374" s="37">
        <v>19.260000000000002</v>
      </c>
      <c r="H374" s="38">
        <v>115.56</v>
      </c>
      <c r="I374" s="189"/>
    </row>
    <row r="375" spans="1:9" x14ac:dyDescent="0.2">
      <c r="A375" s="35" t="s">
        <v>79</v>
      </c>
      <c r="B375" s="36" t="s">
        <v>2312</v>
      </c>
      <c r="C375" s="37" t="s">
        <v>2010</v>
      </c>
      <c r="D375" s="37" t="s">
        <v>3548</v>
      </c>
      <c r="E375" s="36" t="s">
        <v>88</v>
      </c>
      <c r="F375" s="36" t="s">
        <v>6</v>
      </c>
      <c r="G375" s="37">
        <v>789.9</v>
      </c>
      <c r="H375" s="38">
        <v>789.9</v>
      </c>
      <c r="I375" s="189"/>
    </row>
    <row r="376" spans="1:9" x14ac:dyDescent="0.2">
      <c r="A376" s="35" t="s">
        <v>79</v>
      </c>
      <c r="B376" s="36" t="s">
        <v>2314</v>
      </c>
      <c r="C376" s="37" t="s">
        <v>2010</v>
      </c>
      <c r="D376" s="37" t="s">
        <v>3549</v>
      </c>
      <c r="E376" s="36" t="s">
        <v>88</v>
      </c>
      <c r="F376" s="36" t="s">
        <v>6</v>
      </c>
      <c r="G376" s="37">
        <v>360.29</v>
      </c>
      <c r="H376" s="38">
        <v>360.29</v>
      </c>
      <c r="I376" s="189"/>
    </row>
    <row r="377" spans="1:9" x14ac:dyDescent="0.2">
      <c r="A377" s="35" t="s">
        <v>865</v>
      </c>
      <c r="B377" s="36" t="s">
        <v>50</v>
      </c>
      <c r="C377" s="37" t="s">
        <v>51</v>
      </c>
      <c r="D377" s="37" t="s">
        <v>3</v>
      </c>
      <c r="E377" s="36" t="s">
        <v>52</v>
      </c>
      <c r="F377" s="36" t="s">
        <v>53</v>
      </c>
      <c r="G377" s="37" t="s">
        <v>54</v>
      </c>
      <c r="H377" s="38" t="s">
        <v>4</v>
      </c>
      <c r="I377" s="189"/>
    </row>
    <row r="378" spans="1:9" ht="19.5" x14ac:dyDescent="0.2">
      <c r="A378" s="35" t="s">
        <v>68</v>
      </c>
      <c r="B378" s="36" t="s">
        <v>866</v>
      </c>
      <c r="C378" s="37" t="s">
        <v>86</v>
      </c>
      <c r="D378" s="37" t="s">
        <v>867</v>
      </c>
      <c r="E378" s="36" t="s">
        <v>88</v>
      </c>
      <c r="F378" s="36" t="s">
        <v>6</v>
      </c>
      <c r="G378" s="37">
        <v>186.9</v>
      </c>
      <c r="H378" s="38">
        <v>186.9</v>
      </c>
      <c r="I378" s="189"/>
    </row>
    <row r="379" spans="1:9" x14ac:dyDescent="0.2">
      <c r="A379" s="35" t="s">
        <v>1854</v>
      </c>
      <c r="B379" s="36" t="s">
        <v>1867</v>
      </c>
      <c r="C379" s="37" t="s">
        <v>64</v>
      </c>
      <c r="D379" s="37" t="s">
        <v>1868</v>
      </c>
      <c r="E379" s="36" t="s">
        <v>1835</v>
      </c>
      <c r="F379" s="36" t="s">
        <v>2316</v>
      </c>
      <c r="G379" s="37">
        <v>20.74</v>
      </c>
      <c r="H379" s="38">
        <v>10.37</v>
      </c>
      <c r="I379" s="189"/>
    </row>
    <row r="380" spans="1:9" x14ac:dyDescent="0.2">
      <c r="A380" s="35" t="s">
        <v>1854</v>
      </c>
      <c r="B380" s="36" t="s">
        <v>2204</v>
      </c>
      <c r="C380" s="37" t="s">
        <v>64</v>
      </c>
      <c r="D380" s="37" t="s">
        <v>2205</v>
      </c>
      <c r="E380" s="36" t="s">
        <v>1835</v>
      </c>
      <c r="F380" s="36" t="s">
        <v>2316</v>
      </c>
      <c r="G380" s="37">
        <v>25.04</v>
      </c>
      <c r="H380" s="38">
        <v>12.52</v>
      </c>
      <c r="I380" s="189"/>
    </row>
    <row r="381" spans="1:9" ht="19.5" x14ac:dyDescent="0.2">
      <c r="A381" s="35" t="s">
        <v>79</v>
      </c>
      <c r="B381" s="36" t="s">
        <v>2317</v>
      </c>
      <c r="C381" s="37" t="s">
        <v>64</v>
      </c>
      <c r="D381" s="37" t="s">
        <v>2318</v>
      </c>
      <c r="E381" s="36" t="s">
        <v>88</v>
      </c>
      <c r="F381" s="36" t="s">
        <v>6</v>
      </c>
      <c r="G381" s="37">
        <v>156.80000000000001</v>
      </c>
      <c r="H381" s="38">
        <v>156.80000000000001</v>
      </c>
      <c r="I381" s="189"/>
    </row>
    <row r="382" spans="1:9" x14ac:dyDescent="0.2">
      <c r="A382" s="35" t="s">
        <v>79</v>
      </c>
      <c r="B382" s="36" t="s">
        <v>2319</v>
      </c>
      <c r="C382" s="37" t="s">
        <v>64</v>
      </c>
      <c r="D382" s="37" t="s">
        <v>2320</v>
      </c>
      <c r="E382" s="36" t="s">
        <v>88</v>
      </c>
      <c r="F382" s="36" t="s">
        <v>2321</v>
      </c>
      <c r="G382" s="37">
        <v>5</v>
      </c>
      <c r="H382" s="38">
        <v>0.02</v>
      </c>
      <c r="I382" s="189"/>
    </row>
    <row r="383" spans="1:9" x14ac:dyDescent="0.2">
      <c r="A383" s="35" t="s">
        <v>79</v>
      </c>
      <c r="B383" s="36" t="s">
        <v>2322</v>
      </c>
      <c r="C383" s="37" t="s">
        <v>64</v>
      </c>
      <c r="D383" s="37" t="s">
        <v>2323</v>
      </c>
      <c r="E383" s="36" t="s">
        <v>88</v>
      </c>
      <c r="F383" s="36" t="s">
        <v>6</v>
      </c>
      <c r="G383" s="37">
        <v>7.19</v>
      </c>
      <c r="H383" s="38">
        <v>7.19</v>
      </c>
      <c r="I383" s="189"/>
    </row>
    <row r="384" spans="1:9" x14ac:dyDescent="0.2">
      <c r="A384" s="35" t="s">
        <v>873</v>
      </c>
      <c r="B384" s="36" t="s">
        <v>50</v>
      </c>
      <c r="C384" s="37" t="s">
        <v>51</v>
      </c>
      <c r="D384" s="37" t="s">
        <v>3</v>
      </c>
      <c r="E384" s="36" t="s">
        <v>52</v>
      </c>
      <c r="F384" s="36" t="s">
        <v>53</v>
      </c>
      <c r="G384" s="37" t="s">
        <v>54</v>
      </c>
      <c r="H384" s="38" t="s">
        <v>4</v>
      </c>
      <c r="I384" s="189"/>
    </row>
    <row r="385" spans="1:9" x14ac:dyDescent="0.2">
      <c r="A385" s="35" t="s">
        <v>68</v>
      </c>
      <c r="B385" s="36" t="s">
        <v>874</v>
      </c>
      <c r="C385" s="37" t="s">
        <v>86</v>
      </c>
      <c r="D385" s="37" t="s">
        <v>875</v>
      </c>
      <c r="E385" s="36" t="s">
        <v>88</v>
      </c>
      <c r="F385" s="36" t="s">
        <v>6</v>
      </c>
      <c r="G385" s="37">
        <v>79.37</v>
      </c>
      <c r="H385" s="38">
        <v>79.37</v>
      </c>
      <c r="I385" s="189"/>
    </row>
    <row r="386" spans="1:9" x14ac:dyDescent="0.2">
      <c r="A386" s="35" t="s">
        <v>1854</v>
      </c>
      <c r="B386" s="36" t="s">
        <v>2201</v>
      </c>
      <c r="C386" s="37" t="s">
        <v>64</v>
      </c>
      <c r="D386" s="37" t="s">
        <v>2202</v>
      </c>
      <c r="E386" s="36" t="s">
        <v>1835</v>
      </c>
      <c r="F386" s="36" t="s">
        <v>2316</v>
      </c>
      <c r="G386" s="37">
        <v>20.68</v>
      </c>
      <c r="H386" s="38">
        <v>10.34</v>
      </c>
      <c r="I386" s="189"/>
    </row>
    <row r="387" spans="1:9" x14ac:dyDescent="0.2">
      <c r="A387" s="35" t="s">
        <v>1854</v>
      </c>
      <c r="B387" s="36" t="s">
        <v>2204</v>
      </c>
      <c r="C387" s="37" t="s">
        <v>64</v>
      </c>
      <c r="D387" s="37" t="s">
        <v>2205</v>
      </c>
      <c r="E387" s="36" t="s">
        <v>1835</v>
      </c>
      <c r="F387" s="36" t="s">
        <v>2324</v>
      </c>
      <c r="G387" s="37">
        <v>25.04</v>
      </c>
      <c r="H387" s="38">
        <v>6.26</v>
      </c>
      <c r="I387" s="189"/>
    </row>
    <row r="388" spans="1:9" x14ac:dyDescent="0.2">
      <c r="A388" s="35" t="s">
        <v>79</v>
      </c>
      <c r="B388" s="36" t="s">
        <v>2319</v>
      </c>
      <c r="C388" s="37" t="s">
        <v>64</v>
      </c>
      <c r="D388" s="37" t="s">
        <v>2320</v>
      </c>
      <c r="E388" s="36" t="s">
        <v>88</v>
      </c>
      <c r="F388" s="36" t="s">
        <v>2228</v>
      </c>
      <c r="G388" s="37">
        <v>5</v>
      </c>
      <c r="H388" s="38">
        <v>0.05</v>
      </c>
      <c r="I388" s="189"/>
    </row>
    <row r="389" spans="1:9" ht="19.5" x14ac:dyDescent="0.2">
      <c r="A389" s="35" t="s">
        <v>79</v>
      </c>
      <c r="B389" s="36" t="s">
        <v>2325</v>
      </c>
      <c r="C389" s="37" t="s">
        <v>64</v>
      </c>
      <c r="D389" s="37" t="s">
        <v>2326</v>
      </c>
      <c r="E389" s="36" t="s">
        <v>88</v>
      </c>
      <c r="F389" s="36" t="s">
        <v>6</v>
      </c>
      <c r="G389" s="37">
        <v>62.72</v>
      </c>
      <c r="H389" s="38">
        <v>62.72</v>
      </c>
      <c r="I389" s="189"/>
    </row>
    <row r="390" spans="1:9" x14ac:dyDescent="0.2">
      <c r="A390" s="35" t="s">
        <v>877</v>
      </c>
      <c r="B390" s="36" t="s">
        <v>50</v>
      </c>
      <c r="C390" s="37" t="s">
        <v>51</v>
      </c>
      <c r="D390" s="37" t="s">
        <v>3</v>
      </c>
      <c r="E390" s="36" t="s">
        <v>52</v>
      </c>
      <c r="F390" s="36" t="s">
        <v>53</v>
      </c>
      <c r="G390" s="37" t="s">
        <v>54</v>
      </c>
      <c r="H390" s="38" t="s">
        <v>4</v>
      </c>
      <c r="I390" s="189"/>
    </row>
    <row r="391" spans="1:9" ht="19.5" x14ac:dyDescent="0.2">
      <c r="A391" s="35" t="s">
        <v>68</v>
      </c>
      <c r="B391" s="36" t="s">
        <v>878</v>
      </c>
      <c r="C391" s="37" t="s">
        <v>86</v>
      </c>
      <c r="D391" s="37" t="s">
        <v>879</v>
      </c>
      <c r="E391" s="36" t="s">
        <v>88</v>
      </c>
      <c r="F391" s="36" t="s">
        <v>6</v>
      </c>
      <c r="G391" s="37">
        <v>807.04</v>
      </c>
      <c r="H391" s="38">
        <v>807.04</v>
      </c>
      <c r="I391" s="189"/>
    </row>
    <row r="392" spans="1:9" x14ac:dyDescent="0.2">
      <c r="A392" s="35" t="s">
        <v>1854</v>
      </c>
      <c r="B392" s="36" t="s">
        <v>2327</v>
      </c>
      <c r="C392" s="37" t="s">
        <v>64</v>
      </c>
      <c r="D392" s="37" t="s">
        <v>2328</v>
      </c>
      <c r="E392" s="36" t="s">
        <v>1835</v>
      </c>
      <c r="F392" s="36" t="s">
        <v>2329</v>
      </c>
      <c r="G392" s="37">
        <v>25.63</v>
      </c>
      <c r="H392" s="38">
        <v>12.23</v>
      </c>
      <c r="I392" s="189"/>
    </row>
    <row r="393" spans="1:9" x14ac:dyDescent="0.2">
      <c r="A393" s="35" t="s">
        <v>1854</v>
      </c>
      <c r="B393" s="36" t="s">
        <v>1867</v>
      </c>
      <c r="C393" s="37" t="s">
        <v>64</v>
      </c>
      <c r="D393" s="37" t="s">
        <v>1868</v>
      </c>
      <c r="E393" s="36" t="s">
        <v>1835</v>
      </c>
      <c r="F393" s="36" t="s">
        <v>2330</v>
      </c>
      <c r="G393" s="37">
        <v>20.74</v>
      </c>
      <c r="H393" s="38">
        <v>3.11</v>
      </c>
      <c r="I393" s="189"/>
    </row>
    <row r="394" spans="1:9" ht="19.5" x14ac:dyDescent="0.2">
      <c r="A394" s="35" t="s">
        <v>1854</v>
      </c>
      <c r="B394" s="36" t="s">
        <v>2331</v>
      </c>
      <c r="C394" s="37" t="s">
        <v>64</v>
      </c>
      <c r="D394" s="37" t="s">
        <v>2332</v>
      </c>
      <c r="E394" s="36" t="s">
        <v>88</v>
      </c>
      <c r="F394" s="36" t="s">
        <v>6</v>
      </c>
      <c r="G394" s="37">
        <v>119.62</v>
      </c>
      <c r="H394" s="38">
        <v>119.62</v>
      </c>
      <c r="I394" s="189"/>
    </row>
    <row r="395" spans="1:9" ht="19.5" x14ac:dyDescent="0.2">
      <c r="A395" s="35" t="s">
        <v>79</v>
      </c>
      <c r="B395" s="36" t="s">
        <v>2333</v>
      </c>
      <c r="C395" s="37" t="s">
        <v>86</v>
      </c>
      <c r="D395" s="37" t="s">
        <v>2334</v>
      </c>
      <c r="E395" s="36" t="s">
        <v>88</v>
      </c>
      <c r="F395" s="36" t="s">
        <v>6</v>
      </c>
      <c r="G395" s="37">
        <v>658.83</v>
      </c>
      <c r="H395" s="38">
        <v>658.83</v>
      </c>
      <c r="I395" s="189"/>
    </row>
    <row r="396" spans="1:9" x14ac:dyDescent="0.2">
      <c r="A396" s="35" t="s">
        <v>79</v>
      </c>
      <c r="B396" s="36" t="s">
        <v>2335</v>
      </c>
      <c r="C396" s="37" t="s">
        <v>64</v>
      </c>
      <c r="D396" s="37" t="s">
        <v>2336</v>
      </c>
      <c r="E396" s="36" t="s">
        <v>170</v>
      </c>
      <c r="F396" s="36" t="s">
        <v>2337</v>
      </c>
      <c r="G396" s="37">
        <v>38.31</v>
      </c>
      <c r="H396" s="38">
        <v>13.25</v>
      </c>
      <c r="I396" s="189"/>
    </row>
    <row r="397" spans="1:9" x14ac:dyDescent="0.2">
      <c r="A397" s="35" t="s">
        <v>881</v>
      </c>
      <c r="B397" s="36" t="s">
        <v>50</v>
      </c>
      <c r="C397" s="37" t="s">
        <v>51</v>
      </c>
      <c r="D397" s="37" t="s">
        <v>3</v>
      </c>
      <c r="E397" s="36" t="s">
        <v>52</v>
      </c>
      <c r="F397" s="36" t="s">
        <v>53</v>
      </c>
      <c r="G397" s="37" t="s">
        <v>54</v>
      </c>
      <c r="H397" s="38" t="s">
        <v>4</v>
      </c>
      <c r="I397" s="189"/>
    </row>
    <row r="398" spans="1:9" ht="19.5" x14ac:dyDescent="0.2">
      <c r="A398" s="35" t="s">
        <v>68</v>
      </c>
      <c r="B398" s="36" t="s">
        <v>882</v>
      </c>
      <c r="C398" s="37" t="s">
        <v>86</v>
      </c>
      <c r="D398" s="37" t="s">
        <v>883</v>
      </c>
      <c r="E398" s="36" t="s">
        <v>88</v>
      </c>
      <c r="F398" s="36" t="s">
        <v>6</v>
      </c>
      <c r="G398" s="37">
        <v>140.43</v>
      </c>
      <c r="H398" s="38">
        <v>140.43</v>
      </c>
      <c r="I398" s="189"/>
    </row>
    <row r="399" spans="1:9" x14ac:dyDescent="0.2">
      <c r="A399" s="35" t="s">
        <v>1854</v>
      </c>
      <c r="B399" s="36" t="s">
        <v>2204</v>
      </c>
      <c r="C399" s="37" t="s">
        <v>64</v>
      </c>
      <c r="D399" s="37" t="s">
        <v>2205</v>
      </c>
      <c r="E399" s="36" t="s">
        <v>1835</v>
      </c>
      <c r="F399" s="36" t="s">
        <v>2302</v>
      </c>
      <c r="G399" s="37">
        <v>25.04</v>
      </c>
      <c r="H399" s="38">
        <v>7.51</v>
      </c>
      <c r="I399" s="189"/>
    </row>
    <row r="400" spans="1:9" x14ac:dyDescent="0.2">
      <c r="A400" s="35" t="s">
        <v>1854</v>
      </c>
      <c r="B400" s="36" t="s">
        <v>2201</v>
      </c>
      <c r="C400" s="37" t="s">
        <v>64</v>
      </c>
      <c r="D400" s="37" t="s">
        <v>2202</v>
      </c>
      <c r="E400" s="36" t="s">
        <v>1835</v>
      </c>
      <c r="F400" s="36" t="s">
        <v>2316</v>
      </c>
      <c r="G400" s="37">
        <v>20.68</v>
      </c>
      <c r="H400" s="38">
        <v>10.34</v>
      </c>
      <c r="I400" s="189"/>
    </row>
    <row r="401" spans="1:9" x14ac:dyDescent="0.2">
      <c r="A401" s="35" t="s">
        <v>79</v>
      </c>
      <c r="B401" s="36" t="s">
        <v>2338</v>
      </c>
      <c r="C401" s="37" t="s">
        <v>64</v>
      </c>
      <c r="D401" s="37" t="s">
        <v>2339</v>
      </c>
      <c r="E401" s="36" t="s">
        <v>88</v>
      </c>
      <c r="F401" s="36" t="s">
        <v>2321</v>
      </c>
      <c r="G401" s="37">
        <v>18.440000000000001</v>
      </c>
      <c r="H401" s="38">
        <v>0.1</v>
      </c>
      <c r="I401" s="189"/>
    </row>
    <row r="402" spans="1:9" ht="19.5" x14ac:dyDescent="0.2">
      <c r="A402" s="35" t="s">
        <v>79</v>
      </c>
      <c r="B402" s="36" t="s">
        <v>2340</v>
      </c>
      <c r="C402" s="37" t="s">
        <v>86</v>
      </c>
      <c r="D402" s="37" t="s">
        <v>2341</v>
      </c>
      <c r="E402" s="36" t="s">
        <v>88</v>
      </c>
      <c r="F402" s="36" t="s">
        <v>6</v>
      </c>
      <c r="G402" s="37">
        <v>122.48</v>
      </c>
      <c r="H402" s="38">
        <v>122.48</v>
      </c>
      <c r="I402" s="189"/>
    </row>
    <row r="403" spans="1:9" x14ac:dyDescent="0.2">
      <c r="A403" s="35" t="s">
        <v>889</v>
      </c>
      <c r="B403" s="36" t="s">
        <v>50</v>
      </c>
      <c r="C403" s="37" t="s">
        <v>51</v>
      </c>
      <c r="D403" s="37" t="s">
        <v>3</v>
      </c>
      <c r="E403" s="36" t="s">
        <v>52</v>
      </c>
      <c r="F403" s="36" t="s">
        <v>53</v>
      </c>
      <c r="G403" s="37" t="s">
        <v>54</v>
      </c>
      <c r="H403" s="38" t="s">
        <v>4</v>
      </c>
      <c r="I403" s="189"/>
    </row>
    <row r="404" spans="1:9" ht="19.5" x14ac:dyDescent="0.2">
      <c r="A404" s="35" t="s">
        <v>68</v>
      </c>
      <c r="B404" s="36" t="s">
        <v>890</v>
      </c>
      <c r="C404" s="37" t="s">
        <v>86</v>
      </c>
      <c r="D404" s="37" t="s">
        <v>891</v>
      </c>
      <c r="E404" s="36" t="s">
        <v>88</v>
      </c>
      <c r="F404" s="36" t="s">
        <v>6</v>
      </c>
      <c r="G404" s="37">
        <v>67.62</v>
      </c>
      <c r="H404" s="38">
        <v>67.62</v>
      </c>
      <c r="I404" s="189"/>
    </row>
    <row r="405" spans="1:9" x14ac:dyDescent="0.2">
      <c r="A405" s="35" t="s">
        <v>1854</v>
      </c>
      <c r="B405" s="36" t="s">
        <v>2204</v>
      </c>
      <c r="C405" s="37" t="s">
        <v>64</v>
      </c>
      <c r="D405" s="37" t="s">
        <v>2205</v>
      </c>
      <c r="E405" s="36" t="s">
        <v>1835</v>
      </c>
      <c r="F405" s="36" t="s">
        <v>2342</v>
      </c>
      <c r="G405" s="37">
        <v>25.04</v>
      </c>
      <c r="H405" s="38">
        <v>3.81</v>
      </c>
      <c r="I405" s="189"/>
    </row>
    <row r="406" spans="1:9" x14ac:dyDescent="0.2">
      <c r="A406" s="35" t="s">
        <v>1854</v>
      </c>
      <c r="B406" s="36" t="s">
        <v>1867</v>
      </c>
      <c r="C406" s="37" t="s">
        <v>64</v>
      </c>
      <c r="D406" s="37" t="s">
        <v>1868</v>
      </c>
      <c r="E406" s="36" t="s">
        <v>1835</v>
      </c>
      <c r="F406" s="36" t="s">
        <v>2343</v>
      </c>
      <c r="G406" s="37">
        <v>20.74</v>
      </c>
      <c r="H406" s="38">
        <v>0.99</v>
      </c>
      <c r="I406" s="189"/>
    </row>
    <row r="407" spans="1:9" x14ac:dyDescent="0.2">
      <c r="A407" s="35" t="s">
        <v>79</v>
      </c>
      <c r="B407" s="36" t="s">
        <v>2319</v>
      </c>
      <c r="C407" s="37" t="s">
        <v>64</v>
      </c>
      <c r="D407" s="37" t="s">
        <v>2320</v>
      </c>
      <c r="E407" s="36" t="s">
        <v>88</v>
      </c>
      <c r="F407" s="36" t="s">
        <v>2344</v>
      </c>
      <c r="G407" s="37">
        <v>5</v>
      </c>
      <c r="H407" s="38">
        <v>0.1</v>
      </c>
      <c r="I407" s="189"/>
    </row>
    <row r="408" spans="1:9" ht="19.5" x14ac:dyDescent="0.2">
      <c r="A408" s="35" t="s">
        <v>79</v>
      </c>
      <c r="B408" s="36" t="s">
        <v>2325</v>
      </c>
      <c r="C408" s="37" t="s">
        <v>64</v>
      </c>
      <c r="D408" s="37" t="s">
        <v>2326</v>
      </c>
      <c r="E408" s="36" t="s">
        <v>88</v>
      </c>
      <c r="F408" s="36" t="s">
        <v>6</v>
      </c>
      <c r="G408" s="37">
        <v>62.72</v>
      </c>
      <c r="H408" s="38">
        <v>62.72</v>
      </c>
      <c r="I408" s="189"/>
    </row>
    <row r="409" spans="1:9" x14ac:dyDescent="0.2">
      <c r="A409" s="35" t="s">
        <v>901</v>
      </c>
      <c r="B409" s="36" t="s">
        <v>50</v>
      </c>
      <c r="C409" s="37" t="s">
        <v>51</v>
      </c>
      <c r="D409" s="37" t="s">
        <v>3</v>
      </c>
      <c r="E409" s="36" t="s">
        <v>52</v>
      </c>
      <c r="F409" s="36" t="s">
        <v>53</v>
      </c>
      <c r="G409" s="37" t="s">
        <v>54</v>
      </c>
      <c r="H409" s="38" t="s">
        <v>4</v>
      </c>
      <c r="I409" s="189"/>
    </row>
    <row r="410" spans="1:9" x14ac:dyDescent="0.2">
      <c r="A410" s="35" t="s">
        <v>68</v>
      </c>
      <c r="B410" s="36" t="s">
        <v>902</v>
      </c>
      <c r="C410" s="37" t="s">
        <v>86</v>
      </c>
      <c r="D410" s="37" t="s">
        <v>903</v>
      </c>
      <c r="E410" s="36" t="s">
        <v>88</v>
      </c>
      <c r="F410" s="36" t="s">
        <v>6</v>
      </c>
      <c r="G410" s="37">
        <v>838.28</v>
      </c>
      <c r="H410" s="38">
        <v>838.28</v>
      </c>
      <c r="I410" s="189"/>
    </row>
    <row r="411" spans="1:9" x14ac:dyDescent="0.2">
      <c r="A411" s="35" t="s">
        <v>1854</v>
      </c>
      <c r="B411" s="36" t="s">
        <v>2204</v>
      </c>
      <c r="C411" s="37" t="s">
        <v>64</v>
      </c>
      <c r="D411" s="37" t="s">
        <v>2205</v>
      </c>
      <c r="E411" s="36" t="s">
        <v>1835</v>
      </c>
      <c r="F411" s="36" t="s">
        <v>2345</v>
      </c>
      <c r="G411" s="37">
        <v>25.04</v>
      </c>
      <c r="H411" s="38">
        <v>44.29</v>
      </c>
      <c r="I411" s="189"/>
    </row>
    <row r="412" spans="1:9" x14ac:dyDescent="0.2">
      <c r="A412" s="35" t="s">
        <v>1854</v>
      </c>
      <c r="B412" s="36" t="s">
        <v>1867</v>
      </c>
      <c r="C412" s="37" t="s">
        <v>64</v>
      </c>
      <c r="D412" s="37" t="s">
        <v>1868</v>
      </c>
      <c r="E412" s="36" t="s">
        <v>1835</v>
      </c>
      <c r="F412" s="36" t="s">
        <v>2346</v>
      </c>
      <c r="G412" s="37">
        <v>20.74</v>
      </c>
      <c r="H412" s="38">
        <v>14.74</v>
      </c>
      <c r="I412" s="189"/>
    </row>
    <row r="413" spans="1:9" ht="19.5" x14ac:dyDescent="0.2">
      <c r="A413" s="35" t="s">
        <v>79</v>
      </c>
      <c r="B413" s="36" t="s">
        <v>2310</v>
      </c>
      <c r="C413" s="37" t="s">
        <v>64</v>
      </c>
      <c r="D413" s="37" t="s">
        <v>2311</v>
      </c>
      <c r="E413" s="36" t="s">
        <v>88</v>
      </c>
      <c r="F413" s="36" t="s">
        <v>16</v>
      </c>
      <c r="G413" s="37">
        <v>19.260000000000002</v>
      </c>
      <c r="H413" s="38">
        <v>115.56</v>
      </c>
      <c r="I413" s="189"/>
    </row>
    <row r="414" spans="1:9" x14ac:dyDescent="0.2">
      <c r="A414" s="35" t="s">
        <v>79</v>
      </c>
      <c r="B414" s="36" t="s">
        <v>2347</v>
      </c>
      <c r="C414" s="37" t="s">
        <v>64</v>
      </c>
      <c r="D414" s="37" t="s">
        <v>2348</v>
      </c>
      <c r="E414" s="36" t="s">
        <v>170</v>
      </c>
      <c r="F414" s="36" t="s">
        <v>2349</v>
      </c>
      <c r="G414" s="37">
        <v>108.83</v>
      </c>
      <c r="H414" s="38">
        <v>7.63</v>
      </c>
      <c r="I414" s="189"/>
    </row>
    <row r="415" spans="1:9" ht="19.5" x14ac:dyDescent="0.2">
      <c r="A415" s="35" t="s">
        <v>79</v>
      </c>
      <c r="B415" s="36" t="s">
        <v>2350</v>
      </c>
      <c r="C415" s="37" t="s">
        <v>2021</v>
      </c>
      <c r="D415" s="37" t="s">
        <v>2351</v>
      </c>
      <c r="E415" s="36" t="s">
        <v>88</v>
      </c>
      <c r="F415" s="36" t="s">
        <v>6</v>
      </c>
      <c r="G415" s="37">
        <v>656.06</v>
      </c>
      <c r="H415" s="38">
        <v>656.06</v>
      </c>
      <c r="I415" s="189"/>
    </row>
    <row r="416" spans="1:9" x14ac:dyDescent="0.2">
      <c r="A416" s="35" t="s">
        <v>905</v>
      </c>
      <c r="B416" s="36" t="s">
        <v>50</v>
      </c>
      <c r="C416" s="37" t="s">
        <v>51</v>
      </c>
      <c r="D416" s="37" t="s">
        <v>3</v>
      </c>
      <c r="E416" s="36" t="s">
        <v>52</v>
      </c>
      <c r="F416" s="36" t="s">
        <v>53</v>
      </c>
      <c r="G416" s="37" t="s">
        <v>54</v>
      </c>
      <c r="H416" s="38" t="s">
        <v>4</v>
      </c>
      <c r="I416" s="189"/>
    </row>
    <row r="417" spans="1:9" x14ac:dyDescent="0.2">
      <c r="A417" s="35" t="s">
        <v>68</v>
      </c>
      <c r="B417" s="36" t="s">
        <v>906</v>
      </c>
      <c r="C417" s="37" t="s">
        <v>86</v>
      </c>
      <c r="D417" s="37" t="s">
        <v>907</v>
      </c>
      <c r="E417" s="36" t="s">
        <v>88</v>
      </c>
      <c r="F417" s="36" t="s">
        <v>6</v>
      </c>
      <c r="G417" s="37">
        <v>309.95999999999998</v>
      </c>
      <c r="H417" s="38">
        <v>309.95999999999998</v>
      </c>
      <c r="I417" s="189"/>
    </row>
    <row r="418" spans="1:9" x14ac:dyDescent="0.2">
      <c r="A418" s="35" t="s">
        <v>1854</v>
      </c>
      <c r="B418" s="36" t="s">
        <v>2204</v>
      </c>
      <c r="C418" s="37" t="s">
        <v>64</v>
      </c>
      <c r="D418" s="37" t="s">
        <v>2205</v>
      </c>
      <c r="E418" s="36" t="s">
        <v>1835</v>
      </c>
      <c r="F418" s="36" t="s">
        <v>2316</v>
      </c>
      <c r="G418" s="37">
        <v>25.04</v>
      </c>
      <c r="H418" s="38">
        <v>12.52</v>
      </c>
      <c r="I418" s="189"/>
    </row>
    <row r="419" spans="1:9" x14ac:dyDescent="0.2">
      <c r="A419" s="35" t="s">
        <v>1854</v>
      </c>
      <c r="B419" s="36" t="s">
        <v>2201</v>
      </c>
      <c r="C419" s="37" t="s">
        <v>64</v>
      </c>
      <c r="D419" s="37" t="s">
        <v>2202</v>
      </c>
      <c r="E419" s="36" t="s">
        <v>1835</v>
      </c>
      <c r="F419" s="36" t="s">
        <v>2316</v>
      </c>
      <c r="G419" s="37">
        <v>20.68</v>
      </c>
      <c r="H419" s="38">
        <v>10.34</v>
      </c>
      <c r="I419" s="189"/>
    </row>
    <row r="420" spans="1:9" x14ac:dyDescent="0.2">
      <c r="A420" s="35" t="s">
        <v>79</v>
      </c>
      <c r="B420" s="36" t="s">
        <v>2338</v>
      </c>
      <c r="C420" s="37" t="s">
        <v>64</v>
      </c>
      <c r="D420" s="37" t="s">
        <v>2339</v>
      </c>
      <c r="E420" s="36" t="s">
        <v>88</v>
      </c>
      <c r="F420" s="36" t="s">
        <v>2352</v>
      </c>
      <c r="G420" s="37">
        <v>18.440000000000001</v>
      </c>
      <c r="H420" s="38">
        <v>0.2</v>
      </c>
      <c r="I420" s="189"/>
    </row>
    <row r="421" spans="1:9" x14ac:dyDescent="0.2">
      <c r="A421" s="35" t="s">
        <v>79</v>
      </c>
      <c r="B421" s="36" t="s">
        <v>2353</v>
      </c>
      <c r="C421" s="37" t="s">
        <v>2010</v>
      </c>
      <c r="D421" s="37" t="s">
        <v>2354</v>
      </c>
      <c r="E421" s="36" t="s">
        <v>88</v>
      </c>
      <c r="F421" s="36" t="s">
        <v>6</v>
      </c>
      <c r="G421" s="37">
        <v>286.89999999999998</v>
      </c>
      <c r="H421" s="38">
        <v>286.89999999999998</v>
      </c>
      <c r="I421" s="189"/>
    </row>
    <row r="422" spans="1:9" x14ac:dyDescent="0.2">
      <c r="A422" s="35" t="s">
        <v>909</v>
      </c>
      <c r="B422" s="36" t="s">
        <v>50</v>
      </c>
      <c r="C422" s="37" t="s">
        <v>51</v>
      </c>
      <c r="D422" s="37" t="s">
        <v>3</v>
      </c>
      <c r="E422" s="36" t="s">
        <v>52</v>
      </c>
      <c r="F422" s="36" t="s">
        <v>53</v>
      </c>
      <c r="G422" s="37" t="s">
        <v>54</v>
      </c>
      <c r="H422" s="38" t="s">
        <v>4</v>
      </c>
      <c r="I422" s="189"/>
    </row>
    <row r="423" spans="1:9" ht="29.25" x14ac:dyDescent="0.2">
      <c r="A423" s="35" t="s">
        <v>68</v>
      </c>
      <c r="B423" s="36" t="s">
        <v>910</v>
      </c>
      <c r="C423" s="37" t="s">
        <v>86</v>
      </c>
      <c r="D423" s="37" t="s">
        <v>911</v>
      </c>
      <c r="E423" s="36" t="s">
        <v>88</v>
      </c>
      <c r="F423" s="36" t="s">
        <v>6</v>
      </c>
      <c r="G423" s="37">
        <v>1543.65</v>
      </c>
      <c r="H423" s="38">
        <v>1543.65</v>
      </c>
      <c r="I423" s="189"/>
    </row>
    <row r="424" spans="1:9" x14ac:dyDescent="0.2">
      <c r="A424" s="35" t="s">
        <v>1854</v>
      </c>
      <c r="B424" s="36" t="s">
        <v>2204</v>
      </c>
      <c r="C424" s="37" t="s">
        <v>64</v>
      </c>
      <c r="D424" s="37" t="s">
        <v>2205</v>
      </c>
      <c r="E424" s="36" t="s">
        <v>1835</v>
      </c>
      <c r="F424" s="36" t="s">
        <v>2355</v>
      </c>
      <c r="G424" s="37">
        <v>25.04</v>
      </c>
      <c r="H424" s="38">
        <v>20.399999999999999</v>
      </c>
      <c r="I424" s="189"/>
    </row>
    <row r="425" spans="1:9" x14ac:dyDescent="0.2">
      <c r="A425" s="35" t="s">
        <v>1854</v>
      </c>
      <c r="B425" s="36" t="s">
        <v>2201</v>
      </c>
      <c r="C425" s="37" t="s">
        <v>64</v>
      </c>
      <c r="D425" s="37" t="s">
        <v>2202</v>
      </c>
      <c r="E425" s="36" t="s">
        <v>1835</v>
      </c>
      <c r="F425" s="36" t="s">
        <v>2355</v>
      </c>
      <c r="G425" s="37">
        <v>20.68</v>
      </c>
      <c r="H425" s="38">
        <v>16.850000000000001</v>
      </c>
      <c r="I425" s="189"/>
    </row>
    <row r="426" spans="1:9" x14ac:dyDescent="0.2">
      <c r="A426" s="35" t="s">
        <v>79</v>
      </c>
      <c r="B426" s="36" t="s">
        <v>2319</v>
      </c>
      <c r="C426" s="37" t="s">
        <v>64</v>
      </c>
      <c r="D426" s="37" t="s">
        <v>2320</v>
      </c>
      <c r="E426" s="36" t="s">
        <v>88</v>
      </c>
      <c r="F426" s="36" t="s">
        <v>2356</v>
      </c>
      <c r="G426" s="37">
        <v>5</v>
      </c>
      <c r="H426" s="38">
        <v>0.49</v>
      </c>
      <c r="I426" s="189"/>
    </row>
    <row r="427" spans="1:9" x14ac:dyDescent="0.2">
      <c r="A427" s="35" t="s">
        <v>79</v>
      </c>
      <c r="B427" s="36" t="s">
        <v>2357</v>
      </c>
      <c r="C427" s="37" t="s">
        <v>64</v>
      </c>
      <c r="D427" s="37" t="s">
        <v>2358</v>
      </c>
      <c r="E427" s="36" t="s">
        <v>88</v>
      </c>
      <c r="F427" s="36" t="s">
        <v>6</v>
      </c>
      <c r="G427" s="37">
        <v>353.2</v>
      </c>
      <c r="H427" s="38">
        <v>353.2</v>
      </c>
      <c r="I427" s="189"/>
    </row>
    <row r="428" spans="1:9" x14ac:dyDescent="0.2">
      <c r="A428" s="35" t="s">
        <v>79</v>
      </c>
      <c r="B428" s="36" t="s">
        <v>2359</v>
      </c>
      <c r="C428" s="37" t="s">
        <v>64</v>
      </c>
      <c r="D428" s="37" t="s">
        <v>2360</v>
      </c>
      <c r="E428" s="36" t="s">
        <v>88</v>
      </c>
      <c r="F428" s="36" t="s">
        <v>6</v>
      </c>
      <c r="G428" s="37">
        <v>104.91</v>
      </c>
      <c r="H428" s="38">
        <v>104.91</v>
      </c>
      <c r="I428" s="189"/>
    </row>
    <row r="429" spans="1:9" ht="29.25" x14ac:dyDescent="0.2">
      <c r="A429" s="35" t="s">
        <v>79</v>
      </c>
      <c r="B429" s="36" t="s">
        <v>2361</v>
      </c>
      <c r="C429" s="37" t="s">
        <v>2362</v>
      </c>
      <c r="D429" s="37" t="s">
        <v>2363</v>
      </c>
      <c r="E429" s="36" t="s">
        <v>688</v>
      </c>
      <c r="F429" s="36" t="s">
        <v>6</v>
      </c>
      <c r="G429" s="37">
        <v>1047.8</v>
      </c>
      <c r="H429" s="38">
        <v>1047.8</v>
      </c>
      <c r="I429" s="189"/>
    </row>
    <row r="430" spans="1:9" x14ac:dyDescent="0.2">
      <c r="A430" s="35" t="s">
        <v>913</v>
      </c>
      <c r="B430" s="36" t="s">
        <v>50</v>
      </c>
      <c r="C430" s="37" t="s">
        <v>51</v>
      </c>
      <c r="D430" s="37" t="s">
        <v>3</v>
      </c>
      <c r="E430" s="36" t="s">
        <v>52</v>
      </c>
      <c r="F430" s="36" t="s">
        <v>53</v>
      </c>
      <c r="G430" s="37" t="s">
        <v>54</v>
      </c>
      <c r="H430" s="38" t="s">
        <v>4</v>
      </c>
      <c r="I430" s="189"/>
    </row>
    <row r="431" spans="1:9" ht="19.5" x14ac:dyDescent="0.2">
      <c r="A431" s="35" t="s">
        <v>68</v>
      </c>
      <c r="B431" s="36" t="s">
        <v>914</v>
      </c>
      <c r="C431" s="37" t="s">
        <v>86</v>
      </c>
      <c r="D431" s="37" t="s">
        <v>915</v>
      </c>
      <c r="E431" s="36" t="s">
        <v>66</v>
      </c>
      <c r="F431" s="36" t="s">
        <v>6</v>
      </c>
      <c r="G431" s="37">
        <v>758.38</v>
      </c>
      <c r="H431" s="38">
        <v>758.38</v>
      </c>
      <c r="I431" s="189"/>
    </row>
    <row r="432" spans="1:9" x14ac:dyDescent="0.2">
      <c r="A432" s="35" t="s">
        <v>1854</v>
      </c>
      <c r="B432" s="36" t="s">
        <v>1860</v>
      </c>
      <c r="C432" s="37" t="s">
        <v>64</v>
      </c>
      <c r="D432" s="37" t="s">
        <v>1861</v>
      </c>
      <c r="E432" s="36" t="s">
        <v>1835</v>
      </c>
      <c r="F432" s="36" t="s">
        <v>1869</v>
      </c>
      <c r="G432" s="37">
        <v>25.75</v>
      </c>
      <c r="H432" s="38">
        <v>30.9</v>
      </c>
      <c r="I432" s="189"/>
    </row>
    <row r="433" spans="1:9" x14ac:dyDescent="0.2">
      <c r="A433" s="35" t="s">
        <v>1854</v>
      </c>
      <c r="B433" s="36" t="s">
        <v>1867</v>
      </c>
      <c r="C433" s="37" t="s">
        <v>64</v>
      </c>
      <c r="D433" s="37" t="s">
        <v>1868</v>
      </c>
      <c r="E433" s="36" t="s">
        <v>1835</v>
      </c>
      <c r="F433" s="36" t="s">
        <v>8</v>
      </c>
      <c r="G433" s="37">
        <v>20.74</v>
      </c>
      <c r="H433" s="38">
        <v>41.48</v>
      </c>
      <c r="I433" s="189"/>
    </row>
    <row r="434" spans="1:9" x14ac:dyDescent="0.2">
      <c r="A434" s="35" t="s">
        <v>79</v>
      </c>
      <c r="B434" s="36" t="s">
        <v>2364</v>
      </c>
      <c r="C434" s="37" t="s">
        <v>64</v>
      </c>
      <c r="D434" s="37" t="s">
        <v>2365</v>
      </c>
      <c r="E434" s="36" t="s">
        <v>136</v>
      </c>
      <c r="F434" s="36" t="s">
        <v>2117</v>
      </c>
      <c r="G434" s="37">
        <v>84</v>
      </c>
      <c r="H434" s="38">
        <v>0.67</v>
      </c>
      <c r="I434" s="189"/>
    </row>
    <row r="435" spans="1:9" x14ac:dyDescent="0.2">
      <c r="A435" s="35" t="s">
        <v>79</v>
      </c>
      <c r="B435" s="36" t="s">
        <v>2366</v>
      </c>
      <c r="C435" s="37" t="s">
        <v>64</v>
      </c>
      <c r="D435" s="37" t="s">
        <v>2367</v>
      </c>
      <c r="E435" s="36" t="s">
        <v>170</v>
      </c>
      <c r="F435" s="36" t="s">
        <v>2368</v>
      </c>
      <c r="G435" s="37">
        <v>0.8</v>
      </c>
      <c r="H435" s="38">
        <v>2.56</v>
      </c>
      <c r="I435" s="189"/>
    </row>
    <row r="436" spans="1:9" ht="19.5" x14ac:dyDescent="0.2">
      <c r="A436" s="35" t="s">
        <v>79</v>
      </c>
      <c r="B436" s="36" t="s">
        <v>2369</v>
      </c>
      <c r="C436" s="37" t="s">
        <v>64</v>
      </c>
      <c r="D436" s="37" t="s">
        <v>2370</v>
      </c>
      <c r="E436" s="36" t="s">
        <v>66</v>
      </c>
      <c r="F436" s="36" t="s">
        <v>6</v>
      </c>
      <c r="G436" s="37">
        <v>671.69</v>
      </c>
      <c r="H436" s="38">
        <v>671.69</v>
      </c>
      <c r="I436" s="189"/>
    </row>
    <row r="437" spans="1:9" x14ac:dyDescent="0.2">
      <c r="A437" s="35" t="s">
        <v>79</v>
      </c>
      <c r="B437" s="36" t="s">
        <v>2371</v>
      </c>
      <c r="C437" s="37" t="s">
        <v>64</v>
      </c>
      <c r="D437" s="37" t="s">
        <v>2372</v>
      </c>
      <c r="E437" s="36" t="s">
        <v>88</v>
      </c>
      <c r="F437" s="36" t="s">
        <v>2316</v>
      </c>
      <c r="G437" s="37">
        <v>22.17</v>
      </c>
      <c r="H437" s="38">
        <v>11.08</v>
      </c>
      <c r="I437" s="189"/>
    </row>
    <row r="438" spans="1:9" x14ac:dyDescent="0.2">
      <c r="A438" s="35" t="s">
        <v>917</v>
      </c>
      <c r="B438" s="36" t="s">
        <v>50</v>
      </c>
      <c r="C438" s="37" t="s">
        <v>51</v>
      </c>
      <c r="D438" s="37" t="s">
        <v>3</v>
      </c>
      <c r="E438" s="36" t="s">
        <v>52</v>
      </c>
      <c r="F438" s="36" t="s">
        <v>53</v>
      </c>
      <c r="G438" s="37" t="s">
        <v>54</v>
      </c>
      <c r="H438" s="38" t="s">
        <v>4</v>
      </c>
      <c r="I438" s="189"/>
    </row>
    <row r="439" spans="1:9" x14ac:dyDescent="0.2">
      <c r="A439" s="35" t="s">
        <v>68</v>
      </c>
      <c r="B439" s="36" t="s">
        <v>918</v>
      </c>
      <c r="C439" s="37" t="s">
        <v>86</v>
      </c>
      <c r="D439" s="37" t="s">
        <v>919</v>
      </c>
      <c r="E439" s="36" t="s">
        <v>72</v>
      </c>
      <c r="F439" s="36" t="s">
        <v>6</v>
      </c>
      <c r="G439" s="37">
        <v>82.57</v>
      </c>
      <c r="H439" s="38">
        <v>82.57</v>
      </c>
      <c r="I439" s="189"/>
    </row>
    <row r="440" spans="1:9" x14ac:dyDescent="0.2">
      <c r="A440" s="35" t="s">
        <v>1854</v>
      </c>
      <c r="B440" s="36" t="s">
        <v>2327</v>
      </c>
      <c r="C440" s="37" t="s">
        <v>64</v>
      </c>
      <c r="D440" s="37" t="s">
        <v>2328</v>
      </c>
      <c r="E440" s="36" t="s">
        <v>1835</v>
      </c>
      <c r="F440" s="36" t="s">
        <v>2373</v>
      </c>
      <c r="G440" s="37">
        <v>25.63</v>
      </c>
      <c r="H440" s="38">
        <v>7.66</v>
      </c>
      <c r="I440" s="189"/>
    </row>
    <row r="441" spans="1:9" x14ac:dyDescent="0.2">
      <c r="A441" s="35" t="s">
        <v>1854</v>
      </c>
      <c r="B441" s="36" t="s">
        <v>1867</v>
      </c>
      <c r="C441" s="37" t="s">
        <v>64</v>
      </c>
      <c r="D441" s="37" t="s">
        <v>1868</v>
      </c>
      <c r="E441" s="36" t="s">
        <v>1835</v>
      </c>
      <c r="F441" s="36" t="s">
        <v>2374</v>
      </c>
      <c r="G441" s="37">
        <v>20.74</v>
      </c>
      <c r="H441" s="38">
        <v>3.11</v>
      </c>
      <c r="I441" s="189"/>
    </row>
    <row r="442" spans="1:9" ht="19.5" x14ac:dyDescent="0.2">
      <c r="A442" s="35" t="s">
        <v>79</v>
      </c>
      <c r="B442" s="36" t="s">
        <v>2375</v>
      </c>
      <c r="C442" s="37" t="s">
        <v>64</v>
      </c>
      <c r="D442" s="37" t="s">
        <v>2376</v>
      </c>
      <c r="E442" s="36" t="s">
        <v>72</v>
      </c>
      <c r="F442" s="36" t="s">
        <v>2377</v>
      </c>
      <c r="G442" s="37">
        <v>66.23</v>
      </c>
      <c r="H442" s="38">
        <v>68.87</v>
      </c>
      <c r="I442" s="189"/>
    </row>
    <row r="443" spans="1:9" x14ac:dyDescent="0.2">
      <c r="A443" s="35" t="s">
        <v>79</v>
      </c>
      <c r="B443" s="36" t="s">
        <v>2378</v>
      </c>
      <c r="C443" s="37" t="s">
        <v>64</v>
      </c>
      <c r="D443" s="37" t="s">
        <v>2379</v>
      </c>
      <c r="E443" s="36" t="s">
        <v>170</v>
      </c>
      <c r="F443" s="36" t="s">
        <v>2002</v>
      </c>
      <c r="G443" s="37">
        <v>5.16</v>
      </c>
      <c r="H443" s="38">
        <v>0.61</v>
      </c>
      <c r="I443" s="189"/>
    </row>
    <row r="444" spans="1:9" x14ac:dyDescent="0.2">
      <c r="A444" s="35" t="s">
        <v>79</v>
      </c>
      <c r="B444" s="36" t="s">
        <v>2380</v>
      </c>
      <c r="C444" s="37" t="s">
        <v>64</v>
      </c>
      <c r="D444" s="37" t="s">
        <v>2381</v>
      </c>
      <c r="E444" s="36" t="s">
        <v>170</v>
      </c>
      <c r="F444" s="36" t="s">
        <v>2382</v>
      </c>
      <c r="G444" s="37">
        <v>2.7</v>
      </c>
      <c r="H444" s="38">
        <v>2.3199999999999998</v>
      </c>
      <c r="I444" s="189"/>
    </row>
    <row r="445" spans="1:9" x14ac:dyDescent="0.2">
      <c r="A445" s="35" t="s">
        <v>921</v>
      </c>
      <c r="B445" s="36" t="s">
        <v>50</v>
      </c>
      <c r="C445" s="37" t="s">
        <v>51</v>
      </c>
      <c r="D445" s="37" t="s">
        <v>3</v>
      </c>
      <c r="E445" s="36" t="s">
        <v>52</v>
      </c>
      <c r="F445" s="36" t="s">
        <v>53</v>
      </c>
      <c r="G445" s="37" t="s">
        <v>54</v>
      </c>
      <c r="H445" s="38" t="s">
        <v>4</v>
      </c>
      <c r="I445" s="189"/>
    </row>
    <row r="446" spans="1:9" x14ac:dyDescent="0.2">
      <c r="A446" s="35" t="s">
        <v>68</v>
      </c>
      <c r="B446" s="36" t="s">
        <v>922</v>
      </c>
      <c r="C446" s="37" t="s">
        <v>86</v>
      </c>
      <c r="D446" s="37" t="s">
        <v>923</v>
      </c>
      <c r="E446" s="36" t="s">
        <v>88</v>
      </c>
      <c r="F446" s="36" t="s">
        <v>6</v>
      </c>
      <c r="G446" s="37">
        <v>2705.57</v>
      </c>
      <c r="H446" s="38">
        <v>2705.57</v>
      </c>
      <c r="I446" s="189"/>
    </row>
    <row r="447" spans="1:9" x14ac:dyDescent="0.2">
      <c r="A447" s="35" t="s">
        <v>1854</v>
      </c>
      <c r="B447" s="36" t="s">
        <v>2204</v>
      </c>
      <c r="C447" s="37" t="s">
        <v>64</v>
      </c>
      <c r="D447" s="37" t="s">
        <v>2205</v>
      </c>
      <c r="E447" s="36" t="s">
        <v>1835</v>
      </c>
      <c r="F447" s="36" t="s">
        <v>2316</v>
      </c>
      <c r="G447" s="37">
        <v>25.04</v>
      </c>
      <c r="H447" s="38">
        <v>12.52</v>
      </c>
      <c r="I447" s="189"/>
    </row>
    <row r="448" spans="1:9" x14ac:dyDescent="0.2">
      <c r="A448" s="35" t="s">
        <v>1854</v>
      </c>
      <c r="B448" s="36" t="s">
        <v>2201</v>
      </c>
      <c r="C448" s="37" t="s">
        <v>64</v>
      </c>
      <c r="D448" s="37" t="s">
        <v>2202</v>
      </c>
      <c r="E448" s="36" t="s">
        <v>1835</v>
      </c>
      <c r="F448" s="36" t="s">
        <v>2316</v>
      </c>
      <c r="G448" s="37">
        <v>20.68</v>
      </c>
      <c r="H448" s="38">
        <v>10.34</v>
      </c>
      <c r="I448" s="189"/>
    </row>
    <row r="449" spans="1:9" x14ac:dyDescent="0.2">
      <c r="A449" s="35" t="s">
        <v>79</v>
      </c>
      <c r="B449" s="36" t="s">
        <v>2383</v>
      </c>
      <c r="C449" s="37" t="s">
        <v>1973</v>
      </c>
      <c r="D449" s="37" t="s">
        <v>2384</v>
      </c>
      <c r="E449" s="36" t="s">
        <v>88</v>
      </c>
      <c r="F449" s="36" t="s">
        <v>6</v>
      </c>
      <c r="G449" s="37">
        <v>2599</v>
      </c>
      <c r="H449" s="38">
        <v>2599</v>
      </c>
      <c r="I449" s="189"/>
    </row>
    <row r="450" spans="1:9" x14ac:dyDescent="0.2">
      <c r="A450" s="35" t="s">
        <v>79</v>
      </c>
      <c r="B450" s="36" t="s">
        <v>2385</v>
      </c>
      <c r="C450" s="37" t="s">
        <v>64</v>
      </c>
      <c r="D450" s="37" t="s">
        <v>2386</v>
      </c>
      <c r="E450" s="36" t="s">
        <v>88</v>
      </c>
      <c r="F450" s="36" t="s">
        <v>6</v>
      </c>
      <c r="G450" s="37">
        <v>83.71</v>
      </c>
      <c r="H450" s="38">
        <v>83.71</v>
      </c>
      <c r="I450" s="189"/>
    </row>
    <row r="451" spans="1:9" x14ac:dyDescent="0.2">
      <c r="A451" s="35" t="s">
        <v>925</v>
      </c>
      <c r="B451" s="36" t="s">
        <v>50</v>
      </c>
      <c r="C451" s="37" t="s">
        <v>51</v>
      </c>
      <c r="D451" s="37" t="s">
        <v>3</v>
      </c>
      <c r="E451" s="36" t="s">
        <v>52</v>
      </c>
      <c r="F451" s="36" t="s">
        <v>53</v>
      </c>
      <c r="G451" s="37" t="s">
        <v>54</v>
      </c>
      <c r="H451" s="38" t="s">
        <v>4</v>
      </c>
      <c r="I451" s="189"/>
    </row>
    <row r="452" spans="1:9" x14ac:dyDescent="0.2">
      <c r="A452" s="35" t="s">
        <v>68</v>
      </c>
      <c r="B452" s="36" t="s">
        <v>926</v>
      </c>
      <c r="C452" s="37" t="s">
        <v>86</v>
      </c>
      <c r="D452" s="37" t="s">
        <v>927</v>
      </c>
      <c r="E452" s="36" t="s">
        <v>688</v>
      </c>
      <c r="F452" s="36" t="s">
        <v>6</v>
      </c>
      <c r="G452" s="37">
        <v>544.9</v>
      </c>
      <c r="H452" s="38">
        <v>544.9</v>
      </c>
      <c r="I452" s="189"/>
    </row>
    <row r="453" spans="1:9" ht="19.5" x14ac:dyDescent="0.2">
      <c r="A453" s="35" t="s">
        <v>1854</v>
      </c>
      <c r="B453" s="36" t="s">
        <v>2387</v>
      </c>
      <c r="C453" s="37" t="s">
        <v>64</v>
      </c>
      <c r="D453" s="37" t="s">
        <v>2388</v>
      </c>
      <c r="E453" s="36" t="s">
        <v>66</v>
      </c>
      <c r="F453" s="36" t="s">
        <v>2389</v>
      </c>
      <c r="G453" s="37">
        <v>34.909999999999997</v>
      </c>
      <c r="H453" s="38">
        <v>45.03</v>
      </c>
      <c r="I453" s="189"/>
    </row>
    <row r="454" spans="1:9" ht="29.25" x14ac:dyDescent="0.2">
      <c r="A454" s="35" t="s">
        <v>1854</v>
      </c>
      <c r="B454" s="36" t="s">
        <v>2390</v>
      </c>
      <c r="C454" s="37" t="s">
        <v>64</v>
      </c>
      <c r="D454" s="37" t="s">
        <v>2391</v>
      </c>
      <c r="E454" s="36" t="s">
        <v>136</v>
      </c>
      <c r="F454" s="36" t="s">
        <v>2392</v>
      </c>
      <c r="G454" s="37">
        <v>9.64</v>
      </c>
      <c r="H454" s="38">
        <v>2.31</v>
      </c>
      <c r="I454" s="189"/>
    </row>
    <row r="455" spans="1:9" ht="19.5" x14ac:dyDescent="0.2">
      <c r="A455" s="35" t="s">
        <v>1854</v>
      </c>
      <c r="B455" s="36" t="s">
        <v>2393</v>
      </c>
      <c r="C455" s="37" t="s">
        <v>64</v>
      </c>
      <c r="D455" s="37" t="s">
        <v>2394</v>
      </c>
      <c r="E455" s="36" t="s">
        <v>136</v>
      </c>
      <c r="F455" s="36" t="s">
        <v>2395</v>
      </c>
      <c r="G455" s="37">
        <v>478.03</v>
      </c>
      <c r="H455" s="38">
        <v>34.409999999999997</v>
      </c>
      <c r="I455" s="189"/>
    </row>
    <row r="456" spans="1:9" ht="19.5" x14ac:dyDescent="0.2">
      <c r="A456" s="35" t="s">
        <v>1854</v>
      </c>
      <c r="B456" s="36" t="s">
        <v>2396</v>
      </c>
      <c r="C456" s="37" t="s">
        <v>64</v>
      </c>
      <c r="D456" s="37" t="s">
        <v>2397</v>
      </c>
      <c r="E456" s="36" t="s">
        <v>66</v>
      </c>
      <c r="F456" s="36" t="s">
        <v>2398</v>
      </c>
      <c r="G456" s="37">
        <v>124.18</v>
      </c>
      <c r="H456" s="38">
        <v>59.48</v>
      </c>
      <c r="I456" s="189"/>
    </row>
    <row r="457" spans="1:9" ht="19.5" x14ac:dyDescent="0.2">
      <c r="A457" s="35" t="s">
        <v>1854</v>
      </c>
      <c r="B457" s="36" t="s">
        <v>2399</v>
      </c>
      <c r="C457" s="37" t="s">
        <v>86</v>
      </c>
      <c r="D457" s="37" t="s">
        <v>2400</v>
      </c>
      <c r="E457" s="36" t="s">
        <v>66</v>
      </c>
      <c r="F457" s="36" t="s">
        <v>2389</v>
      </c>
      <c r="G457" s="37">
        <v>7.25</v>
      </c>
      <c r="H457" s="38">
        <v>9.35</v>
      </c>
      <c r="I457" s="189"/>
    </row>
    <row r="458" spans="1:9" ht="19.5" x14ac:dyDescent="0.2">
      <c r="A458" s="35" t="s">
        <v>1854</v>
      </c>
      <c r="B458" s="36" t="s">
        <v>2175</v>
      </c>
      <c r="C458" s="37" t="s">
        <v>64</v>
      </c>
      <c r="D458" s="37" t="s">
        <v>2176</v>
      </c>
      <c r="E458" s="36" t="s">
        <v>66</v>
      </c>
      <c r="F458" s="36" t="s">
        <v>2401</v>
      </c>
      <c r="G458" s="37">
        <v>135.71</v>
      </c>
      <c r="H458" s="38">
        <v>179.13</v>
      </c>
      <c r="I458" s="189"/>
    </row>
    <row r="459" spans="1:9" x14ac:dyDescent="0.2">
      <c r="A459" s="35" t="s">
        <v>79</v>
      </c>
      <c r="B459" s="36" t="s">
        <v>2402</v>
      </c>
      <c r="C459" s="37" t="s">
        <v>64</v>
      </c>
      <c r="D459" s="37" t="s">
        <v>2403</v>
      </c>
      <c r="E459" s="36" t="s">
        <v>170</v>
      </c>
      <c r="F459" s="36" t="s">
        <v>2404</v>
      </c>
      <c r="G459" s="37">
        <v>8.24</v>
      </c>
      <c r="H459" s="38">
        <v>9.61</v>
      </c>
      <c r="I459" s="189"/>
    </row>
    <row r="460" spans="1:9" ht="19.5" x14ac:dyDescent="0.2">
      <c r="A460" s="35" t="s">
        <v>79</v>
      </c>
      <c r="B460" s="36" t="s">
        <v>2405</v>
      </c>
      <c r="C460" s="37" t="s">
        <v>3547</v>
      </c>
      <c r="D460" s="37" t="s">
        <v>2406</v>
      </c>
      <c r="E460" s="36" t="s">
        <v>88</v>
      </c>
      <c r="F460" s="36" t="s">
        <v>6</v>
      </c>
      <c r="G460" s="37">
        <v>205.58</v>
      </c>
      <c r="H460" s="38">
        <v>205.58</v>
      </c>
      <c r="I460" s="189"/>
    </row>
    <row r="461" spans="1:9" x14ac:dyDescent="0.2">
      <c r="A461" s="35" t="s">
        <v>929</v>
      </c>
      <c r="B461" s="36" t="s">
        <v>50</v>
      </c>
      <c r="C461" s="37" t="s">
        <v>51</v>
      </c>
      <c r="D461" s="37" t="s">
        <v>3</v>
      </c>
      <c r="E461" s="36" t="s">
        <v>52</v>
      </c>
      <c r="F461" s="36" t="s">
        <v>53</v>
      </c>
      <c r="G461" s="37" t="s">
        <v>54</v>
      </c>
      <c r="H461" s="38" t="s">
        <v>4</v>
      </c>
      <c r="I461" s="189"/>
    </row>
    <row r="462" spans="1:9" x14ac:dyDescent="0.2">
      <c r="A462" s="35" t="s">
        <v>68</v>
      </c>
      <c r="B462" s="36" t="s">
        <v>930</v>
      </c>
      <c r="C462" s="37" t="s">
        <v>86</v>
      </c>
      <c r="D462" s="37" t="s">
        <v>931</v>
      </c>
      <c r="E462" s="36" t="s">
        <v>88</v>
      </c>
      <c r="F462" s="36" t="s">
        <v>6</v>
      </c>
      <c r="G462" s="37">
        <v>1008.13</v>
      </c>
      <c r="H462" s="38">
        <v>1008.13</v>
      </c>
      <c r="I462" s="189"/>
    </row>
    <row r="463" spans="1:9" x14ac:dyDescent="0.2">
      <c r="A463" s="35" t="s">
        <v>1854</v>
      </c>
      <c r="B463" s="36" t="s">
        <v>1860</v>
      </c>
      <c r="C463" s="37" t="s">
        <v>64</v>
      </c>
      <c r="D463" s="37" t="s">
        <v>1861</v>
      </c>
      <c r="E463" s="36" t="s">
        <v>1835</v>
      </c>
      <c r="F463" s="36" t="s">
        <v>2407</v>
      </c>
      <c r="G463" s="37">
        <v>25.75</v>
      </c>
      <c r="H463" s="38">
        <v>204.45</v>
      </c>
      <c r="I463" s="189"/>
    </row>
    <row r="464" spans="1:9" x14ac:dyDescent="0.2">
      <c r="A464" s="35" t="s">
        <v>1854</v>
      </c>
      <c r="B464" s="36" t="s">
        <v>1867</v>
      </c>
      <c r="C464" s="37" t="s">
        <v>64</v>
      </c>
      <c r="D464" s="37" t="s">
        <v>1868</v>
      </c>
      <c r="E464" s="36" t="s">
        <v>1835</v>
      </c>
      <c r="F464" s="36" t="s">
        <v>2408</v>
      </c>
      <c r="G464" s="37">
        <v>20.74</v>
      </c>
      <c r="H464" s="38">
        <v>333.49</v>
      </c>
      <c r="I464" s="189"/>
    </row>
    <row r="465" spans="1:9" x14ac:dyDescent="0.2">
      <c r="A465" s="35" t="s">
        <v>79</v>
      </c>
      <c r="B465" s="36" t="s">
        <v>2409</v>
      </c>
      <c r="C465" s="37" t="s">
        <v>64</v>
      </c>
      <c r="D465" s="37" t="s">
        <v>2410</v>
      </c>
      <c r="E465" s="36" t="s">
        <v>88</v>
      </c>
      <c r="F465" s="36" t="s">
        <v>2411</v>
      </c>
      <c r="G465" s="37">
        <v>0.67</v>
      </c>
      <c r="H465" s="38">
        <v>121.94</v>
      </c>
      <c r="I465" s="189"/>
    </row>
    <row r="466" spans="1:9" x14ac:dyDescent="0.2">
      <c r="A466" s="35" t="s">
        <v>79</v>
      </c>
      <c r="B466" s="36" t="s">
        <v>2412</v>
      </c>
      <c r="C466" s="37" t="s">
        <v>64</v>
      </c>
      <c r="D466" s="37" t="s">
        <v>2413</v>
      </c>
      <c r="E466" s="36" t="s">
        <v>170</v>
      </c>
      <c r="F466" s="36" t="s">
        <v>2414</v>
      </c>
      <c r="G466" s="37">
        <v>8.89</v>
      </c>
      <c r="H466" s="38">
        <v>51.56</v>
      </c>
      <c r="I466" s="189"/>
    </row>
    <row r="467" spans="1:9" x14ac:dyDescent="0.2">
      <c r="A467" s="35" t="s">
        <v>79</v>
      </c>
      <c r="B467" s="36" t="s">
        <v>2415</v>
      </c>
      <c r="C467" s="37" t="s">
        <v>64</v>
      </c>
      <c r="D467" s="37" t="s">
        <v>2416</v>
      </c>
      <c r="E467" s="36" t="s">
        <v>136</v>
      </c>
      <c r="F467" s="36" t="s">
        <v>2417</v>
      </c>
      <c r="G467" s="37">
        <v>98.88</v>
      </c>
      <c r="H467" s="38">
        <v>10.28</v>
      </c>
      <c r="I467" s="189"/>
    </row>
    <row r="468" spans="1:9" x14ac:dyDescent="0.2">
      <c r="A468" s="35" t="s">
        <v>79</v>
      </c>
      <c r="B468" s="36" t="s">
        <v>2366</v>
      </c>
      <c r="C468" s="37" t="s">
        <v>64</v>
      </c>
      <c r="D468" s="37" t="s">
        <v>2367</v>
      </c>
      <c r="E468" s="36" t="s">
        <v>170</v>
      </c>
      <c r="F468" s="36" t="s">
        <v>2418</v>
      </c>
      <c r="G468" s="37">
        <v>0.8</v>
      </c>
      <c r="H468" s="38">
        <v>47.18</v>
      </c>
      <c r="I468" s="189"/>
    </row>
    <row r="469" spans="1:9" x14ac:dyDescent="0.2">
      <c r="A469" s="35" t="s">
        <v>79</v>
      </c>
      <c r="B469" s="36" t="s">
        <v>2364</v>
      </c>
      <c r="C469" s="37" t="s">
        <v>64</v>
      </c>
      <c r="D469" s="37" t="s">
        <v>2365</v>
      </c>
      <c r="E469" s="36" t="s">
        <v>136</v>
      </c>
      <c r="F469" s="36" t="s">
        <v>2419</v>
      </c>
      <c r="G469" s="37">
        <v>84</v>
      </c>
      <c r="H469" s="38">
        <v>21.5</v>
      </c>
      <c r="I469" s="189"/>
    </row>
    <row r="470" spans="1:9" x14ac:dyDescent="0.2">
      <c r="A470" s="35" t="s">
        <v>79</v>
      </c>
      <c r="B470" s="36" t="s">
        <v>2420</v>
      </c>
      <c r="C470" s="37" t="s">
        <v>64</v>
      </c>
      <c r="D470" s="37" t="s">
        <v>2421</v>
      </c>
      <c r="E470" s="36" t="s">
        <v>170</v>
      </c>
      <c r="F470" s="36" t="s">
        <v>2422</v>
      </c>
      <c r="G470" s="37">
        <v>1.23</v>
      </c>
      <c r="H470" s="38">
        <v>12.15</v>
      </c>
      <c r="I470" s="189"/>
    </row>
    <row r="471" spans="1:9" ht="19.5" x14ac:dyDescent="0.2">
      <c r="A471" s="35" t="s">
        <v>79</v>
      </c>
      <c r="B471" s="36" t="s">
        <v>2405</v>
      </c>
      <c r="C471" s="37" t="s">
        <v>3547</v>
      </c>
      <c r="D471" s="37" t="s">
        <v>2406</v>
      </c>
      <c r="E471" s="36" t="s">
        <v>88</v>
      </c>
      <c r="F471" s="36" t="s">
        <v>6</v>
      </c>
      <c r="G471" s="37">
        <v>205.58</v>
      </c>
      <c r="H471" s="38">
        <v>205.58</v>
      </c>
      <c r="I471" s="189"/>
    </row>
    <row r="472" spans="1:9" x14ac:dyDescent="0.2">
      <c r="A472" s="35" t="s">
        <v>937</v>
      </c>
      <c r="B472" s="36" t="s">
        <v>50</v>
      </c>
      <c r="C472" s="37" t="s">
        <v>51</v>
      </c>
      <c r="D472" s="37" t="s">
        <v>3</v>
      </c>
      <c r="E472" s="36" t="s">
        <v>52</v>
      </c>
      <c r="F472" s="36" t="s">
        <v>53</v>
      </c>
      <c r="G472" s="37" t="s">
        <v>54</v>
      </c>
      <c r="H472" s="38" t="s">
        <v>4</v>
      </c>
      <c r="I472" s="189"/>
    </row>
    <row r="473" spans="1:9" ht="19.5" x14ac:dyDescent="0.2">
      <c r="A473" s="35" t="s">
        <v>68</v>
      </c>
      <c r="B473" s="36" t="s">
        <v>938</v>
      </c>
      <c r="C473" s="37" t="s">
        <v>86</v>
      </c>
      <c r="D473" s="37" t="s">
        <v>939</v>
      </c>
      <c r="E473" s="36" t="s">
        <v>88</v>
      </c>
      <c r="F473" s="36" t="s">
        <v>6</v>
      </c>
      <c r="G473" s="37">
        <v>7763.36</v>
      </c>
      <c r="H473" s="38">
        <v>7763.36</v>
      </c>
      <c r="I473" s="189"/>
    </row>
    <row r="474" spans="1:9" x14ac:dyDescent="0.2">
      <c r="A474" s="35" t="s">
        <v>1854</v>
      </c>
      <c r="B474" s="36" t="s">
        <v>1951</v>
      </c>
      <c r="C474" s="37" t="s">
        <v>64</v>
      </c>
      <c r="D474" s="37" t="s">
        <v>1952</v>
      </c>
      <c r="E474" s="36" t="s">
        <v>1835</v>
      </c>
      <c r="F474" s="36" t="s">
        <v>20</v>
      </c>
      <c r="G474" s="37">
        <v>29.06</v>
      </c>
      <c r="H474" s="38">
        <v>232.48</v>
      </c>
      <c r="I474" s="189"/>
    </row>
    <row r="475" spans="1:9" x14ac:dyDescent="0.2">
      <c r="A475" s="35" t="s">
        <v>1854</v>
      </c>
      <c r="B475" s="36" t="s">
        <v>2423</v>
      </c>
      <c r="C475" s="37" t="s">
        <v>64</v>
      </c>
      <c r="D475" s="37" t="s">
        <v>2424</v>
      </c>
      <c r="E475" s="36" t="s">
        <v>1835</v>
      </c>
      <c r="F475" s="36" t="s">
        <v>20</v>
      </c>
      <c r="G475" s="37">
        <v>21.65</v>
      </c>
      <c r="H475" s="38">
        <v>173.2</v>
      </c>
      <c r="I475" s="189"/>
    </row>
    <row r="476" spans="1:9" x14ac:dyDescent="0.2">
      <c r="A476" s="35" t="s">
        <v>79</v>
      </c>
      <c r="B476" s="36" t="s">
        <v>2425</v>
      </c>
      <c r="C476" s="37" t="s">
        <v>2300</v>
      </c>
      <c r="D476" s="37" t="s">
        <v>2426</v>
      </c>
      <c r="E476" s="36" t="s">
        <v>688</v>
      </c>
      <c r="F476" s="36" t="s">
        <v>6</v>
      </c>
      <c r="G476" s="37">
        <v>7357.68</v>
      </c>
      <c r="H476" s="38">
        <v>7357.68</v>
      </c>
      <c r="I476" s="189"/>
    </row>
    <row r="477" spans="1:9" x14ac:dyDescent="0.2">
      <c r="A477" s="35" t="s">
        <v>1005</v>
      </c>
      <c r="B477" s="36" t="s">
        <v>50</v>
      </c>
      <c r="C477" s="37" t="s">
        <v>51</v>
      </c>
      <c r="D477" s="37" t="s">
        <v>3</v>
      </c>
      <c r="E477" s="36" t="s">
        <v>52</v>
      </c>
      <c r="F477" s="36" t="s">
        <v>53</v>
      </c>
      <c r="G477" s="37" t="s">
        <v>54</v>
      </c>
      <c r="H477" s="38" t="s">
        <v>4</v>
      </c>
      <c r="I477" s="189"/>
    </row>
    <row r="478" spans="1:9" x14ac:dyDescent="0.2">
      <c r="A478" s="35" t="s">
        <v>68</v>
      </c>
      <c r="B478" s="36" t="s">
        <v>1006</v>
      </c>
      <c r="C478" s="37" t="s">
        <v>86</v>
      </c>
      <c r="D478" s="37" t="s">
        <v>1007</v>
      </c>
      <c r="E478" s="36" t="s">
        <v>88</v>
      </c>
      <c r="F478" s="36" t="s">
        <v>6</v>
      </c>
      <c r="G478" s="37">
        <v>359.55</v>
      </c>
      <c r="H478" s="38">
        <v>359.55</v>
      </c>
      <c r="I478" s="189"/>
    </row>
    <row r="479" spans="1:9" x14ac:dyDescent="0.2">
      <c r="A479" s="35" t="s">
        <v>1854</v>
      </c>
      <c r="B479" s="36" t="s">
        <v>1860</v>
      </c>
      <c r="C479" s="37" t="s">
        <v>64</v>
      </c>
      <c r="D479" s="37" t="s">
        <v>1861</v>
      </c>
      <c r="E479" s="36" t="s">
        <v>1835</v>
      </c>
      <c r="F479" s="36" t="s">
        <v>2427</v>
      </c>
      <c r="G479" s="37">
        <v>25.75</v>
      </c>
      <c r="H479" s="38">
        <v>43.23</v>
      </c>
      <c r="I479" s="189"/>
    </row>
    <row r="480" spans="1:9" x14ac:dyDescent="0.2">
      <c r="A480" s="35" t="s">
        <v>1854</v>
      </c>
      <c r="B480" s="36" t="s">
        <v>1867</v>
      </c>
      <c r="C480" s="37" t="s">
        <v>64</v>
      </c>
      <c r="D480" s="37" t="s">
        <v>1868</v>
      </c>
      <c r="E480" s="36" t="s">
        <v>1835</v>
      </c>
      <c r="F480" s="36" t="s">
        <v>2428</v>
      </c>
      <c r="G480" s="37">
        <v>20.74</v>
      </c>
      <c r="H480" s="38">
        <v>92.98</v>
      </c>
      <c r="I480" s="189"/>
    </row>
    <row r="481" spans="1:9" x14ac:dyDescent="0.2">
      <c r="A481" s="35" t="s">
        <v>79</v>
      </c>
      <c r="B481" s="36" t="s">
        <v>2364</v>
      </c>
      <c r="C481" s="37" t="s">
        <v>64</v>
      </c>
      <c r="D481" s="37" t="s">
        <v>2365</v>
      </c>
      <c r="E481" s="36" t="s">
        <v>136</v>
      </c>
      <c r="F481" s="36" t="s">
        <v>2429</v>
      </c>
      <c r="G481" s="37">
        <v>84</v>
      </c>
      <c r="H481" s="38">
        <v>5.48</v>
      </c>
      <c r="I481" s="189"/>
    </row>
    <row r="482" spans="1:9" x14ac:dyDescent="0.2">
      <c r="A482" s="35" t="s">
        <v>79</v>
      </c>
      <c r="B482" s="36" t="s">
        <v>2420</v>
      </c>
      <c r="C482" s="37" t="s">
        <v>64</v>
      </c>
      <c r="D482" s="37" t="s">
        <v>2421</v>
      </c>
      <c r="E482" s="36" t="s">
        <v>170</v>
      </c>
      <c r="F482" s="36" t="s">
        <v>2430</v>
      </c>
      <c r="G482" s="37">
        <v>1.23</v>
      </c>
      <c r="H482" s="38">
        <v>3.7</v>
      </c>
      <c r="I482" s="189"/>
    </row>
    <row r="483" spans="1:9" ht="19.5" x14ac:dyDescent="0.2">
      <c r="A483" s="35" t="s">
        <v>79</v>
      </c>
      <c r="B483" s="36" t="s">
        <v>2431</v>
      </c>
      <c r="C483" s="37" t="s">
        <v>64</v>
      </c>
      <c r="D483" s="37" t="s">
        <v>2432</v>
      </c>
      <c r="E483" s="36" t="s">
        <v>66</v>
      </c>
      <c r="F483" s="36" t="s">
        <v>2433</v>
      </c>
      <c r="G483" s="37">
        <v>59.69</v>
      </c>
      <c r="H483" s="38">
        <v>3.58</v>
      </c>
      <c r="I483" s="189"/>
    </row>
    <row r="484" spans="1:9" x14ac:dyDescent="0.2">
      <c r="A484" s="35" t="s">
        <v>79</v>
      </c>
      <c r="B484" s="36" t="s">
        <v>2366</v>
      </c>
      <c r="C484" s="37" t="s">
        <v>64</v>
      </c>
      <c r="D484" s="37" t="s">
        <v>2367</v>
      </c>
      <c r="E484" s="36" t="s">
        <v>170</v>
      </c>
      <c r="F484" s="36" t="s">
        <v>2434</v>
      </c>
      <c r="G484" s="37">
        <v>0.8</v>
      </c>
      <c r="H484" s="38">
        <v>14.8</v>
      </c>
      <c r="I484" s="189"/>
    </row>
    <row r="485" spans="1:9" x14ac:dyDescent="0.2">
      <c r="A485" s="35" t="s">
        <v>79</v>
      </c>
      <c r="B485" s="36" t="s">
        <v>2415</v>
      </c>
      <c r="C485" s="37" t="s">
        <v>64</v>
      </c>
      <c r="D485" s="37" t="s">
        <v>2416</v>
      </c>
      <c r="E485" s="36" t="s">
        <v>136</v>
      </c>
      <c r="F485" s="36" t="s">
        <v>2435</v>
      </c>
      <c r="G485" s="37">
        <v>98.88</v>
      </c>
      <c r="H485" s="38">
        <v>3.6</v>
      </c>
      <c r="I485" s="189"/>
    </row>
    <row r="486" spans="1:9" x14ac:dyDescent="0.2">
      <c r="A486" s="35" t="s">
        <v>79</v>
      </c>
      <c r="B486" s="36" t="s">
        <v>2436</v>
      </c>
      <c r="C486" s="37" t="s">
        <v>64</v>
      </c>
      <c r="D486" s="37" t="s">
        <v>2437</v>
      </c>
      <c r="E486" s="36" t="s">
        <v>136</v>
      </c>
      <c r="F486" s="36" t="s">
        <v>2031</v>
      </c>
      <c r="G486" s="37">
        <v>93.4</v>
      </c>
      <c r="H486" s="38">
        <v>0.37</v>
      </c>
      <c r="I486" s="189"/>
    </row>
    <row r="487" spans="1:9" x14ac:dyDescent="0.2">
      <c r="A487" s="35" t="s">
        <v>79</v>
      </c>
      <c r="B487" s="36" t="s">
        <v>2409</v>
      </c>
      <c r="C487" s="37" t="s">
        <v>64</v>
      </c>
      <c r="D487" s="37" t="s">
        <v>2410</v>
      </c>
      <c r="E487" s="36" t="s">
        <v>88</v>
      </c>
      <c r="F487" s="36" t="s">
        <v>2438</v>
      </c>
      <c r="G487" s="37">
        <v>0.67</v>
      </c>
      <c r="H487" s="38">
        <v>40.520000000000003</v>
      </c>
      <c r="I487" s="189"/>
    </row>
    <row r="488" spans="1:9" ht="19.5" x14ac:dyDescent="0.2">
      <c r="A488" s="35" t="s">
        <v>79</v>
      </c>
      <c r="B488" s="36" t="s">
        <v>2439</v>
      </c>
      <c r="C488" s="37" t="s">
        <v>3547</v>
      </c>
      <c r="D488" s="37" t="s">
        <v>2440</v>
      </c>
      <c r="E488" s="36" t="s">
        <v>88</v>
      </c>
      <c r="F488" s="36" t="s">
        <v>6</v>
      </c>
      <c r="G488" s="37">
        <v>134.41</v>
      </c>
      <c r="H488" s="38">
        <v>134.41</v>
      </c>
      <c r="I488" s="189"/>
    </row>
    <row r="489" spans="1:9" x14ac:dyDescent="0.2">
      <c r="A489" s="35" t="s">
        <v>79</v>
      </c>
      <c r="B489" s="36" t="s">
        <v>2441</v>
      </c>
      <c r="C489" s="37" t="s">
        <v>64</v>
      </c>
      <c r="D489" s="37" t="s">
        <v>2442</v>
      </c>
      <c r="E489" s="36" t="s">
        <v>170</v>
      </c>
      <c r="F489" s="36" t="s">
        <v>2443</v>
      </c>
      <c r="G489" s="37">
        <v>7.83</v>
      </c>
      <c r="H489" s="38">
        <v>16.88</v>
      </c>
      <c r="I489" s="189"/>
    </row>
    <row r="490" spans="1:9" x14ac:dyDescent="0.2">
      <c r="A490" s="35" t="s">
        <v>1013</v>
      </c>
      <c r="B490" s="36" t="s">
        <v>50</v>
      </c>
      <c r="C490" s="37" t="s">
        <v>51</v>
      </c>
      <c r="D490" s="37" t="s">
        <v>3</v>
      </c>
      <c r="E490" s="36" t="s">
        <v>52</v>
      </c>
      <c r="F490" s="36" t="s">
        <v>53</v>
      </c>
      <c r="G490" s="37" t="s">
        <v>54</v>
      </c>
      <c r="H490" s="38" t="s">
        <v>4</v>
      </c>
      <c r="I490" s="189"/>
    </row>
    <row r="491" spans="1:9" ht="19.5" x14ac:dyDescent="0.2">
      <c r="A491" s="35" t="s">
        <v>68</v>
      </c>
      <c r="B491" s="36" t="s">
        <v>1014</v>
      </c>
      <c r="C491" s="37" t="s">
        <v>86</v>
      </c>
      <c r="D491" s="37" t="s">
        <v>1015</v>
      </c>
      <c r="E491" s="36" t="s">
        <v>88</v>
      </c>
      <c r="F491" s="36" t="s">
        <v>6</v>
      </c>
      <c r="G491" s="37">
        <v>56.31</v>
      </c>
      <c r="H491" s="38">
        <v>56.31</v>
      </c>
      <c r="I491" s="189"/>
    </row>
    <row r="492" spans="1:9" x14ac:dyDescent="0.2">
      <c r="A492" s="35" t="s">
        <v>1854</v>
      </c>
      <c r="B492" s="36" t="s">
        <v>2423</v>
      </c>
      <c r="C492" s="37" t="s">
        <v>64</v>
      </c>
      <c r="D492" s="37" t="s">
        <v>2424</v>
      </c>
      <c r="E492" s="36" t="s">
        <v>1835</v>
      </c>
      <c r="F492" s="36" t="s">
        <v>2444</v>
      </c>
      <c r="G492" s="37">
        <v>21.65</v>
      </c>
      <c r="H492" s="38">
        <v>8.6999999999999993</v>
      </c>
      <c r="I492" s="189"/>
    </row>
    <row r="493" spans="1:9" x14ac:dyDescent="0.2">
      <c r="A493" s="35" t="s">
        <v>1854</v>
      </c>
      <c r="B493" s="36" t="s">
        <v>1951</v>
      </c>
      <c r="C493" s="37" t="s">
        <v>64</v>
      </c>
      <c r="D493" s="37" t="s">
        <v>1952</v>
      </c>
      <c r="E493" s="36" t="s">
        <v>1835</v>
      </c>
      <c r="F493" s="36" t="s">
        <v>2444</v>
      </c>
      <c r="G493" s="37">
        <v>29.06</v>
      </c>
      <c r="H493" s="38">
        <v>11.68</v>
      </c>
      <c r="I493" s="189"/>
    </row>
    <row r="494" spans="1:9" ht="19.5" x14ac:dyDescent="0.2">
      <c r="A494" s="35" t="s">
        <v>1854</v>
      </c>
      <c r="B494" s="36" t="s">
        <v>2445</v>
      </c>
      <c r="C494" s="37" t="s">
        <v>64</v>
      </c>
      <c r="D494" s="37" t="s">
        <v>2446</v>
      </c>
      <c r="E494" s="36" t="s">
        <v>88</v>
      </c>
      <c r="F494" s="36" t="s">
        <v>6</v>
      </c>
      <c r="G494" s="37">
        <v>10.32</v>
      </c>
      <c r="H494" s="38">
        <v>10.32</v>
      </c>
      <c r="I494" s="189"/>
    </row>
    <row r="495" spans="1:9" x14ac:dyDescent="0.2">
      <c r="A495" s="35" t="s">
        <v>79</v>
      </c>
      <c r="B495" s="36" t="s">
        <v>2447</v>
      </c>
      <c r="C495" s="37" t="s">
        <v>64</v>
      </c>
      <c r="D495" s="37" t="s">
        <v>2448</v>
      </c>
      <c r="E495" s="36" t="s">
        <v>88</v>
      </c>
      <c r="F495" s="36" t="s">
        <v>6</v>
      </c>
      <c r="G495" s="37">
        <v>25.61</v>
      </c>
      <c r="H495" s="38">
        <v>25.61</v>
      </c>
      <c r="I495" s="189"/>
    </row>
    <row r="496" spans="1:9" x14ac:dyDescent="0.2">
      <c r="A496" s="35" t="s">
        <v>1033</v>
      </c>
      <c r="B496" s="36" t="s">
        <v>50</v>
      </c>
      <c r="C496" s="37" t="s">
        <v>51</v>
      </c>
      <c r="D496" s="37" t="s">
        <v>3</v>
      </c>
      <c r="E496" s="36" t="s">
        <v>52</v>
      </c>
      <c r="F496" s="36" t="s">
        <v>53</v>
      </c>
      <c r="G496" s="37" t="s">
        <v>54</v>
      </c>
      <c r="H496" s="38" t="s">
        <v>4</v>
      </c>
      <c r="I496" s="189"/>
    </row>
    <row r="497" spans="1:9" x14ac:dyDescent="0.2">
      <c r="A497" s="35" t="s">
        <v>68</v>
      </c>
      <c r="B497" s="36" t="s">
        <v>1034</v>
      </c>
      <c r="C497" s="37" t="s">
        <v>86</v>
      </c>
      <c r="D497" s="37" t="s">
        <v>1035</v>
      </c>
      <c r="E497" s="36" t="s">
        <v>88</v>
      </c>
      <c r="F497" s="36" t="s">
        <v>6</v>
      </c>
      <c r="G497" s="37">
        <v>6.15</v>
      </c>
      <c r="H497" s="38">
        <v>6.15</v>
      </c>
      <c r="I497" s="189"/>
    </row>
    <row r="498" spans="1:9" x14ac:dyDescent="0.2">
      <c r="A498" s="35" t="s">
        <v>1854</v>
      </c>
      <c r="B498" s="36" t="s">
        <v>1951</v>
      </c>
      <c r="C498" s="37" t="s">
        <v>64</v>
      </c>
      <c r="D498" s="37" t="s">
        <v>1952</v>
      </c>
      <c r="E498" s="36" t="s">
        <v>1835</v>
      </c>
      <c r="F498" s="36" t="s">
        <v>2240</v>
      </c>
      <c r="G498" s="37">
        <v>29.06</v>
      </c>
      <c r="H498" s="38">
        <v>2.3199999999999998</v>
      </c>
      <c r="I498" s="189"/>
    </row>
    <row r="499" spans="1:9" x14ac:dyDescent="0.2">
      <c r="A499" s="35" t="s">
        <v>1854</v>
      </c>
      <c r="B499" s="36" t="s">
        <v>2423</v>
      </c>
      <c r="C499" s="37" t="s">
        <v>64</v>
      </c>
      <c r="D499" s="37" t="s">
        <v>2424</v>
      </c>
      <c r="E499" s="36" t="s">
        <v>1835</v>
      </c>
      <c r="F499" s="36" t="s">
        <v>2240</v>
      </c>
      <c r="G499" s="37">
        <v>21.65</v>
      </c>
      <c r="H499" s="38">
        <v>1.73</v>
      </c>
      <c r="I499" s="189"/>
    </row>
    <row r="500" spans="1:9" x14ac:dyDescent="0.2">
      <c r="A500" s="35" t="s">
        <v>79</v>
      </c>
      <c r="B500" s="36" t="s">
        <v>2449</v>
      </c>
      <c r="C500" s="37" t="s">
        <v>2450</v>
      </c>
      <c r="D500" s="37" t="s">
        <v>2451</v>
      </c>
      <c r="E500" s="36" t="s">
        <v>88</v>
      </c>
      <c r="F500" s="36" t="s">
        <v>6</v>
      </c>
      <c r="G500" s="37">
        <v>2.1</v>
      </c>
      <c r="H500" s="38">
        <v>2.1</v>
      </c>
      <c r="I500" s="189"/>
    </row>
    <row r="501" spans="1:9" x14ac:dyDescent="0.2">
      <c r="A501" s="35" t="s">
        <v>1037</v>
      </c>
      <c r="B501" s="36" t="s">
        <v>50</v>
      </c>
      <c r="C501" s="37" t="s">
        <v>51</v>
      </c>
      <c r="D501" s="37" t="s">
        <v>3</v>
      </c>
      <c r="E501" s="36" t="s">
        <v>52</v>
      </c>
      <c r="F501" s="36" t="s">
        <v>53</v>
      </c>
      <c r="G501" s="37" t="s">
        <v>54</v>
      </c>
      <c r="H501" s="38" t="s">
        <v>4</v>
      </c>
      <c r="I501" s="189"/>
    </row>
    <row r="502" spans="1:9" x14ac:dyDescent="0.2">
      <c r="A502" s="35" t="s">
        <v>68</v>
      </c>
      <c r="B502" s="36" t="s">
        <v>1038</v>
      </c>
      <c r="C502" s="37" t="s">
        <v>86</v>
      </c>
      <c r="D502" s="37" t="s">
        <v>1039</v>
      </c>
      <c r="E502" s="36" t="s">
        <v>88</v>
      </c>
      <c r="F502" s="36" t="s">
        <v>6</v>
      </c>
      <c r="G502" s="37">
        <v>4.6399999999999997</v>
      </c>
      <c r="H502" s="38">
        <v>4.6399999999999997</v>
      </c>
      <c r="I502" s="189"/>
    </row>
    <row r="503" spans="1:9" x14ac:dyDescent="0.2">
      <c r="A503" s="35" t="s">
        <v>1854</v>
      </c>
      <c r="B503" s="36" t="s">
        <v>2423</v>
      </c>
      <c r="C503" s="37" t="s">
        <v>64</v>
      </c>
      <c r="D503" s="37" t="s">
        <v>2424</v>
      </c>
      <c r="E503" s="36" t="s">
        <v>1835</v>
      </c>
      <c r="F503" s="36" t="s">
        <v>2452</v>
      </c>
      <c r="G503" s="37">
        <v>21.65</v>
      </c>
      <c r="H503" s="38">
        <v>1.08</v>
      </c>
      <c r="I503" s="189"/>
    </row>
    <row r="504" spans="1:9" x14ac:dyDescent="0.2">
      <c r="A504" s="35" t="s">
        <v>1854</v>
      </c>
      <c r="B504" s="36" t="s">
        <v>1951</v>
      </c>
      <c r="C504" s="37" t="s">
        <v>64</v>
      </c>
      <c r="D504" s="37" t="s">
        <v>1952</v>
      </c>
      <c r="E504" s="36" t="s">
        <v>1835</v>
      </c>
      <c r="F504" s="36" t="s">
        <v>2452</v>
      </c>
      <c r="G504" s="37">
        <v>29.06</v>
      </c>
      <c r="H504" s="38">
        <v>1.45</v>
      </c>
      <c r="I504" s="189"/>
    </row>
    <row r="505" spans="1:9" x14ac:dyDescent="0.2">
      <c r="A505" s="35" t="s">
        <v>79</v>
      </c>
      <c r="B505" s="36" t="s">
        <v>2453</v>
      </c>
      <c r="C505" s="37" t="s">
        <v>64</v>
      </c>
      <c r="D505" s="37" t="s">
        <v>2454</v>
      </c>
      <c r="E505" s="36" t="s">
        <v>88</v>
      </c>
      <c r="F505" s="36" t="s">
        <v>6</v>
      </c>
      <c r="G505" s="37">
        <v>2.11</v>
      </c>
      <c r="H505" s="38">
        <v>2.11</v>
      </c>
      <c r="I505" s="189"/>
    </row>
    <row r="506" spans="1:9" x14ac:dyDescent="0.2">
      <c r="A506" s="35" t="s">
        <v>1041</v>
      </c>
      <c r="B506" s="36" t="s">
        <v>50</v>
      </c>
      <c r="C506" s="37" t="s">
        <v>51</v>
      </c>
      <c r="D506" s="37" t="s">
        <v>3</v>
      </c>
      <c r="E506" s="36" t="s">
        <v>52</v>
      </c>
      <c r="F506" s="36" t="s">
        <v>53</v>
      </c>
      <c r="G506" s="37" t="s">
        <v>54</v>
      </c>
      <c r="H506" s="38" t="s">
        <v>4</v>
      </c>
      <c r="I506" s="189"/>
    </row>
    <row r="507" spans="1:9" x14ac:dyDescent="0.2">
      <c r="A507" s="35" t="s">
        <v>68</v>
      </c>
      <c r="B507" s="36" t="s">
        <v>1042</v>
      </c>
      <c r="C507" s="37" t="s">
        <v>86</v>
      </c>
      <c r="D507" s="37" t="s">
        <v>1043</v>
      </c>
      <c r="E507" s="36" t="s">
        <v>88</v>
      </c>
      <c r="F507" s="36" t="s">
        <v>6</v>
      </c>
      <c r="G507" s="37">
        <v>18.940000000000001</v>
      </c>
      <c r="H507" s="38">
        <v>18.940000000000001</v>
      </c>
      <c r="I507" s="189"/>
    </row>
    <row r="508" spans="1:9" x14ac:dyDescent="0.2">
      <c r="A508" s="35" t="s">
        <v>1854</v>
      </c>
      <c r="B508" s="36" t="s">
        <v>1951</v>
      </c>
      <c r="C508" s="37" t="s">
        <v>64</v>
      </c>
      <c r="D508" s="37" t="s">
        <v>1952</v>
      </c>
      <c r="E508" s="36" t="s">
        <v>1835</v>
      </c>
      <c r="F508" s="36" t="s">
        <v>2455</v>
      </c>
      <c r="G508" s="37">
        <v>29.06</v>
      </c>
      <c r="H508" s="38">
        <v>9.9</v>
      </c>
      <c r="I508" s="189"/>
    </row>
    <row r="509" spans="1:9" x14ac:dyDescent="0.2">
      <c r="A509" s="35" t="s">
        <v>1854</v>
      </c>
      <c r="B509" s="36" t="s">
        <v>2423</v>
      </c>
      <c r="C509" s="37" t="s">
        <v>64</v>
      </c>
      <c r="D509" s="37" t="s">
        <v>2424</v>
      </c>
      <c r="E509" s="36" t="s">
        <v>1835</v>
      </c>
      <c r="F509" s="36" t="s">
        <v>2455</v>
      </c>
      <c r="G509" s="37">
        <v>21.65</v>
      </c>
      <c r="H509" s="38">
        <v>7.38</v>
      </c>
      <c r="I509" s="189"/>
    </row>
    <row r="510" spans="1:9" x14ac:dyDescent="0.2">
      <c r="A510" s="35" t="s">
        <v>79</v>
      </c>
      <c r="B510" s="36" t="s">
        <v>2456</v>
      </c>
      <c r="C510" s="37" t="s">
        <v>1973</v>
      </c>
      <c r="D510" s="37" t="s">
        <v>2457</v>
      </c>
      <c r="E510" s="36" t="s">
        <v>88</v>
      </c>
      <c r="F510" s="36" t="s">
        <v>6</v>
      </c>
      <c r="G510" s="37">
        <v>1.66</v>
      </c>
      <c r="H510" s="38">
        <v>1.66</v>
      </c>
      <c r="I510" s="189"/>
    </row>
    <row r="511" spans="1:9" x14ac:dyDescent="0.2">
      <c r="A511" s="35" t="s">
        <v>1053</v>
      </c>
      <c r="B511" s="36" t="s">
        <v>50</v>
      </c>
      <c r="C511" s="37" t="s">
        <v>51</v>
      </c>
      <c r="D511" s="37" t="s">
        <v>3</v>
      </c>
      <c r="E511" s="36" t="s">
        <v>52</v>
      </c>
      <c r="F511" s="36" t="s">
        <v>53</v>
      </c>
      <c r="G511" s="37" t="s">
        <v>54</v>
      </c>
      <c r="H511" s="38" t="s">
        <v>4</v>
      </c>
      <c r="I511" s="189"/>
    </row>
    <row r="512" spans="1:9" x14ac:dyDescent="0.2">
      <c r="A512" s="35" t="s">
        <v>68</v>
      </c>
      <c r="B512" s="36" t="s">
        <v>1054</v>
      </c>
      <c r="C512" s="37" t="s">
        <v>86</v>
      </c>
      <c r="D512" s="37" t="s">
        <v>1055</v>
      </c>
      <c r="E512" s="36" t="s">
        <v>88</v>
      </c>
      <c r="F512" s="36" t="s">
        <v>6</v>
      </c>
      <c r="G512" s="37">
        <v>106.45</v>
      </c>
      <c r="H512" s="38">
        <v>106.45</v>
      </c>
      <c r="I512" s="189"/>
    </row>
    <row r="513" spans="1:9" x14ac:dyDescent="0.2">
      <c r="A513" s="35" t="s">
        <v>1854</v>
      </c>
      <c r="B513" s="36" t="s">
        <v>2423</v>
      </c>
      <c r="C513" s="37" t="s">
        <v>64</v>
      </c>
      <c r="D513" s="37" t="s">
        <v>2424</v>
      </c>
      <c r="E513" s="36" t="s">
        <v>1835</v>
      </c>
      <c r="F513" s="36" t="s">
        <v>6</v>
      </c>
      <c r="G513" s="37">
        <v>21.65</v>
      </c>
      <c r="H513" s="38">
        <v>21.65</v>
      </c>
      <c r="I513" s="189"/>
    </row>
    <row r="514" spans="1:9" x14ac:dyDescent="0.2">
      <c r="A514" s="35" t="s">
        <v>1854</v>
      </c>
      <c r="B514" s="36" t="s">
        <v>1951</v>
      </c>
      <c r="C514" s="37" t="s">
        <v>64</v>
      </c>
      <c r="D514" s="37" t="s">
        <v>1952</v>
      </c>
      <c r="E514" s="36" t="s">
        <v>1835</v>
      </c>
      <c r="F514" s="36" t="s">
        <v>6</v>
      </c>
      <c r="G514" s="37">
        <v>29.06</v>
      </c>
      <c r="H514" s="38">
        <v>29.06</v>
      </c>
      <c r="I514" s="189"/>
    </row>
    <row r="515" spans="1:9" x14ac:dyDescent="0.2">
      <c r="A515" s="35" t="s">
        <v>79</v>
      </c>
      <c r="B515" s="36" t="s">
        <v>2458</v>
      </c>
      <c r="C515" s="37" t="s">
        <v>3547</v>
      </c>
      <c r="D515" s="37" t="s">
        <v>2459</v>
      </c>
      <c r="E515" s="36" t="s">
        <v>88</v>
      </c>
      <c r="F515" s="36" t="s">
        <v>6</v>
      </c>
      <c r="G515" s="37">
        <v>35.46</v>
      </c>
      <c r="H515" s="38">
        <v>35.46</v>
      </c>
      <c r="I515" s="189"/>
    </row>
    <row r="516" spans="1:9" x14ac:dyDescent="0.2">
      <c r="A516" s="35" t="s">
        <v>79</v>
      </c>
      <c r="B516" s="36" t="s">
        <v>2460</v>
      </c>
      <c r="C516" s="37" t="s">
        <v>3547</v>
      </c>
      <c r="D516" s="37" t="s">
        <v>2461</v>
      </c>
      <c r="E516" s="36" t="s">
        <v>88</v>
      </c>
      <c r="F516" s="36" t="s">
        <v>6</v>
      </c>
      <c r="G516" s="37">
        <v>20.28</v>
      </c>
      <c r="H516" s="38">
        <v>20.28</v>
      </c>
      <c r="I516" s="189"/>
    </row>
    <row r="517" spans="1:9" x14ac:dyDescent="0.2">
      <c r="A517" s="35" t="s">
        <v>1057</v>
      </c>
      <c r="B517" s="36" t="s">
        <v>50</v>
      </c>
      <c r="C517" s="37" t="s">
        <v>51</v>
      </c>
      <c r="D517" s="37" t="s">
        <v>3</v>
      </c>
      <c r="E517" s="36" t="s">
        <v>52</v>
      </c>
      <c r="F517" s="36" t="s">
        <v>53</v>
      </c>
      <c r="G517" s="37" t="s">
        <v>54</v>
      </c>
      <c r="H517" s="38" t="s">
        <v>4</v>
      </c>
      <c r="I517" s="189"/>
    </row>
    <row r="518" spans="1:9" x14ac:dyDescent="0.2">
      <c r="A518" s="35" t="s">
        <v>68</v>
      </c>
      <c r="B518" s="36" t="s">
        <v>1058</v>
      </c>
      <c r="C518" s="37" t="s">
        <v>86</v>
      </c>
      <c r="D518" s="37" t="s">
        <v>1059</v>
      </c>
      <c r="E518" s="36" t="s">
        <v>88</v>
      </c>
      <c r="F518" s="36" t="s">
        <v>6</v>
      </c>
      <c r="G518" s="37">
        <v>101.53</v>
      </c>
      <c r="H518" s="38">
        <v>101.53</v>
      </c>
      <c r="I518" s="189"/>
    </row>
    <row r="519" spans="1:9" x14ac:dyDescent="0.2">
      <c r="A519" s="35" t="s">
        <v>1854</v>
      </c>
      <c r="B519" s="36" t="s">
        <v>1951</v>
      </c>
      <c r="C519" s="37" t="s">
        <v>64</v>
      </c>
      <c r="D519" s="37" t="s">
        <v>1952</v>
      </c>
      <c r="E519" s="36" t="s">
        <v>1835</v>
      </c>
      <c r="F519" s="36" t="s">
        <v>2462</v>
      </c>
      <c r="G519" s="37">
        <v>29.06</v>
      </c>
      <c r="H519" s="38">
        <v>11.62</v>
      </c>
      <c r="I519" s="189"/>
    </row>
    <row r="520" spans="1:9" x14ac:dyDescent="0.2">
      <c r="A520" s="35" t="s">
        <v>1854</v>
      </c>
      <c r="B520" s="36" t="s">
        <v>2423</v>
      </c>
      <c r="C520" s="37" t="s">
        <v>64</v>
      </c>
      <c r="D520" s="37" t="s">
        <v>2424</v>
      </c>
      <c r="E520" s="36" t="s">
        <v>1835</v>
      </c>
      <c r="F520" s="36" t="s">
        <v>2462</v>
      </c>
      <c r="G520" s="37">
        <v>21.65</v>
      </c>
      <c r="H520" s="38">
        <v>8.66</v>
      </c>
      <c r="I520" s="189"/>
    </row>
    <row r="521" spans="1:9" ht="19.5" x14ac:dyDescent="0.2">
      <c r="A521" s="35" t="s">
        <v>79</v>
      </c>
      <c r="B521" s="36" t="s">
        <v>2463</v>
      </c>
      <c r="C521" s="37" t="s">
        <v>64</v>
      </c>
      <c r="D521" s="37" t="s">
        <v>2464</v>
      </c>
      <c r="E521" s="36" t="s">
        <v>88</v>
      </c>
      <c r="F521" s="36" t="s">
        <v>10</v>
      </c>
      <c r="G521" s="37">
        <v>2.02</v>
      </c>
      <c r="H521" s="38">
        <v>6.06</v>
      </c>
      <c r="I521" s="189"/>
    </row>
    <row r="522" spans="1:9" x14ac:dyDescent="0.2">
      <c r="A522" s="35" t="s">
        <v>79</v>
      </c>
      <c r="B522" s="36" t="s">
        <v>2465</v>
      </c>
      <c r="C522" s="37" t="s">
        <v>64</v>
      </c>
      <c r="D522" s="37" t="s">
        <v>2466</v>
      </c>
      <c r="E522" s="36" t="s">
        <v>88</v>
      </c>
      <c r="F522" s="36" t="s">
        <v>6</v>
      </c>
      <c r="G522" s="37">
        <v>75.19</v>
      </c>
      <c r="H522" s="38">
        <v>75.19</v>
      </c>
      <c r="I522" s="189"/>
    </row>
    <row r="523" spans="1:9" x14ac:dyDescent="0.2">
      <c r="A523" s="35" t="s">
        <v>1061</v>
      </c>
      <c r="B523" s="36" t="s">
        <v>50</v>
      </c>
      <c r="C523" s="37" t="s">
        <v>51</v>
      </c>
      <c r="D523" s="37" t="s">
        <v>3</v>
      </c>
      <c r="E523" s="36" t="s">
        <v>52</v>
      </c>
      <c r="F523" s="36" t="s">
        <v>53</v>
      </c>
      <c r="G523" s="37" t="s">
        <v>54</v>
      </c>
      <c r="H523" s="38" t="s">
        <v>4</v>
      </c>
      <c r="I523" s="189"/>
    </row>
    <row r="524" spans="1:9" x14ac:dyDescent="0.2">
      <c r="A524" s="35" t="s">
        <v>68</v>
      </c>
      <c r="B524" s="36" t="s">
        <v>1062</v>
      </c>
      <c r="C524" s="37" t="s">
        <v>86</v>
      </c>
      <c r="D524" s="37" t="s">
        <v>1063</v>
      </c>
      <c r="E524" s="36" t="s">
        <v>88</v>
      </c>
      <c r="F524" s="36" t="s">
        <v>6</v>
      </c>
      <c r="G524" s="37">
        <v>354.55</v>
      </c>
      <c r="H524" s="38">
        <v>354.55</v>
      </c>
      <c r="I524" s="189"/>
    </row>
    <row r="525" spans="1:9" x14ac:dyDescent="0.2">
      <c r="A525" s="35" t="s">
        <v>1854</v>
      </c>
      <c r="B525" s="36" t="s">
        <v>2423</v>
      </c>
      <c r="C525" s="37" t="s">
        <v>64</v>
      </c>
      <c r="D525" s="37" t="s">
        <v>2424</v>
      </c>
      <c r="E525" s="36" t="s">
        <v>1835</v>
      </c>
      <c r="F525" s="36" t="s">
        <v>2467</v>
      </c>
      <c r="G525" s="37">
        <v>21.65</v>
      </c>
      <c r="H525" s="38">
        <v>12.29</v>
      </c>
      <c r="I525" s="189"/>
    </row>
    <row r="526" spans="1:9" x14ac:dyDescent="0.2">
      <c r="A526" s="35" t="s">
        <v>1854</v>
      </c>
      <c r="B526" s="36" t="s">
        <v>1951</v>
      </c>
      <c r="C526" s="37" t="s">
        <v>64</v>
      </c>
      <c r="D526" s="37" t="s">
        <v>1952</v>
      </c>
      <c r="E526" s="36" t="s">
        <v>1835</v>
      </c>
      <c r="F526" s="36" t="s">
        <v>2467</v>
      </c>
      <c r="G526" s="37">
        <v>29.06</v>
      </c>
      <c r="H526" s="38">
        <v>16.489999999999998</v>
      </c>
      <c r="I526" s="189"/>
    </row>
    <row r="527" spans="1:9" ht="19.5" x14ac:dyDescent="0.2">
      <c r="A527" s="35" t="s">
        <v>79</v>
      </c>
      <c r="B527" s="36" t="s">
        <v>2468</v>
      </c>
      <c r="C527" s="37" t="s">
        <v>64</v>
      </c>
      <c r="D527" s="37" t="s">
        <v>2469</v>
      </c>
      <c r="E527" s="36" t="s">
        <v>88</v>
      </c>
      <c r="F527" s="36" t="s">
        <v>10</v>
      </c>
      <c r="G527" s="37">
        <v>2.39</v>
      </c>
      <c r="H527" s="38">
        <v>7.17</v>
      </c>
      <c r="I527" s="189"/>
    </row>
    <row r="528" spans="1:9" x14ac:dyDescent="0.2">
      <c r="A528" s="35" t="s">
        <v>79</v>
      </c>
      <c r="B528" s="36" t="s">
        <v>2470</v>
      </c>
      <c r="C528" s="37" t="s">
        <v>2300</v>
      </c>
      <c r="D528" s="37" t="s">
        <v>2471</v>
      </c>
      <c r="E528" s="36" t="s">
        <v>688</v>
      </c>
      <c r="F528" s="36" t="s">
        <v>6</v>
      </c>
      <c r="G528" s="37">
        <v>318.60000000000002</v>
      </c>
      <c r="H528" s="38">
        <v>318.60000000000002</v>
      </c>
      <c r="I528" s="189"/>
    </row>
    <row r="529" spans="1:9" x14ac:dyDescent="0.2">
      <c r="A529" s="35" t="s">
        <v>1089</v>
      </c>
      <c r="B529" s="36" t="s">
        <v>50</v>
      </c>
      <c r="C529" s="37" t="s">
        <v>51</v>
      </c>
      <c r="D529" s="37" t="s">
        <v>3</v>
      </c>
      <c r="E529" s="36" t="s">
        <v>52</v>
      </c>
      <c r="F529" s="36" t="s">
        <v>53</v>
      </c>
      <c r="G529" s="37" t="s">
        <v>54</v>
      </c>
      <c r="H529" s="38" t="s">
        <v>4</v>
      </c>
      <c r="I529" s="189"/>
    </row>
    <row r="530" spans="1:9" x14ac:dyDescent="0.2">
      <c r="A530" s="35" t="s">
        <v>68</v>
      </c>
      <c r="B530" s="36" t="s">
        <v>1090</v>
      </c>
      <c r="C530" s="37" t="s">
        <v>86</v>
      </c>
      <c r="D530" s="37" t="s">
        <v>1091</v>
      </c>
      <c r="E530" s="36" t="s">
        <v>88</v>
      </c>
      <c r="F530" s="36" t="s">
        <v>6</v>
      </c>
      <c r="G530" s="37">
        <v>1277.93</v>
      </c>
      <c r="H530" s="38">
        <v>1277.93</v>
      </c>
      <c r="I530" s="189"/>
    </row>
    <row r="531" spans="1:9" x14ac:dyDescent="0.2">
      <c r="A531" s="35" t="s">
        <v>1854</v>
      </c>
      <c r="B531" s="36" t="s">
        <v>2423</v>
      </c>
      <c r="C531" s="37" t="s">
        <v>64</v>
      </c>
      <c r="D531" s="37" t="s">
        <v>2424</v>
      </c>
      <c r="E531" s="36" t="s">
        <v>1835</v>
      </c>
      <c r="F531" s="36" t="s">
        <v>2462</v>
      </c>
      <c r="G531" s="37">
        <v>21.65</v>
      </c>
      <c r="H531" s="38">
        <v>8.66</v>
      </c>
      <c r="I531" s="189"/>
    </row>
    <row r="532" spans="1:9" x14ac:dyDescent="0.2">
      <c r="A532" s="35" t="s">
        <v>1854</v>
      </c>
      <c r="B532" s="36" t="s">
        <v>1951</v>
      </c>
      <c r="C532" s="37" t="s">
        <v>64</v>
      </c>
      <c r="D532" s="37" t="s">
        <v>1952</v>
      </c>
      <c r="E532" s="36" t="s">
        <v>1835</v>
      </c>
      <c r="F532" s="36" t="s">
        <v>2462</v>
      </c>
      <c r="G532" s="37">
        <v>29.06</v>
      </c>
      <c r="H532" s="38">
        <v>11.62</v>
      </c>
      <c r="I532" s="189"/>
    </row>
    <row r="533" spans="1:9" x14ac:dyDescent="0.2">
      <c r="A533" s="35" t="s">
        <v>79</v>
      </c>
      <c r="B533" s="36" t="s">
        <v>2472</v>
      </c>
      <c r="C533" s="37" t="s">
        <v>64</v>
      </c>
      <c r="D533" s="37" t="s">
        <v>2473</v>
      </c>
      <c r="E533" s="36" t="s">
        <v>88</v>
      </c>
      <c r="F533" s="36" t="s">
        <v>6</v>
      </c>
      <c r="G533" s="37">
        <v>1257.6500000000001</v>
      </c>
      <c r="H533" s="38">
        <v>1257.6500000000001</v>
      </c>
      <c r="I533" s="189"/>
    </row>
    <row r="534" spans="1:9" x14ac:dyDescent="0.2">
      <c r="A534" s="35" t="s">
        <v>1101</v>
      </c>
      <c r="B534" s="36" t="s">
        <v>50</v>
      </c>
      <c r="C534" s="37" t="s">
        <v>51</v>
      </c>
      <c r="D534" s="37" t="s">
        <v>3</v>
      </c>
      <c r="E534" s="36" t="s">
        <v>52</v>
      </c>
      <c r="F534" s="36" t="s">
        <v>53</v>
      </c>
      <c r="G534" s="37" t="s">
        <v>54</v>
      </c>
      <c r="H534" s="38" t="s">
        <v>4</v>
      </c>
      <c r="I534" s="189"/>
    </row>
    <row r="535" spans="1:9" x14ac:dyDescent="0.2">
      <c r="A535" s="35" t="s">
        <v>68</v>
      </c>
      <c r="B535" s="36" t="s">
        <v>1102</v>
      </c>
      <c r="C535" s="37" t="s">
        <v>86</v>
      </c>
      <c r="D535" s="37" t="s">
        <v>1103</v>
      </c>
      <c r="E535" s="36" t="s">
        <v>88</v>
      </c>
      <c r="F535" s="36" t="s">
        <v>6</v>
      </c>
      <c r="G535" s="37">
        <v>117.79</v>
      </c>
      <c r="H535" s="38">
        <v>117.79</v>
      </c>
      <c r="I535" s="189"/>
    </row>
    <row r="536" spans="1:9" x14ac:dyDescent="0.2">
      <c r="A536" s="35" t="s">
        <v>1854</v>
      </c>
      <c r="B536" s="36" t="s">
        <v>1951</v>
      </c>
      <c r="C536" s="37" t="s">
        <v>64</v>
      </c>
      <c r="D536" s="37" t="s">
        <v>1952</v>
      </c>
      <c r="E536" s="36" t="s">
        <v>1835</v>
      </c>
      <c r="F536" s="36" t="s">
        <v>6</v>
      </c>
      <c r="G536" s="37">
        <v>29.06</v>
      </c>
      <c r="H536" s="38">
        <v>29.06</v>
      </c>
      <c r="I536" s="189"/>
    </row>
    <row r="537" spans="1:9" x14ac:dyDescent="0.2">
      <c r="A537" s="35" t="s">
        <v>1854</v>
      </c>
      <c r="B537" s="36" t="s">
        <v>2423</v>
      </c>
      <c r="C537" s="37" t="s">
        <v>64</v>
      </c>
      <c r="D537" s="37" t="s">
        <v>2424</v>
      </c>
      <c r="E537" s="36" t="s">
        <v>1835</v>
      </c>
      <c r="F537" s="36" t="s">
        <v>6</v>
      </c>
      <c r="G537" s="37">
        <v>21.65</v>
      </c>
      <c r="H537" s="38">
        <v>21.65</v>
      </c>
      <c r="I537" s="189"/>
    </row>
    <row r="538" spans="1:9" x14ac:dyDescent="0.2">
      <c r="A538" s="35" t="s">
        <v>79</v>
      </c>
      <c r="B538" s="36" t="s">
        <v>2474</v>
      </c>
      <c r="C538" s="37" t="s">
        <v>64</v>
      </c>
      <c r="D538" s="37" t="s">
        <v>2475</v>
      </c>
      <c r="E538" s="36" t="s">
        <v>88</v>
      </c>
      <c r="F538" s="36" t="s">
        <v>6</v>
      </c>
      <c r="G538" s="37">
        <v>67.08</v>
      </c>
      <c r="H538" s="38">
        <v>67.08</v>
      </c>
      <c r="I538" s="189"/>
    </row>
    <row r="539" spans="1:9" x14ac:dyDescent="0.2">
      <c r="A539" s="35" t="s">
        <v>1105</v>
      </c>
      <c r="B539" s="36" t="s">
        <v>50</v>
      </c>
      <c r="C539" s="37" t="s">
        <v>51</v>
      </c>
      <c r="D539" s="37" t="s">
        <v>3</v>
      </c>
      <c r="E539" s="36" t="s">
        <v>52</v>
      </c>
      <c r="F539" s="36" t="s">
        <v>53</v>
      </c>
      <c r="G539" s="37" t="s">
        <v>54</v>
      </c>
      <c r="H539" s="38" t="s">
        <v>4</v>
      </c>
      <c r="I539" s="189"/>
    </row>
    <row r="540" spans="1:9" x14ac:dyDescent="0.2">
      <c r="A540" s="35" t="s">
        <v>68</v>
      </c>
      <c r="B540" s="36" t="s">
        <v>1106</v>
      </c>
      <c r="C540" s="37" t="s">
        <v>86</v>
      </c>
      <c r="D540" s="37" t="s">
        <v>1107</v>
      </c>
      <c r="E540" s="36" t="s">
        <v>88</v>
      </c>
      <c r="F540" s="36" t="s">
        <v>6</v>
      </c>
      <c r="G540" s="37">
        <v>120.6</v>
      </c>
      <c r="H540" s="38">
        <v>120.6</v>
      </c>
      <c r="I540" s="189"/>
    </row>
    <row r="541" spans="1:9" x14ac:dyDescent="0.2">
      <c r="A541" s="35" t="s">
        <v>1854</v>
      </c>
      <c r="B541" s="36" t="s">
        <v>1951</v>
      </c>
      <c r="C541" s="37" t="s">
        <v>64</v>
      </c>
      <c r="D541" s="37" t="s">
        <v>1952</v>
      </c>
      <c r="E541" s="36" t="s">
        <v>1835</v>
      </c>
      <c r="F541" s="36" t="s">
        <v>6</v>
      </c>
      <c r="G541" s="37">
        <v>29.06</v>
      </c>
      <c r="H541" s="38">
        <v>29.06</v>
      </c>
      <c r="I541" s="189"/>
    </row>
    <row r="542" spans="1:9" x14ac:dyDescent="0.2">
      <c r="A542" s="35" t="s">
        <v>1854</v>
      </c>
      <c r="B542" s="36" t="s">
        <v>2423</v>
      </c>
      <c r="C542" s="37" t="s">
        <v>64</v>
      </c>
      <c r="D542" s="37" t="s">
        <v>2424</v>
      </c>
      <c r="E542" s="36" t="s">
        <v>1835</v>
      </c>
      <c r="F542" s="36" t="s">
        <v>6</v>
      </c>
      <c r="G542" s="37">
        <v>21.65</v>
      </c>
      <c r="H542" s="38">
        <v>21.65</v>
      </c>
      <c r="I542" s="189"/>
    </row>
    <row r="543" spans="1:9" x14ac:dyDescent="0.2">
      <c r="A543" s="35" t="s">
        <v>79</v>
      </c>
      <c r="B543" s="36" t="s">
        <v>2476</v>
      </c>
      <c r="C543" s="37" t="s">
        <v>64</v>
      </c>
      <c r="D543" s="37" t="s">
        <v>2477</v>
      </c>
      <c r="E543" s="36" t="s">
        <v>88</v>
      </c>
      <c r="F543" s="36" t="s">
        <v>6</v>
      </c>
      <c r="G543" s="37">
        <v>69.89</v>
      </c>
      <c r="H543" s="38">
        <v>69.89</v>
      </c>
      <c r="I543" s="189"/>
    </row>
    <row r="544" spans="1:9" x14ac:dyDescent="0.2">
      <c r="A544" s="35" t="s">
        <v>1109</v>
      </c>
      <c r="B544" s="36" t="s">
        <v>50</v>
      </c>
      <c r="C544" s="37" t="s">
        <v>51</v>
      </c>
      <c r="D544" s="37" t="s">
        <v>3</v>
      </c>
      <c r="E544" s="36" t="s">
        <v>52</v>
      </c>
      <c r="F544" s="36" t="s">
        <v>53</v>
      </c>
      <c r="G544" s="37" t="s">
        <v>54</v>
      </c>
      <c r="H544" s="38" t="s">
        <v>4</v>
      </c>
      <c r="I544" s="189"/>
    </row>
    <row r="545" spans="1:9" x14ac:dyDescent="0.2">
      <c r="A545" s="35" t="s">
        <v>68</v>
      </c>
      <c r="B545" s="36" t="s">
        <v>1110</v>
      </c>
      <c r="C545" s="37" t="s">
        <v>86</v>
      </c>
      <c r="D545" s="37" t="s">
        <v>1111</v>
      </c>
      <c r="E545" s="36" t="s">
        <v>1112</v>
      </c>
      <c r="F545" s="36" t="s">
        <v>6</v>
      </c>
      <c r="G545" s="37">
        <v>130.63</v>
      </c>
      <c r="H545" s="38">
        <v>130.63</v>
      </c>
      <c r="I545" s="189"/>
    </row>
    <row r="546" spans="1:9" x14ac:dyDescent="0.2">
      <c r="A546" s="35" t="s">
        <v>1854</v>
      </c>
      <c r="B546" s="36" t="s">
        <v>1951</v>
      </c>
      <c r="C546" s="37" t="s">
        <v>64</v>
      </c>
      <c r="D546" s="37" t="s">
        <v>1952</v>
      </c>
      <c r="E546" s="36" t="s">
        <v>1835</v>
      </c>
      <c r="F546" s="36" t="s">
        <v>2478</v>
      </c>
      <c r="G546" s="37">
        <v>29.06</v>
      </c>
      <c r="H546" s="38">
        <v>17.43</v>
      </c>
      <c r="I546" s="189"/>
    </row>
    <row r="547" spans="1:9" x14ac:dyDescent="0.2">
      <c r="A547" s="35" t="s">
        <v>1854</v>
      </c>
      <c r="B547" s="36" t="s">
        <v>2423</v>
      </c>
      <c r="C547" s="37" t="s">
        <v>64</v>
      </c>
      <c r="D547" s="37" t="s">
        <v>2424</v>
      </c>
      <c r="E547" s="36" t="s">
        <v>1835</v>
      </c>
      <c r="F547" s="36" t="s">
        <v>2478</v>
      </c>
      <c r="G547" s="37">
        <v>21.65</v>
      </c>
      <c r="H547" s="38">
        <v>12.99</v>
      </c>
      <c r="I547" s="189"/>
    </row>
    <row r="548" spans="1:9" ht="19.5" x14ac:dyDescent="0.2">
      <c r="A548" s="35" t="s">
        <v>79</v>
      </c>
      <c r="B548" s="36" t="s">
        <v>2479</v>
      </c>
      <c r="C548" s="37" t="s">
        <v>2480</v>
      </c>
      <c r="D548" s="37" t="s">
        <v>2481</v>
      </c>
      <c r="E548" s="36" t="s">
        <v>688</v>
      </c>
      <c r="F548" s="36" t="s">
        <v>6</v>
      </c>
      <c r="G548" s="37">
        <v>100.21</v>
      </c>
      <c r="H548" s="38">
        <v>100.21</v>
      </c>
      <c r="I548" s="189"/>
    </row>
    <row r="549" spans="1:9" x14ac:dyDescent="0.2">
      <c r="A549" s="35" t="s">
        <v>1114</v>
      </c>
      <c r="B549" s="36" t="s">
        <v>50</v>
      </c>
      <c r="C549" s="37" t="s">
        <v>51</v>
      </c>
      <c r="D549" s="37" t="s">
        <v>3</v>
      </c>
      <c r="E549" s="36" t="s">
        <v>52</v>
      </c>
      <c r="F549" s="36" t="s">
        <v>53</v>
      </c>
      <c r="G549" s="37" t="s">
        <v>54</v>
      </c>
      <c r="H549" s="38" t="s">
        <v>4</v>
      </c>
      <c r="I549" s="189"/>
    </row>
    <row r="550" spans="1:9" x14ac:dyDescent="0.2">
      <c r="A550" s="35" t="s">
        <v>68</v>
      </c>
      <c r="B550" s="36" t="s">
        <v>1115</v>
      </c>
      <c r="C550" s="37" t="s">
        <v>86</v>
      </c>
      <c r="D550" s="37" t="s">
        <v>1116</v>
      </c>
      <c r="E550" s="36" t="s">
        <v>88</v>
      </c>
      <c r="F550" s="36" t="s">
        <v>6</v>
      </c>
      <c r="G550" s="37">
        <v>17.489999999999998</v>
      </c>
      <c r="H550" s="38">
        <v>17.489999999999998</v>
      </c>
      <c r="I550" s="189"/>
    </row>
    <row r="551" spans="1:9" x14ac:dyDescent="0.2">
      <c r="A551" s="35" t="s">
        <v>1854</v>
      </c>
      <c r="B551" s="36" t="s">
        <v>1951</v>
      </c>
      <c r="C551" s="37" t="s">
        <v>64</v>
      </c>
      <c r="D551" s="37" t="s">
        <v>1952</v>
      </c>
      <c r="E551" s="36" t="s">
        <v>1835</v>
      </c>
      <c r="F551" s="36" t="s">
        <v>2482</v>
      </c>
      <c r="G551" s="37">
        <v>29.06</v>
      </c>
      <c r="H551" s="38">
        <v>5.23</v>
      </c>
      <c r="I551" s="189"/>
    </row>
    <row r="552" spans="1:9" x14ac:dyDescent="0.2">
      <c r="A552" s="35" t="s">
        <v>1854</v>
      </c>
      <c r="B552" s="36" t="s">
        <v>1867</v>
      </c>
      <c r="C552" s="37" t="s">
        <v>64</v>
      </c>
      <c r="D552" s="37" t="s">
        <v>1868</v>
      </c>
      <c r="E552" s="36" t="s">
        <v>1835</v>
      </c>
      <c r="F552" s="36" t="s">
        <v>2482</v>
      </c>
      <c r="G552" s="37">
        <v>20.74</v>
      </c>
      <c r="H552" s="38">
        <v>3.73</v>
      </c>
      <c r="I552" s="189"/>
    </row>
    <row r="553" spans="1:9" x14ac:dyDescent="0.2">
      <c r="A553" s="35" t="s">
        <v>79</v>
      </c>
      <c r="B553" s="36" t="s">
        <v>2483</v>
      </c>
      <c r="C553" s="37" t="s">
        <v>2484</v>
      </c>
      <c r="D553" s="37" t="s">
        <v>2485</v>
      </c>
      <c r="E553" s="36" t="s">
        <v>88</v>
      </c>
      <c r="F553" s="36" t="s">
        <v>6</v>
      </c>
      <c r="G553" s="37">
        <v>8.5299999999999994</v>
      </c>
      <c r="H553" s="38">
        <v>8.5299999999999994</v>
      </c>
      <c r="I553" s="189"/>
    </row>
    <row r="554" spans="1:9" x14ac:dyDescent="0.2">
      <c r="A554" s="35" t="s">
        <v>1118</v>
      </c>
      <c r="B554" s="36" t="s">
        <v>50</v>
      </c>
      <c r="C554" s="37" t="s">
        <v>51</v>
      </c>
      <c r="D554" s="37" t="s">
        <v>3</v>
      </c>
      <c r="E554" s="36" t="s">
        <v>52</v>
      </c>
      <c r="F554" s="36" t="s">
        <v>53</v>
      </c>
      <c r="G554" s="37" t="s">
        <v>54</v>
      </c>
      <c r="H554" s="38" t="s">
        <v>4</v>
      </c>
      <c r="I554" s="189"/>
    </row>
    <row r="555" spans="1:9" ht="19.5" x14ac:dyDescent="0.2">
      <c r="A555" s="35" t="s">
        <v>68</v>
      </c>
      <c r="B555" s="36" t="s">
        <v>1119</v>
      </c>
      <c r="C555" s="37" t="s">
        <v>86</v>
      </c>
      <c r="D555" s="37" t="s">
        <v>1120</v>
      </c>
      <c r="E555" s="36" t="s">
        <v>88</v>
      </c>
      <c r="F555" s="36" t="s">
        <v>6</v>
      </c>
      <c r="G555" s="37">
        <v>10.58</v>
      </c>
      <c r="H555" s="38">
        <v>10.58</v>
      </c>
      <c r="I555" s="189"/>
    </row>
    <row r="556" spans="1:9" x14ac:dyDescent="0.2">
      <c r="A556" s="35" t="s">
        <v>1854</v>
      </c>
      <c r="B556" s="36" t="s">
        <v>1951</v>
      </c>
      <c r="C556" s="37" t="s">
        <v>64</v>
      </c>
      <c r="D556" s="37" t="s">
        <v>1952</v>
      </c>
      <c r="E556" s="36" t="s">
        <v>1835</v>
      </c>
      <c r="F556" s="36" t="s">
        <v>2374</v>
      </c>
      <c r="G556" s="37">
        <v>29.06</v>
      </c>
      <c r="H556" s="38">
        <v>4.3499999999999996</v>
      </c>
      <c r="I556" s="189"/>
    </row>
    <row r="557" spans="1:9" x14ac:dyDescent="0.2">
      <c r="A557" s="35" t="s">
        <v>1854</v>
      </c>
      <c r="B557" s="36" t="s">
        <v>1867</v>
      </c>
      <c r="C557" s="37" t="s">
        <v>64</v>
      </c>
      <c r="D557" s="37" t="s">
        <v>1868</v>
      </c>
      <c r="E557" s="36" t="s">
        <v>1835</v>
      </c>
      <c r="F557" s="36" t="s">
        <v>2374</v>
      </c>
      <c r="G557" s="37">
        <v>20.74</v>
      </c>
      <c r="H557" s="38">
        <v>3.11</v>
      </c>
      <c r="I557" s="189"/>
    </row>
    <row r="558" spans="1:9" ht="19.5" x14ac:dyDescent="0.2">
      <c r="A558" s="35" t="s">
        <v>79</v>
      </c>
      <c r="B558" s="36" t="s">
        <v>2486</v>
      </c>
      <c r="C558" s="37" t="s">
        <v>86</v>
      </c>
      <c r="D558" s="37" t="s">
        <v>2487</v>
      </c>
      <c r="E558" s="36" t="s">
        <v>88</v>
      </c>
      <c r="F558" s="36" t="s">
        <v>6</v>
      </c>
      <c r="G558" s="37">
        <v>3.12</v>
      </c>
      <c r="H558" s="38">
        <v>3.12</v>
      </c>
      <c r="I558" s="189"/>
    </row>
    <row r="559" spans="1:9" x14ac:dyDescent="0.2">
      <c r="A559" s="35" t="s">
        <v>1122</v>
      </c>
      <c r="B559" s="36" t="s">
        <v>50</v>
      </c>
      <c r="C559" s="37" t="s">
        <v>51</v>
      </c>
      <c r="D559" s="37" t="s">
        <v>3</v>
      </c>
      <c r="E559" s="36" t="s">
        <v>52</v>
      </c>
      <c r="F559" s="36" t="s">
        <v>53</v>
      </c>
      <c r="G559" s="37" t="s">
        <v>54</v>
      </c>
      <c r="H559" s="38" t="s">
        <v>4</v>
      </c>
      <c r="I559" s="189"/>
    </row>
    <row r="560" spans="1:9" ht="19.5" x14ac:dyDescent="0.2">
      <c r="A560" s="35" t="s">
        <v>68</v>
      </c>
      <c r="B560" s="36" t="s">
        <v>1123</v>
      </c>
      <c r="C560" s="37" t="s">
        <v>86</v>
      </c>
      <c r="D560" s="37" t="s">
        <v>1124</v>
      </c>
      <c r="E560" s="36" t="s">
        <v>72</v>
      </c>
      <c r="F560" s="36" t="s">
        <v>6</v>
      </c>
      <c r="G560" s="37">
        <v>70.64</v>
      </c>
      <c r="H560" s="38">
        <v>70.64</v>
      </c>
      <c r="I560" s="189"/>
    </row>
    <row r="561" spans="1:9" x14ac:dyDescent="0.2">
      <c r="A561" s="35" t="s">
        <v>1854</v>
      </c>
      <c r="B561" s="36" t="s">
        <v>2423</v>
      </c>
      <c r="C561" s="37" t="s">
        <v>64</v>
      </c>
      <c r="D561" s="37" t="s">
        <v>2424</v>
      </c>
      <c r="E561" s="36" t="s">
        <v>1835</v>
      </c>
      <c r="F561" s="36" t="s">
        <v>2488</v>
      </c>
      <c r="G561" s="37">
        <v>21.65</v>
      </c>
      <c r="H561" s="38">
        <v>1.84</v>
      </c>
      <c r="I561" s="189"/>
    </row>
    <row r="562" spans="1:9" x14ac:dyDescent="0.2">
      <c r="A562" s="35" t="s">
        <v>1854</v>
      </c>
      <c r="B562" s="36" t="s">
        <v>1951</v>
      </c>
      <c r="C562" s="37" t="s">
        <v>64</v>
      </c>
      <c r="D562" s="37" t="s">
        <v>1952</v>
      </c>
      <c r="E562" s="36" t="s">
        <v>1835</v>
      </c>
      <c r="F562" s="36" t="s">
        <v>2488</v>
      </c>
      <c r="G562" s="37">
        <v>29.06</v>
      </c>
      <c r="H562" s="38">
        <v>2.4700000000000002</v>
      </c>
      <c r="I562" s="189"/>
    </row>
    <row r="563" spans="1:9" ht="19.5" x14ac:dyDescent="0.2">
      <c r="A563" s="35" t="s">
        <v>1854</v>
      </c>
      <c r="B563" s="36" t="s">
        <v>2489</v>
      </c>
      <c r="C563" s="37" t="s">
        <v>86</v>
      </c>
      <c r="D563" s="37" t="s">
        <v>2490</v>
      </c>
      <c r="E563" s="36" t="s">
        <v>88</v>
      </c>
      <c r="F563" s="36" t="s">
        <v>2491</v>
      </c>
      <c r="G563" s="37">
        <v>94.3</v>
      </c>
      <c r="H563" s="38">
        <v>31.4</v>
      </c>
      <c r="I563" s="189"/>
    </row>
    <row r="564" spans="1:9" ht="29.25" x14ac:dyDescent="0.2">
      <c r="A564" s="35" t="s">
        <v>1854</v>
      </c>
      <c r="B564" s="36" t="s">
        <v>1875</v>
      </c>
      <c r="C564" s="37" t="s">
        <v>64</v>
      </c>
      <c r="D564" s="37" t="s">
        <v>1876</v>
      </c>
      <c r="E564" s="36" t="s">
        <v>72</v>
      </c>
      <c r="F564" s="36" t="s">
        <v>6</v>
      </c>
      <c r="G564" s="37">
        <v>11.33</v>
      </c>
      <c r="H564" s="38">
        <v>11.33</v>
      </c>
      <c r="I564" s="189"/>
    </row>
    <row r="565" spans="1:9" x14ac:dyDescent="0.2">
      <c r="A565" s="35" t="s">
        <v>79</v>
      </c>
      <c r="B565" s="36" t="s">
        <v>2492</v>
      </c>
      <c r="C565" s="37" t="s">
        <v>2010</v>
      </c>
      <c r="D565" s="37" t="s">
        <v>2493</v>
      </c>
      <c r="E565" s="36" t="s">
        <v>72</v>
      </c>
      <c r="F565" s="36" t="s">
        <v>2494</v>
      </c>
      <c r="G565" s="37">
        <v>24.04</v>
      </c>
      <c r="H565" s="38">
        <v>23.6</v>
      </c>
      <c r="I565" s="189"/>
    </row>
    <row r="566" spans="1:9" x14ac:dyDescent="0.2">
      <c r="A566" s="35" t="s">
        <v>1126</v>
      </c>
      <c r="B566" s="36" t="s">
        <v>50</v>
      </c>
      <c r="C566" s="37" t="s">
        <v>51</v>
      </c>
      <c r="D566" s="37" t="s">
        <v>3</v>
      </c>
      <c r="E566" s="36" t="s">
        <v>52</v>
      </c>
      <c r="F566" s="36" t="s">
        <v>53</v>
      </c>
      <c r="G566" s="37" t="s">
        <v>54</v>
      </c>
      <c r="H566" s="38" t="s">
        <v>4</v>
      </c>
      <c r="I566" s="189"/>
    </row>
    <row r="567" spans="1:9" ht="19.5" x14ac:dyDescent="0.2">
      <c r="A567" s="35" t="s">
        <v>68</v>
      </c>
      <c r="B567" s="36" t="s">
        <v>1127</v>
      </c>
      <c r="C567" s="37" t="s">
        <v>86</v>
      </c>
      <c r="D567" s="37" t="s">
        <v>1128</v>
      </c>
      <c r="E567" s="36" t="s">
        <v>72</v>
      </c>
      <c r="F567" s="36" t="s">
        <v>6</v>
      </c>
      <c r="G567" s="37">
        <v>58.84</v>
      </c>
      <c r="H567" s="38">
        <v>58.84</v>
      </c>
      <c r="I567" s="189"/>
    </row>
    <row r="568" spans="1:9" x14ac:dyDescent="0.2">
      <c r="A568" s="35" t="s">
        <v>1854</v>
      </c>
      <c r="B568" s="36" t="s">
        <v>2423</v>
      </c>
      <c r="C568" s="37" t="s">
        <v>64</v>
      </c>
      <c r="D568" s="37" t="s">
        <v>2424</v>
      </c>
      <c r="E568" s="36" t="s">
        <v>1835</v>
      </c>
      <c r="F568" s="36" t="s">
        <v>2495</v>
      </c>
      <c r="G568" s="37">
        <v>21.65</v>
      </c>
      <c r="H568" s="38">
        <v>1.35</v>
      </c>
      <c r="I568" s="189"/>
    </row>
    <row r="569" spans="1:9" x14ac:dyDescent="0.2">
      <c r="A569" s="35" t="s">
        <v>1854</v>
      </c>
      <c r="B569" s="36" t="s">
        <v>1951</v>
      </c>
      <c r="C569" s="37" t="s">
        <v>64</v>
      </c>
      <c r="D569" s="37" t="s">
        <v>1952</v>
      </c>
      <c r="E569" s="36" t="s">
        <v>1835</v>
      </c>
      <c r="F569" s="36" t="s">
        <v>2495</v>
      </c>
      <c r="G569" s="37">
        <v>29.06</v>
      </c>
      <c r="H569" s="38">
        <v>1.81</v>
      </c>
      <c r="I569" s="189"/>
    </row>
    <row r="570" spans="1:9" ht="29.25" x14ac:dyDescent="0.2">
      <c r="A570" s="35" t="s">
        <v>1854</v>
      </c>
      <c r="B570" s="36" t="s">
        <v>1875</v>
      </c>
      <c r="C570" s="37" t="s">
        <v>64</v>
      </c>
      <c r="D570" s="37" t="s">
        <v>1876</v>
      </c>
      <c r="E570" s="36" t="s">
        <v>72</v>
      </c>
      <c r="F570" s="36" t="s">
        <v>6</v>
      </c>
      <c r="G570" s="37">
        <v>11.33</v>
      </c>
      <c r="H570" s="38">
        <v>11.33</v>
      </c>
      <c r="I570" s="189"/>
    </row>
    <row r="571" spans="1:9" ht="19.5" x14ac:dyDescent="0.2">
      <c r="A571" s="35" t="s">
        <v>1854</v>
      </c>
      <c r="B571" s="36" t="s">
        <v>2496</v>
      </c>
      <c r="C571" s="37" t="s">
        <v>86</v>
      </c>
      <c r="D571" s="37" t="s">
        <v>2497</v>
      </c>
      <c r="E571" s="36" t="s">
        <v>88</v>
      </c>
      <c r="F571" s="36" t="s">
        <v>2491</v>
      </c>
      <c r="G571" s="37">
        <v>98.64</v>
      </c>
      <c r="H571" s="38">
        <v>32.840000000000003</v>
      </c>
      <c r="I571" s="189"/>
    </row>
    <row r="572" spans="1:9" x14ac:dyDescent="0.2">
      <c r="A572" s="35" t="s">
        <v>79</v>
      </c>
      <c r="B572" s="36" t="s">
        <v>2498</v>
      </c>
      <c r="C572" s="37" t="s">
        <v>2010</v>
      </c>
      <c r="D572" s="37" t="s">
        <v>2499</v>
      </c>
      <c r="E572" s="36" t="s">
        <v>72</v>
      </c>
      <c r="F572" s="36" t="s">
        <v>2500</v>
      </c>
      <c r="G572" s="37">
        <v>11.62</v>
      </c>
      <c r="H572" s="38">
        <v>11.51</v>
      </c>
      <c r="I572" s="189"/>
    </row>
    <row r="573" spans="1:9" x14ac:dyDescent="0.2">
      <c r="A573" s="35" t="s">
        <v>1130</v>
      </c>
      <c r="B573" s="36" t="s">
        <v>50</v>
      </c>
      <c r="C573" s="37" t="s">
        <v>51</v>
      </c>
      <c r="D573" s="37" t="s">
        <v>3</v>
      </c>
      <c r="E573" s="36" t="s">
        <v>52</v>
      </c>
      <c r="F573" s="36" t="s">
        <v>53</v>
      </c>
      <c r="G573" s="37" t="s">
        <v>54</v>
      </c>
      <c r="H573" s="38" t="s">
        <v>4</v>
      </c>
      <c r="I573" s="189"/>
    </row>
    <row r="574" spans="1:9" x14ac:dyDescent="0.2">
      <c r="A574" s="35" t="s">
        <v>68</v>
      </c>
      <c r="B574" s="36" t="s">
        <v>1131</v>
      </c>
      <c r="C574" s="37" t="s">
        <v>86</v>
      </c>
      <c r="D574" s="37" t="s">
        <v>1132</v>
      </c>
      <c r="E574" s="36" t="s">
        <v>88</v>
      </c>
      <c r="F574" s="36" t="s">
        <v>6</v>
      </c>
      <c r="G574" s="37">
        <v>13.89</v>
      </c>
      <c r="H574" s="38">
        <v>13.89</v>
      </c>
      <c r="I574" s="189"/>
    </row>
    <row r="575" spans="1:9" x14ac:dyDescent="0.2">
      <c r="A575" s="35" t="s">
        <v>1854</v>
      </c>
      <c r="B575" s="36" t="s">
        <v>2423</v>
      </c>
      <c r="C575" s="37" t="s">
        <v>64</v>
      </c>
      <c r="D575" s="37" t="s">
        <v>2424</v>
      </c>
      <c r="E575" s="36" t="s">
        <v>1835</v>
      </c>
      <c r="F575" s="36" t="s">
        <v>1862</v>
      </c>
      <c r="G575" s="37">
        <v>21.65</v>
      </c>
      <c r="H575" s="38">
        <v>4.33</v>
      </c>
      <c r="I575" s="189"/>
    </row>
    <row r="576" spans="1:9" x14ac:dyDescent="0.2">
      <c r="A576" s="35" t="s">
        <v>1854</v>
      </c>
      <c r="B576" s="36" t="s">
        <v>1951</v>
      </c>
      <c r="C576" s="37" t="s">
        <v>64</v>
      </c>
      <c r="D576" s="37" t="s">
        <v>1952</v>
      </c>
      <c r="E576" s="36" t="s">
        <v>1835</v>
      </c>
      <c r="F576" s="36" t="s">
        <v>1862</v>
      </c>
      <c r="G576" s="37">
        <v>29.06</v>
      </c>
      <c r="H576" s="38">
        <v>5.81</v>
      </c>
      <c r="I576" s="189"/>
    </row>
    <row r="577" spans="1:9" x14ac:dyDescent="0.2">
      <c r="A577" s="35" t="s">
        <v>79</v>
      </c>
      <c r="B577" s="36" t="s">
        <v>2501</v>
      </c>
      <c r="C577" s="37" t="s">
        <v>2300</v>
      </c>
      <c r="D577" s="37" t="s">
        <v>2502</v>
      </c>
      <c r="E577" s="36" t="s">
        <v>688</v>
      </c>
      <c r="F577" s="36" t="s">
        <v>6</v>
      </c>
      <c r="G577" s="37">
        <v>3.75</v>
      </c>
      <c r="H577" s="38">
        <v>3.75</v>
      </c>
      <c r="I577" s="189"/>
    </row>
    <row r="578" spans="1:9" x14ac:dyDescent="0.2">
      <c r="A578" s="35" t="s">
        <v>1133</v>
      </c>
      <c r="B578" s="36" t="s">
        <v>50</v>
      </c>
      <c r="C578" s="37" t="s">
        <v>51</v>
      </c>
      <c r="D578" s="37" t="s">
        <v>3</v>
      </c>
      <c r="E578" s="36" t="s">
        <v>52</v>
      </c>
      <c r="F578" s="36" t="s">
        <v>53</v>
      </c>
      <c r="G578" s="37" t="s">
        <v>54</v>
      </c>
      <c r="H578" s="38" t="s">
        <v>4</v>
      </c>
      <c r="I578" s="189"/>
    </row>
    <row r="579" spans="1:9" x14ac:dyDescent="0.2">
      <c r="A579" s="35" t="s">
        <v>68</v>
      </c>
      <c r="B579" s="36" t="s">
        <v>1134</v>
      </c>
      <c r="C579" s="37" t="s">
        <v>86</v>
      </c>
      <c r="D579" s="37" t="s">
        <v>1135</v>
      </c>
      <c r="E579" s="36" t="s">
        <v>88</v>
      </c>
      <c r="F579" s="36" t="s">
        <v>6</v>
      </c>
      <c r="G579" s="37">
        <v>13.6</v>
      </c>
      <c r="H579" s="38">
        <v>13.6</v>
      </c>
      <c r="I579" s="189"/>
    </row>
    <row r="580" spans="1:9" x14ac:dyDescent="0.2">
      <c r="A580" s="35" t="s">
        <v>1854</v>
      </c>
      <c r="B580" s="36" t="s">
        <v>1867</v>
      </c>
      <c r="C580" s="37" t="s">
        <v>64</v>
      </c>
      <c r="D580" s="37" t="s">
        <v>1868</v>
      </c>
      <c r="E580" s="36" t="s">
        <v>1835</v>
      </c>
      <c r="F580" s="36" t="s">
        <v>1862</v>
      </c>
      <c r="G580" s="37">
        <v>20.74</v>
      </c>
      <c r="H580" s="38">
        <v>4.1399999999999997</v>
      </c>
      <c r="I580" s="189"/>
    </row>
    <row r="581" spans="1:9" x14ac:dyDescent="0.2">
      <c r="A581" s="35" t="s">
        <v>1854</v>
      </c>
      <c r="B581" s="36" t="s">
        <v>1951</v>
      </c>
      <c r="C581" s="37" t="s">
        <v>64</v>
      </c>
      <c r="D581" s="37" t="s">
        <v>1952</v>
      </c>
      <c r="E581" s="36" t="s">
        <v>1835</v>
      </c>
      <c r="F581" s="36" t="s">
        <v>1862</v>
      </c>
      <c r="G581" s="37">
        <v>29.06</v>
      </c>
      <c r="H581" s="38">
        <v>5.81</v>
      </c>
      <c r="I581" s="189"/>
    </row>
    <row r="582" spans="1:9" x14ac:dyDescent="0.2">
      <c r="A582" s="35" t="s">
        <v>79</v>
      </c>
      <c r="B582" s="36" t="s">
        <v>2503</v>
      </c>
      <c r="C582" s="37" t="s">
        <v>2300</v>
      </c>
      <c r="D582" s="37" t="s">
        <v>2504</v>
      </c>
      <c r="E582" s="36" t="s">
        <v>688</v>
      </c>
      <c r="F582" s="36" t="s">
        <v>6</v>
      </c>
      <c r="G582" s="37">
        <v>3.65</v>
      </c>
      <c r="H582" s="38">
        <v>3.65</v>
      </c>
      <c r="I582" s="189"/>
    </row>
    <row r="583" spans="1:9" x14ac:dyDescent="0.2">
      <c r="A583" s="35" t="s">
        <v>1137</v>
      </c>
      <c r="B583" s="36" t="s">
        <v>50</v>
      </c>
      <c r="C583" s="37" t="s">
        <v>51</v>
      </c>
      <c r="D583" s="37" t="s">
        <v>3</v>
      </c>
      <c r="E583" s="36" t="s">
        <v>52</v>
      </c>
      <c r="F583" s="36" t="s">
        <v>53</v>
      </c>
      <c r="G583" s="37" t="s">
        <v>54</v>
      </c>
      <c r="H583" s="38" t="s">
        <v>4</v>
      </c>
      <c r="I583" s="189"/>
    </row>
    <row r="584" spans="1:9" x14ac:dyDescent="0.2">
      <c r="A584" s="35" t="s">
        <v>68</v>
      </c>
      <c r="B584" s="36" t="s">
        <v>1138</v>
      </c>
      <c r="C584" s="37" t="s">
        <v>86</v>
      </c>
      <c r="D584" s="37" t="s">
        <v>1139</v>
      </c>
      <c r="E584" s="36" t="s">
        <v>88</v>
      </c>
      <c r="F584" s="36" t="s">
        <v>6</v>
      </c>
      <c r="G584" s="37">
        <v>11.84</v>
      </c>
      <c r="H584" s="38">
        <v>11.84</v>
      </c>
      <c r="I584" s="189"/>
    </row>
    <row r="585" spans="1:9" x14ac:dyDescent="0.2">
      <c r="A585" s="35" t="s">
        <v>1854</v>
      </c>
      <c r="B585" s="36" t="s">
        <v>1951</v>
      </c>
      <c r="C585" s="37" t="s">
        <v>64</v>
      </c>
      <c r="D585" s="37" t="s">
        <v>1952</v>
      </c>
      <c r="E585" s="36" t="s">
        <v>1835</v>
      </c>
      <c r="F585" s="36" t="s">
        <v>1862</v>
      </c>
      <c r="G585" s="37">
        <v>29.06</v>
      </c>
      <c r="H585" s="38">
        <v>5.81</v>
      </c>
      <c r="I585" s="189"/>
    </row>
    <row r="586" spans="1:9" x14ac:dyDescent="0.2">
      <c r="A586" s="35" t="s">
        <v>1854</v>
      </c>
      <c r="B586" s="36" t="s">
        <v>2423</v>
      </c>
      <c r="C586" s="37" t="s">
        <v>64</v>
      </c>
      <c r="D586" s="37" t="s">
        <v>2424</v>
      </c>
      <c r="E586" s="36" t="s">
        <v>1835</v>
      </c>
      <c r="F586" s="36" t="s">
        <v>1862</v>
      </c>
      <c r="G586" s="37">
        <v>21.65</v>
      </c>
      <c r="H586" s="38">
        <v>4.33</v>
      </c>
      <c r="I586" s="189"/>
    </row>
    <row r="587" spans="1:9" x14ac:dyDescent="0.2">
      <c r="A587" s="35" t="s">
        <v>79</v>
      </c>
      <c r="B587" s="36" t="s">
        <v>2505</v>
      </c>
      <c r="C587" s="37" t="s">
        <v>2300</v>
      </c>
      <c r="D587" s="37" t="s">
        <v>2506</v>
      </c>
      <c r="E587" s="36" t="s">
        <v>688</v>
      </c>
      <c r="F587" s="36" t="s">
        <v>6</v>
      </c>
      <c r="G587" s="37">
        <v>1.7</v>
      </c>
      <c r="H587" s="38">
        <v>1.7</v>
      </c>
      <c r="I587" s="189"/>
    </row>
    <row r="588" spans="1:9" x14ac:dyDescent="0.2">
      <c r="A588" s="35" t="s">
        <v>1141</v>
      </c>
      <c r="B588" s="36" t="s">
        <v>50</v>
      </c>
      <c r="C588" s="37" t="s">
        <v>51</v>
      </c>
      <c r="D588" s="37" t="s">
        <v>3</v>
      </c>
      <c r="E588" s="36" t="s">
        <v>52</v>
      </c>
      <c r="F588" s="36" t="s">
        <v>53</v>
      </c>
      <c r="G588" s="37" t="s">
        <v>54</v>
      </c>
      <c r="H588" s="38" t="s">
        <v>4</v>
      </c>
      <c r="I588" s="189"/>
    </row>
    <row r="589" spans="1:9" x14ac:dyDescent="0.2">
      <c r="A589" s="35" t="s">
        <v>68</v>
      </c>
      <c r="B589" s="36" t="s">
        <v>1142</v>
      </c>
      <c r="C589" s="37" t="s">
        <v>86</v>
      </c>
      <c r="D589" s="37" t="s">
        <v>1143</v>
      </c>
      <c r="E589" s="36" t="s">
        <v>1144</v>
      </c>
      <c r="F589" s="36" t="s">
        <v>6</v>
      </c>
      <c r="G589" s="37">
        <v>39.950000000000003</v>
      </c>
      <c r="H589" s="38">
        <v>39.950000000000003</v>
      </c>
      <c r="I589" s="189"/>
    </row>
    <row r="590" spans="1:9" x14ac:dyDescent="0.2">
      <c r="A590" s="35" t="s">
        <v>1854</v>
      </c>
      <c r="B590" s="36" t="s">
        <v>1951</v>
      </c>
      <c r="C590" s="37" t="s">
        <v>64</v>
      </c>
      <c r="D590" s="37" t="s">
        <v>1952</v>
      </c>
      <c r="E590" s="36" t="s">
        <v>1835</v>
      </c>
      <c r="F590" s="36" t="s">
        <v>2292</v>
      </c>
      <c r="G590" s="37">
        <v>29.06</v>
      </c>
      <c r="H590" s="38">
        <v>14.15</v>
      </c>
      <c r="I590" s="189"/>
    </row>
    <row r="591" spans="1:9" x14ac:dyDescent="0.2">
      <c r="A591" s="35" t="s">
        <v>79</v>
      </c>
      <c r="B591" s="36" t="s">
        <v>2507</v>
      </c>
      <c r="C591" s="37" t="s">
        <v>2450</v>
      </c>
      <c r="D591" s="37" t="s">
        <v>2508</v>
      </c>
      <c r="E591" s="36" t="s">
        <v>72</v>
      </c>
      <c r="F591" s="36" t="s">
        <v>6</v>
      </c>
      <c r="G591" s="37">
        <v>25.8</v>
      </c>
      <c r="H591" s="38">
        <v>25.8</v>
      </c>
      <c r="I591" s="189"/>
    </row>
    <row r="592" spans="1:9" x14ac:dyDescent="0.2">
      <c r="A592" s="35" t="s">
        <v>1146</v>
      </c>
      <c r="B592" s="36" t="s">
        <v>50</v>
      </c>
      <c r="C592" s="37" t="s">
        <v>51</v>
      </c>
      <c r="D592" s="37" t="s">
        <v>3</v>
      </c>
      <c r="E592" s="36" t="s">
        <v>52</v>
      </c>
      <c r="F592" s="36" t="s">
        <v>53</v>
      </c>
      <c r="G592" s="37" t="s">
        <v>54</v>
      </c>
      <c r="H592" s="38" t="s">
        <v>4</v>
      </c>
      <c r="I592" s="189"/>
    </row>
    <row r="593" spans="1:9" x14ac:dyDescent="0.2">
      <c r="A593" s="35" t="s">
        <v>68</v>
      </c>
      <c r="B593" s="36" t="s">
        <v>1147</v>
      </c>
      <c r="C593" s="37" t="s">
        <v>86</v>
      </c>
      <c r="D593" s="37" t="s">
        <v>1148</v>
      </c>
      <c r="E593" s="36" t="s">
        <v>72</v>
      </c>
      <c r="F593" s="36" t="s">
        <v>6</v>
      </c>
      <c r="G593" s="37">
        <v>26.08</v>
      </c>
      <c r="H593" s="38">
        <v>26.08</v>
      </c>
      <c r="I593" s="189"/>
    </row>
    <row r="594" spans="1:9" x14ac:dyDescent="0.2">
      <c r="A594" s="35" t="s">
        <v>1854</v>
      </c>
      <c r="B594" s="36" t="s">
        <v>1951</v>
      </c>
      <c r="C594" s="37" t="s">
        <v>64</v>
      </c>
      <c r="D594" s="37" t="s">
        <v>1952</v>
      </c>
      <c r="E594" s="36" t="s">
        <v>1835</v>
      </c>
      <c r="F594" s="36" t="s">
        <v>1862</v>
      </c>
      <c r="G594" s="37">
        <v>29.06</v>
      </c>
      <c r="H594" s="38">
        <v>5.81</v>
      </c>
      <c r="I594" s="189"/>
    </row>
    <row r="595" spans="1:9" ht="19.5" x14ac:dyDescent="0.2">
      <c r="A595" s="35" t="s">
        <v>79</v>
      </c>
      <c r="B595" s="36" t="s">
        <v>2509</v>
      </c>
      <c r="C595" s="37" t="s">
        <v>2021</v>
      </c>
      <c r="D595" s="37" t="s">
        <v>2510</v>
      </c>
      <c r="E595" s="36" t="s">
        <v>72</v>
      </c>
      <c r="F595" s="36" t="s">
        <v>6</v>
      </c>
      <c r="G595" s="37">
        <v>20.27</v>
      </c>
      <c r="H595" s="38">
        <v>20.27</v>
      </c>
      <c r="I595" s="189"/>
    </row>
    <row r="596" spans="1:9" x14ac:dyDescent="0.2">
      <c r="A596" s="35" t="s">
        <v>1170</v>
      </c>
      <c r="B596" s="36" t="s">
        <v>50</v>
      </c>
      <c r="C596" s="37" t="s">
        <v>51</v>
      </c>
      <c r="D596" s="37" t="s">
        <v>3</v>
      </c>
      <c r="E596" s="36" t="s">
        <v>52</v>
      </c>
      <c r="F596" s="36" t="s">
        <v>53</v>
      </c>
      <c r="G596" s="37" t="s">
        <v>54</v>
      </c>
      <c r="H596" s="38" t="s">
        <v>4</v>
      </c>
      <c r="I596" s="189"/>
    </row>
    <row r="597" spans="1:9" ht="19.5" x14ac:dyDescent="0.2">
      <c r="A597" s="35" t="s">
        <v>68</v>
      </c>
      <c r="B597" s="36" t="s">
        <v>1171</v>
      </c>
      <c r="C597" s="37" t="s">
        <v>86</v>
      </c>
      <c r="D597" s="37" t="s">
        <v>1172</v>
      </c>
      <c r="E597" s="36" t="s">
        <v>88</v>
      </c>
      <c r="F597" s="36" t="s">
        <v>6</v>
      </c>
      <c r="G597" s="37">
        <v>273.19</v>
      </c>
      <c r="H597" s="38">
        <v>273.19</v>
      </c>
      <c r="I597" s="189"/>
    </row>
    <row r="598" spans="1:9" x14ac:dyDescent="0.2">
      <c r="A598" s="35" t="s">
        <v>1854</v>
      </c>
      <c r="B598" s="36" t="s">
        <v>2423</v>
      </c>
      <c r="C598" s="37" t="s">
        <v>64</v>
      </c>
      <c r="D598" s="37" t="s">
        <v>2424</v>
      </c>
      <c r="E598" s="36" t="s">
        <v>1835</v>
      </c>
      <c r="F598" s="36" t="s">
        <v>2511</v>
      </c>
      <c r="G598" s="37">
        <v>21.65</v>
      </c>
      <c r="H598" s="38">
        <v>3.64</v>
      </c>
      <c r="I598" s="189"/>
    </row>
    <row r="599" spans="1:9" x14ac:dyDescent="0.2">
      <c r="A599" s="35" t="s">
        <v>1854</v>
      </c>
      <c r="B599" s="36" t="s">
        <v>1951</v>
      </c>
      <c r="C599" s="37" t="s">
        <v>64</v>
      </c>
      <c r="D599" s="37" t="s">
        <v>1952</v>
      </c>
      <c r="E599" s="36" t="s">
        <v>1835</v>
      </c>
      <c r="F599" s="36" t="s">
        <v>2512</v>
      </c>
      <c r="G599" s="37">
        <v>29.06</v>
      </c>
      <c r="H599" s="38">
        <v>15.65</v>
      </c>
      <c r="I599" s="189"/>
    </row>
    <row r="600" spans="1:9" ht="19.5" x14ac:dyDescent="0.2">
      <c r="A600" s="35" t="s">
        <v>79</v>
      </c>
      <c r="B600" s="36" t="s">
        <v>2513</v>
      </c>
      <c r="C600" s="37" t="s">
        <v>2010</v>
      </c>
      <c r="D600" s="37" t="s">
        <v>2514</v>
      </c>
      <c r="E600" s="36" t="s">
        <v>1439</v>
      </c>
      <c r="F600" s="36" t="s">
        <v>6</v>
      </c>
      <c r="G600" s="37">
        <v>253.9</v>
      </c>
      <c r="H600" s="38">
        <v>253.9</v>
      </c>
      <c r="I600" s="189"/>
    </row>
    <row r="601" spans="1:9" x14ac:dyDescent="0.2">
      <c r="A601" s="35" t="s">
        <v>1174</v>
      </c>
      <c r="B601" s="36" t="s">
        <v>50</v>
      </c>
      <c r="C601" s="37" t="s">
        <v>51</v>
      </c>
      <c r="D601" s="37" t="s">
        <v>3</v>
      </c>
      <c r="E601" s="36" t="s">
        <v>52</v>
      </c>
      <c r="F601" s="36" t="s">
        <v>53</v>
      </c>
      <c r="G601" s="37" t="s">
        <v>54</v>
      </c>
      <c r="H601" s="38" t="s">
        <v>4</v>
      </c>
      <c r="I601" s="189"/>
    </row>
    <row r="602" spans="1:9" x14ac:dyDescent="0.2">
      <c r="A602" s="35" t="s">
        <v>68</v>
      </c>
      <c r="B602" s="36" t="s">
        <v>1175</v>
      </c>
      <c r="C602" s="37" t="s">
        <v>86</v>
      </c>
      <c r="D602" s="37" t="s">
        <v>1176</v>
      </c>
      <c r="E602" s="36" t="s">
        <v>688</v>
      </c>
      <c r="F602" s="36" t="s">
        <v>6</v>
      </c>
      <c r="G602" s="37">
        <v>2.44</v>
      </c>
      <c r="H602" s="38">
        <v>2.44</v>
      </c>
      <c r="I602" s="189"/>
    </row>
    <row r="603" spans="1:9" ht="19.5" x14ac:dyDescent="0.2">
      <c r="A603" s="35" t="s">
        <v>79</v>
      </c>
      <c r="B603" s="36" t="s">
        <v>2515</v>
      </c>
      <c r="C603" s="37" t="s">
        <v>86</v>
      </c>
      <c r="D603" s="37" t="s">
        <v>2516</v>
      </c>
      <c r="E603" s="36" t="s">
        <v>88</v>
      </c>
      <c r="F603" s="36" t="s">
        <v>6</v>
      </c>
      <c r="G603" s="37">
        <v>2.44</v>
      </c>
      <c r="H603" s="38">
        <v>2.44</v>
      </c>
      <c r="I603" s="189"/>
    </row>
    <row r="604" spans="1:9" x14ac:dyDescent="0.2">
      <c r="A604" s="35" t="s">
        <v>1182</v>
      </c>
      <c r="B604" s="36" t="s">
        <v>50</v>
      </c>
      <c r="C604" s="37" t="s">
        <v>51</v>
      </c>
      <c r="D604" s="37" t="s">
        <v>3</v>
      </c>
      <c r="E604" s="36" t="s">
        <v>52</v>
      </c>
      <c r="F604" s="36" t="s">
        <v>53</v>
      </c>
      <c r="G604" s="37" t="s">
        <v>54</v>
      </c>
      <c r="H604" s="38" t="s">
        <v>4</v>
      </c>
      <c r="I604" s="189"/>
    </row>
    <row r="605" spans="1:9" x14ac:dyDescent="0.2">
      <c r="A605" s="35" t="s">
        <v>68</v>
      </c>
      <c r="B605" s="36" t="s">
        <v>1183</v>
      </c>
      <c r="C605" s="37" t="s">
        <v>86</v>
      </c>
      <c r="D605" s="37" t="s">
        <v>1184</v>
      </c>
      <c r="E605" s="36" t="s">
        <v>88</v>
      </c>
      <c r="F605" s="36" t="s">
        <v>6</v>
      </c>
      <c r="G605" s="37">
        <v>165.65</v>
      </c>
      <c r="H605" s="38">
        <v>165.65</v>
      </c>
      <c r="I605" s="189"/>
    </row>
    <row r="606" spans="1:9" x14ac:dyDescent="0.2">
      <c r="A606" s="35" t="s">
        <v>1854</v>
      </c>
      <c r="B606" s="36" t="s">
        <v>1951</v>
      </c>
      <c r="C606" s="37" t="s">
        <v>64</v>
      </c>
      <c r="D606" s="37" t="s">
        <v>1952</v>
      </c>
      <c r="E606" s="36" t="s">
        <v>1835</v>
      </c>
      <c r="F606" s="36" t="s">
        <v>2517</v>
      </c>
      <c r="G606" s="37">
        <v>29.06</v>
      </c>
      <c r="H606" s="38">
        <v>15.98</v>
      </c>
      <c r="I606" s="189"/>
    </row>
    <row r="607" spans="1:9" x14ac:dyDescent="0.2">
      <c r="A607" s="35" t="s">
        <v>1854</v>
      </c>
      <c r="B607" s="36" t="s">
        <v>2423</v>
      </c>
      <c r="C607" s="37" t="s">
        <v>64</v>
      </c>
      <c r="D607" s="37" t="s">
        <v>2424</v>
      </c>
      <c r="E607" s="36" t="s">
        <v>1835</v>
      </c>
      <c r="F607" s="36" t="s">
        <v>2517</v>
      </c>
      <c r="G607" s="37">
        <v>21.65</v>
      </c>
      <c r="H607" s="38">
        <v>11.9</v>
      </c>
      <c r="I607" s="189"/>
    </row>
    <row r="608" spans="1:9" x14ac:dyDescent="0.2">
      <c r="A608" s="35" t="s">
        <v>79</v>
      </c>
      <c r="B608" s="36" t="s">
        <v>2518</v>
      </c>
      <c r="C608" s="37" t="s">
        <v>2010</v>
      </c>
      <c r="D608" s="37" t="s">
        <v>1184</v>
      </c>
      <c r="E608" s="36" t="s">
        <v>88</v>
      </c>
      <c r="F608" s="36" t="s">
        <v>6</v>
      </c>
      <c r="G608" s="37">
        <v>137.77000000000001</v>
      </c>
      <c r="H608" s="38">
        <v>137.77000000000001</v>
      </c>
      <c r="I608" s="189"/>
    </row>
    <row r="609" spans="1:9" x14ac:dyDescent="0.2">
      <c r="A609" s="35" t="s">
        <v>1186</v>
      </c>
      <c r="B609" s="36" t="s">
        <v>50</v>
      </c>
      <c r="C609" s="37" t="s">
        <v>51</v>
      </c>
      <c r="D609" s="37" t="s">
        <v>3</v>
      </c>
      <c r="E609" s="36" t="s">
        <v>52</v>
      </c>
      <c r="F609" s="36" t="s">
        <v>53</v>
      </c>
      <c r="G609" s="37" t="s">
        <v>54</v>
      </c>
      <c r="H609" s="38" t="s">
        <v>4</v>
      </c>
      <c r="I609" s="189"/>
    </row>
    <row r="610" spans="1:9" ht="19.5" x14ac:dyDescent="0.2">
      <c r="A610" s="35" t="s">
        <v>68</v>
      </c>
      <c r="B610" s="36" t="s">
        <v>1187</v>
      </c>
      <c r="C610" s="37" t="s">
        <v>86</v>
      </c>
      <c r="D610" s="37" t="s">
        <v>1188</v>
      </c>
      <c r="E610" s="36" t="s">
        <v>88</v>
      </c>
      <c r="F610" s="36" t="s">
        <v>6</v>
      </c>
      <c r="G610" s="37">
        <v>2710.72</v>
      </c>
      <c r="H610" s="38">
        <v>2710.72</v>
      </c>
      <c r="I610" s="189"/>
    </row>
    <row r="611" spans="1:9" ht="19.5" x14ac:dyDescent="0.2">
      <c r="A611" s="35" t="s">
        <v>1854</v>
      </c>
      <c r="B611" s="36" t="s">
        <v>2519</v>
      </c>
      <c r="C611" s="37" t="s">
        <v>64</v>
      </c>
      <c r="D611" s="37" t="s">
        <v>2520</v>
      </c>
      <c r="E611" s="36" t="s">
        <v>136</v>
      </c>
      <c r="F611" s="36" t="s">
        <v>2521</v>
      </c>
      <c r="G611" s="37">
        <v>538.41</v>
      </c>
      <c r="H611" s="38">
        <v>12.92</v>
      </c>
      <c r="I611" s="189"/>
    </row>
    <row r="612" spans="1:9" x14ac:dyDescent="0.2">
      <c r="A612" s="35" t="s">
        <v>1854</v>
      </c>
      <c r="B612" s="36" t="s">
        <v>1951</v>
      </c>
      <c r="C612" s="37" t="s">
        <v>64</v>
      </c>
      <c r="D612" s="37" t="s">
        <v>1952</v>
      </c>
      <c r="E612" s="36" t="s">
        <v>1835</v>
      </c>
      <c r="F612" s="36" t="s">
        <v>32</v>
      </c>
      <c r="G612" s="37">
        <v>29.06</v>
      </c>
      <c r="H612" s="38">
        <v>406.84</v>
      </c>
      <c r="I612" s="189"/>
    </row>
    <row r="613" spans="1:9" x14ac:dyDescent="0.2">
      <c r="A613" s="35" t="s">
        <v>1854</v>
      </c>
      <c r="B613" s="36" t="s">
        <v>1860</v>
      </c>
      <c r="C613" s="37" t="s">
        <v>64</v>
      </c>
      <c r="D613" s="37" t="s">
        <v>1861</v>
      </c>
      <c r="E613" s="36" t="s">
        <v>1835</v>
      </c>
      <c r="F613" s="36" t="s">
        <v>2097</v>
      </c>
      <c r="G613" s="37">
        <v>25.75</v>
      </c>
      <c r="H613" s="38">
        <v>90.12</v>
      </c>
      <c r="I613" s="189"/>
    </row>
    <row r="614" spans="1:9" x14ac:dyDescent="0.2">
      <c r="A614" s="35" t="s">
        <v>1854</v>
      </c>
      <c r="B614" s="36" t="s">
        <v>1867</v>
      </c>
      <c r="C614" s="37" t="s">
        <v>64</v>
      </c>
      <c r="D614" s="37" t="s">
        <v>1868</v>
      </c>
      <c r="E614" s="36" t="s">
        <v>1835</v>
      </c>
      <c r="F614" s="36" t="s">
        <v>2522</v>
      </c>
      <c r="G614" s="37">
        <v>20.74</v>
      </c>
      <c r="H614" s="38">
        <v>107.84</v>
      </c>
      <c r="I614" s="189"/>
    </row>
    <row r="615" spans="1:9" x14ac:dyDescent="0.2">
      <c r="A615" s="35" t="s">
        <v>79</v>
      </c>
      <c r="B615" s="36" t="s">
        <v>2523</v>
      </c>
      <c r="C615" s="37" t="s">
        <v>2300</v>
      </c>
      <c r="D615" s="37" t="s">
        <v>2524</v>
      </c>
      <c r="E615" s="36" t="s">
        <v>688</v>
      </c>
      <c r="F615" s="36" t="s">
        <v>6</v>
      </c>
      <c r="G615" s="37">
        <v>2093</v>
      </c>
      <c r="H615" s="38">
        <v>2093</v>
      </c>
      <c r="I615" s="189"/>
    </row>
    <row r="616" spans="1:9" x14ac:dyDescent="0.2">
      <c r="A616" s="35" t="s">
        <v>1190</v>
      </c>
      <c r="B616" s="36" t="s">
        <v>50</v>
      </c>
      <c r="C616" s="37" t="s">
        <v>51</v>
      </c>
      <c r="D616" s="37" t="s">
        <v>3</v>
      </c>
      <c r="E616" s="36" t="s">
        <v>52</v>
      </c>
      <c r="F616" s="36" t="s">
        <v>53</v>
      </c>
      <c r="G616" s="37" t="s">
        <v>54</v>
      </c>
      <c r="H616" s="38" t="s">
        <v>4</v>
      </c>
      <c r="I616" s="189"/>
    </row>
    <row r="617" spans="1:9" ht="19.5" x14ac:dyDescent="0.2">
      <c r="A617" s="35" t="s">
        <v>68</v>
      </c>
      <c r="B617" s="36" t="s">
        <v>1191</v>
      </c>
      <c r="C617" s="37" t="s">
        <v>86</v>
      </c>
      <c r="D617" s="37" t="s">
        <v>1192</v>
      </c>
      <c r="E617" s="36" t="s">
        <v>88</v>
      </c>
      <c r="F617" s="36" t="s">
        <v>6</v>
      </c>
      <c r="G617" s="37">
        <v>3764.31</v>
      </c>
      <c r="H617" s="38">
        <v>3764.31</v>
      </c>
      <c r="I617" s="189"/>
    </row>
    <row r="618" spans="1:9" x14ac:dyDescent="0.2">
      <c r="A618" s="35" t="s">
        <v>1854</v>
      </c>
      <c r="B618" s="36" t="s">
        <v>2423</v>
      </c>
      <c r="C618" s="37" t="s">
        <v>64</v>
      </c>
      <c r="D618" s="37" t="s">
        <v>2424</v>
      </c>
      <c r="E618" s="36" t="s">
        <v>1835</v>
      </c>
      <c r="F618" s="36" t="s">
        <v>8</v>
      </c>
      <c r="G618" s="37">
        <v>21.65</v>
      </c>
      <c r="H618" s="38">
        <v>43.3</v>
      </c>
      <c r="I618" s="189"/>
    </row>
    <row r="619" spans="1:9" x14ac:dyDescent="0.2">
      <c r="A619" s="35" t="s">
        <v>1854</v>
      </c>
      <c r="B619" s="36" t="s">
        <v>1951</v>
      </c>
      <c r="C619" s="37" t="s">
        <v>64</v>
      </c>
      <c r="D619" s="37" t="s">
        <v>1952</v>
      </c>
      <c r="E619" s="36" t="s">
        <v>1835</v>
      </c>
      <c r="F619" s="36" t="s">
        <v>8</v>
      </c>
      <c r="G619" s="37">
        <v>29.06</v>
      </c>
      <c r="H619" s="38">
        <v>58.12</v>
      </c>
      <c r="I619" s="189"/>
    </row>
    <row r="620" spans="1:9" ht="19.5" x14ac:dyDescent="0.2">
      <c r="A620" s="35" t="s">
        <v>79</v>
      </c>
      <c r="B620" s="36" t="s">
        <v>2525</v>
      </c>
      <c r="C620" s="37" t="s">
        <v>2300</v>
      </c>
      <c r="D620" s="37" t="s">
        <v>2526</v>
      </c>
      <c r="E620" s="36" t="s">
        <v>1112</v>
      </c>
      <c r="F620" s="36" t="s">
        <v>6</v>
      </c>
      <c r="G620" s="37">
        <v>3658.99</v>
      </c>
      <c r="H620" s="38">
        <v>3658.99</v>
      </c>
      <c r="I620" s="189"/>
    </row>
    <row r="621" spans="1:9" ht="19.5" x14ac:dyDescent="0.2">
      <c r="A621" s="35" t="s">
        <v>79</v>
      </c>
      <c r="B621" s="36" t="s">
        <v>2527</v>
      </c>
      <c r="C621" s="37" t="s">
        <v>64</v>
      </c>
      <c r="D621" s="37" t="s">
        <v>2528</v>
      </c>
      <c r="E621" s="36" t="s">
        <v>88</v>
      </c>
      <c r="F621" s="36" t="s">
        <v>16</v>
      </c>
      <c r="G621" s="37">
        <v>0.65</v>
      </c>
      <c r="H621" s="38">
        <v>3.9</v>
      </c>
      <c r="I621" s="189"/>
    </row>
    <row r="622" spans="1:9" x14ac:dyDescent="0.2">
      <c r="A622" s="35" t="s">
        <v>1194</v>
      </c>
      <c r="B622" s="36" t="s">
        <v>50</v>
      </c>
      <c r="C622" s="37" t="s">
        <v>51</v>
      </c>
      <c r="D622" s="37" t="s">
        <v>3</v>
      </c>
      <c r="E622" s="36" t="s">
        <v>52</v>
      </c>
      <c r="F622" s="36" t="s">
        <v>53</v>
      </c>
      <c r="G622" s="37" t="s">
        <v>54</v>
      </c>
      <c r="H622" s="38" t="s">
        <v>4</v>
      </c>
      <c r="I622" s="189"/>
    </row>
    <row r="623" spans="1:9" x14ac:dyDescent="0.2">
      <c r="A623" s="35" t="s">
        <v>68</v>
      </c>
      <c r="B623" s="36" t="s">
        <v>1195</v>
      </c>
      <c r="C623" s="37" t="s">
        <v>86</v>
      </c>
      <c r="D623" s="37" t="s">
        <v>1196</v>
      </c>
      <c r="E623" s="36" t="s">
        <v>88</v>
      </c>
      <c r="F623" s="36" t="s">
        <v>6</v>
      </c>
      <c r="G623" s="37">
        <v>38225.5</v>
      </c>
      <c r="H623" s="38">
        <v>38225.5</v>
      </c>
      <c r="I623" s="189"/>
    </row>
    <row r="624" spans="1:9" x14ac:dyDescent="0.2">
      <c r="A624" s="35" t="s">
        <v>1854</v>
      </c>
      <c r="B624" s="36" t="s">
        <v>1951</v>
      </c>
      <c r="C624" s="37" t="s">
        <v>64</v>
      </c>
      <c r="D624" s="37" t="s">
        <v>1952</v>
      </c>
      <c r="E624" s="36" t="s">
        <v>1835</v>
      </c>
      <c r="F624" s="36" t="s">
        <v>2529</v>
      </c>
      <c r="G624" s="37">
        <v>29.06</v>
      </c>
      <c r="H624" s="38">
        <v>898.33</v>
      </c>
      <c r="I624" s="189"/>
    </row>
    <row r="625" spans="1:9" x14ac:dyDescent="0.2">
      <c r="A625" s="35" t="s">
        <v>1854</v>
      </c>
      <c r="B625" s="36" t="s">
        <v>2423</v>
      </c>
      <c r="C625" s="37" t="s">
        <v>64</v>
      </c>
      <c r="D625" s="37" t="s">
        <v>2424</v>
      </c>
      <c r="E625" s="36" t="s">
        <v>1835</v>
      </c>
      <c r="F625" s="36" t="s">
        <v>2530</v>
      </c>
      <c r="G625" s="37">
        <v>21.65</v>
      </c>
      <c r="H625" s="38">
        <v>962.08</v>
      </c>
      <c r="I625" s="189"/>
    </row>
    <row r="626" spans="1:9" x14ac:dyDescent="0.2">
      <c r="A626" s="35" t="s">
        <v>1854</v>
      </c>
      <c r="B626" s="36" t="s">
        <v>1867</v>
      </c>
      <c r="C626" s="37" t="s">
        <v>64</v>
      </c>
      <c r="D626" s="37" t="s">
        <v>1868</v>
      </c>
      <c r="E626" s="36" t="s">
        <v>1835</v>
      </c>
      <c r="F626" s="36" t="s">
        <v>2531</v>
      </c>
      <c r="G626" s="37">
        <v>20.74</v>
      </c>
      <c r="H626" s="38">
        <v>440.78</v>
      </c>
      <c r="I626" s="189"/>
    </row>
    <row r="627" spans="1:9" ht="19.5" x14ac:dyDescent="0.2">
      <c r="A627" s="35" t="s">
        <v>1854</v>
      </c>
      <c r="B627" s="36" t="s">
        <v>2532</v>
      </c>
      <c r="C627" s="37" t="s">
        <v>64</v>
      </c>
      <c r="D627" s="37" t="s">
        <v>2533</v>
      </c>
      <c r="E627" s="36" t="s">
        <v>88</v>
      </c>
      <c r="F627" s="36" t="s">
        <v>6</v>
      </c>
      <c r="G627" s="37">
        <v>300.70999999999998</v>
      </c>
      <c r="H627" s="38">
        <v>300.70999999999998</v>
      </c>
      <c r="I627" s="189"/>
    </row>
    <row r="628" spans="1:9" ht="19.5" x14ac:dyDescent="0.2">
      <c r="A628" s="35" t="s">
        <v>1854</v>
      </c>
      <c r="B628" s="36" t="s">
        <v>2534</v>
      </c>
      <c r="C628" s="37" t="s">
        <v>64</v>
      </c>
      <c r="D628" s="37" t="s">
        <v>2535</v>
      </c>
      <c r="E628" s="36" t="s">
        <v>88</v>
      </c>
      <c r="F628" s="36" t="s">
        <v>6</v>
      </c>
      <c r="G628" s="37">
        <v>28946.36</v>
      </c>
      <c r="H628" s="38">
        <v>28946.36</v>
      </c>
      <c r="I628" s="189"/>
    </row>
    <row r="629" spans="1:9" ht="19.5" x14ac:dyDescent="0.2">
      <c r="A629" s="35" t="s">
        <v>1854</v>
      </c>
      <c r="B629" s="36" t="s">
        <v>2536</v>
      </c>
      <c r="C629" s="37" t="s">
        <v>64</v>
      </c>
      <c r="D629" s="37" t="s">
        <v>2537</v>
      </c>
      <c r="E629" s="36" t="s">
        <v>88</v>
      </c>
      <c r="F629" s="36" t="s">
        <v>6</v>
      </c>
      <c r="G629" s="37">
        <v>577.39</v>
      </c>
      <c r="H629" s="38">
        <v>577.39</v>
      </c>
      <c r="I629" s="189"/>
    </row>
    <row r="630" spans="1:9" x14ac:dyDescent="0.2">
      <c r="A630" s="35" t="s">
        <v>1854</v>
      </c>
      <c r="B630" s="36" t="s">
        <v>1207</v>
      </c>
      <c r="C630" s="37" t="s">
        <v>64</v>
      </c>
      <c r="D630" s="37" t="s">
        <v>1208</v>
      </c>
      <c r="E630" s="36" t="s">
        <v>88</v>
      </c>
      <c r="F630" s="36" t="s">
        <v>10</v>
      </c>
      <c r="G630" s="37">
        <v>51.47</v>
      </c>
      <c r="H630" s="38">
        <v>154.41</v>
      </c>
      <c r="I630" s="189"/>
    </row>
    <row r="631" spans="1:9" x14ac:dyDescent="0.2">
      <c r="A631" s="35" t="s">
        <v>1854</v>
      </c>
      <c r="B631" s="36" t="s">
        <v>2538</v>
      </c>
      <c r="C631" s="37" t="s">
        <v>86</v>
      </c>
      <c r="D631" s="37" t="s">
        <v>2539</v>
      </c>
      <c r="E631" s="36" t="s">
        <v>88</v>
      </c>
      <c r="F631" s="36" t="s">
        <v>6</v>
      </c>
      <c r="G631" s="37">
        <v>1897.38</v>
      </c>
      <c r="H631" s="38">
        <v>1897.38</v>
      </c>
      <c r="I631" s="189"/>
    </row>
    <row r="632" spans="1:9" x14ac:dyDescent="0.2">
      <c r="A632" s="35" t="s">
        <v>79</v>
      </c>
      <c r="B632" s="36" t="s">
        <v>2540</v>
      </c>
      <c r="C632" s="37" t="s">
        <v>1973</v>
      </c>
      <c r="D632" s="37" t="s">
        <v>2541</v>
      </c>
      <c r="E632" s="36" t="s">
        <v>170</v>
      </c>
      <c r="F632" s="36" t="s">
        <v>2542</v>
      </c>
      <c r="G632" s="37">
        <v>0.8</v>
      </c>
      <c r="H632" s="38">
        <v>89.6</v>
      </c>
      <c r="I632" s="189"/>
    </row>
    <row r="633" spans="1:9" x14ac:dyDescent="0.2">
      <c r="A633" s="35" t="s">
        <v>79</v>
      </c>
      <c r="B633" s="36" t="s">
        <v>2543</v>
      </c>
      <c r="C633" s="37" t="s">
        <v>1973</v>
      </c>
      <c r="D633" s="37" t="s">
        <v>2544</v>
      </c>
      <c r="E633" s="36" t="s">
        <v>136</v>
      </c>
      <c r="F633" s="36" t="s">
        <v>2130</v>
      </c>
      <c r="G633" s="37">
        <v>85.09</v>
      </c>
      <c r="H633" s="38">
        <v>61.26</v>
      </c>
      <c r="I633" s="189"/>
    </row>
    <row r="634" spans="1:9" x14ac:dyDescent="0.2">
      <c r="A634" s="35" t="s">
        <v>79</v>
      </c>
      <c r="B634" s="36" t="s">
        <v>2545</v>
      </c>
      <c r="C634" s="37" t="s">
        <v>1973</v>
      </c>
      <c r="D634" s="37" t="s">
        <v>2546</v>
      </c>
      <c r="E634" s="36" t="s">
        <v>136</v>
      </c>
      <c r="F634" s="36" t="s">
        <v>1239</v>
      </c>
      <c r="G634" s="37">
        <v>105.16</v>
      </c>
      <c r="H634" s="38">
        <v>88.33</v>
      </c>
      <c r="I634" s="189"/>
    </row>
    <row r="635" spans="1:9" x14ac:dyDescent="0.2">
      <c r="A635" s="35" t="s">
        <v>79</v>
      </c>
      <c r="B635" s="36" t="s">
        <v>2547</v>
      </c>
      <c r="C635" s="37" t="s">
        <v>1973</v>
      </c>
      <c r="D635" s="37" t="s">
        <v>2548</v>
      </c>
      <c r="E635" s="36" t="s">
        <v>88</v>
      </c>
      <c r="F635" s="36" t="s">
        <v>10</v>
      </c>
      <c r="G635" s="37">
        <v>213</v>
      </c>
      <c r="H635" s="38">
        <v>639</v>
      </c>
      <c r="I635" s="189"/>
    </row>
    <row r="636" spans="1:9" x14ac:dyDescent="0.2">
      <c r="A636" s="35" t="s">
        <v>79</v>
      </c>
      <c r="B636" s="36" t="s">
        <v>2549</v>
      </c>
      <c r="C636" s="37" t="s">
        <v>1973</v>
      </c>
      <c r="D636" s="37" t="s">
        <v>2550</v>
      </c>
      <c r="E636" s="36" t="s">
        <v>88</v>
      </c>
      <c r="F636" s="36" t="s">
        <v>24</v>
      </c>
      <c r="G636" s="37">
        <v>0.46</v>
      </c>
      <c r="H636" s="38">
        <v>4.5999999999999996</v>
      </c>
      <c r="I636" s="189"/>
    </row>
    <row r="637" spans="1:9" x14ac:dyDescent="0.2">
      <c r="A637" s="35" t="s">
        <v>79</v>
      </c>
      <c r="B637" s="36" t="s">
        <v>2551</v>
      </c>
      <c r="C637" s="37" t="s">
        <v>1973</v>
      </c>
      <c r="D637" s="37" t="s">
        <v>2552</v>
      </c>
      <c r="E637" s="36" t="s">
        <v>72</v>
      </c>
      <c r="F637" s="36" t="s">
        <v>10</v>
      </c>
      <c r="G637" s="37">
        <v>13.97</v>
      </c>
      <c r="H637" s="38">
        <v>41.91</v>
      </c>
      <c r="I637" s="189"/>
    </row>
    <row r="638" spans="1:9" x14ac:dyDescent="0.2">
      <c r="A638" s="35" t="s">
        <v>79</v>
      </c>
      <c r="B638" s="36" t="s">
        <v>2553</v>
      </c>
      <c r="C638" s="37" t="s">
        <v>1973</v>
      </c>
      <c r="D638" s="37" t="s">
        <v>2554</v>
      </c>
      <c r="E638" s="36" t="s">
        <v>88</v>
      </c>
      <c r="F638" s="36" t="s">
        <v>24</v>
      </c>
      <c r="G638" s="37">
        <v>0.94</v>
      </c>
      <c r="H638" s="38">
        <v>9.4</v>
      </c>
      <c r="I638" s="189"/>
    </row>
    <row r="639" spans="1:9" x14ac:dyDescent="0.2">
      <c r="A639" s="35" t="s">
        <v>79</v>
      </c>
      <c r="B639" s="36" t="s">
        <v>2555</v>
      </c>
      <c r="C639" s="37" t="s">
        <v>1973</v>
      </c>
      <c r="D639" s="37" t="s">
        <v>2556</v>
      </c>
      <c r="E639" s="36" t="s">
        <v>72</v>
      </c>
      <c r="F639" s="36" t="s">
        <v>24</v>
      </c>
      <c r="G639" s="37">
        <v>21.96</v>
      </c>
      <c r="H639" s="38">
        <v>219.6</v>
      </c>
      <c r="I639" s="189"/>
    </row>
    <row r="640" spans="1:9" x14ac:dyDescent="0.2">
      <c r="A640" s="35" t="s">
        <v>79</v>
      </c>
      <c r="B640" s="36" t="s">
        <v>2557</v>
      </c>
      <c r="C640" s="37" t="s">
        <v>1973</v>
      </c>
      <c r="D640" s="37" t="s">
        <v>2558</v>
      </c>
      <c r="E640" s="36" t="s">
        <v>88</v>
      </c>
      <c r="F640" s="36" t="s">
        <v>24</v>
      </c>
      <c r="G640" s="37">
        <v>17.23</v>
      </c>
      <c r="H640" s="38">
        <v>172.3</v>
      </c>
      <c r="I640" s="189"/>
    </row>
    <row r="641" spans="1:9" x14ac:dyDescent="0.2">
      <c r="A641" s="35" t="s">
        <v>79</v>
      </c>
      <c r="B641" s="36" t="s">
        <v>2559</v>
      </c>
      <c r="C641" s="37" t="s">
        <v>1973</v>
      </c>
      <c r="D641" s="37" t="s">
        <v>2560</v>
      </c>
      <c r="E641" s="36" t="s">
        <v>88</v>
      </c>
      <c r="F641" s="36" t="s">
        <v>8</v>
      </c>
      <c r="G641" s="37">
        <v>53.2</v>
      </c>
      <c r="H641" s="38">
        <v>106.4</v>
      </c>
      <c r="I641" s="189"/>
    </row>
    <row r="642" spans="1:9" x14ac:dyDescent="0.2">
      <c r="A642" s="35" t="s">
        <v>79</v>
      </c>
      <c r="B642" s="36" t="s">
        <v>2561</v>
      </c>
      <c r="C642" s="37" t="s">
        <v>1973</v>
      </c>
      <c r="D642" s="37" t="s">
        <v>2562</v>
      </c>
      <c r="E642" s="36" t="s">
        <v>88</v>
      </c>
      <c r="F642" s="36" t="s">
        <v>12</v>
      </c>
      <c r="G642" s="37">
        <v>31.68</v>
      </c>
      <c r="H642" s="38">
        <v>126.72</v>
      </c>
      <c r="I642" s="189"/>
    </row>
    <row r="643" spans="1:9" x14ac:dyDescent="0.2">
      <c r="A643" s="35" t="s">
        <v>79</v>
      </c>
      <c r="B643" s="36" t="s">
        <v>2563</v>
      </c>
      <c r="C643" s="37" t="s">
        <v>1973</v>
      </c>
      <c r="D643" s="37" t="s">
        <v>2564</v>
      </c>
      <c r="E643" s="36" t="s">
        <v>88</v>
      </c>
      <c r="F643" s="36" t="s">
        <v>8</v>
      </c>
      <c r="G643" s="37">
        <v>28.29</v>
      </c>
      <c r="H643" s="38">
        <v>56.58</v>
      </c>
      <c r="I643" s="189"/>
    </row>
    <row r="644" spans="1:9" x14ac:dyDescent="0.2">
      <c r="A644" s="35" t="s">
        <v>79</v>
      </c>
      <c r="B644" s="36" t="s">
        <v>2565</v>
      </c>
      <c r="C644" s="37" t="s">
        <v>1973</v>
      </c>
      <c r="D644" s="37" t="s">
        <v>2566</v>
      </c>
      <c r="E644" s="36" t="s">
        <v>88</v>
      </c>
      <c r="F644" s="36" t="s">
        <v>8</v>
      </c>
      <c r="G644" s="37">
        <v>180.71</v>
      </c>
      <c r="H644" s="38">
        <v>361.42</v>
      </c>
      <c r="I644" s="189"/>
    </row>
    <row r="645" spans="1:9" x14ac:dyDescent="0.2">
      <c r="A645" s="35" t="s">
        <v>79</v>
      </c>
      <c r="B645" s="36" t="s">
        <v>2567</v>
      </c>
      <c r="C645" s="37" t="s">
        <v>1973</v>
      </c>
      <c r="D645" s="37" t="s">
        <v>2568</v>
      </c>
      <c r="E645" s="36" t="s">
        <v>88</v>
      </c>
      <c r="F645" s="36" t="s">
        <v>8</v>
      </c>
      <c r="G645" s="37">
        <v>126</v>
      </c>
      <c r="H645" s="38">
        <v>252</v>
      </c>
      <c r="I645" s="189"/>
    </row>
    <row r="646" spans="1:9" x14ac:dyDescent="0.2">
      <c r="A646" s="35" t="s">
        <v>79</v>
      </c>
      <c r="B646" s="36" t="s">
        <v>2569</v>
      </c>
      <c r="C646" s="37" t="s">
        <v>1973</v>
      </c>
      <c r="D646" s="37" t="s">
        <v>2570</v>
      </c>
      <c r="E646" s="36" t="s">
        <v>88</v>
      </c>
      <c r="F646" s="36" t="s">
        <v>24</v>
      </c>
      <c r="G646" s="37">
        <v>0.79</v>
      </c>
      <c r="H646" s="38">
        <v>7.9</v>
      </c>
      <c r="I646" s="189"/>
    </row>
    <row r="647" spans="1:9" x14ac:dyDescent="0.2">
      <c r="A647" s="35" t="s">
        <v>79</v>
      </c>
      <c r="B647" s="36" t="s">
        <v>2571</v>
      </c>
      <c r="C647" s="37" t="s">
        <v>1973</v>
      </c>
      <c r="D647" s="37" t="s">
        <v>2572</v>
      </c>
      <c r="E647" s="36" t="s">
        <v>88</v>
      </c>
      <c r="F647" s="36" t="s">
        <v>8</v>
      </c>
      <c r="G647" s="37">
        <v>1.49</v>
      </c>
      <c r="H647" s="38">
        <v>2.98</v>
      </c>
      <c r="I647" s="189"/>
    </row>
    <row r="648" spans="1:9" x14ac:dyDescent="0.2">
      <c r="A648" s="35" t="s">
        <v>79</v>
      </c>
      <c r="B648" s="36" t="s">
        <v>2573</v>
      </c>
      <c r="C648" s="37" t="s">
        <v>1973</v>
      </c>
      <c r="D648" s="37" t="s">
        <v>2574</v>
      </c>
      <c r="E648" s="36" t="s">
        <v>72</v>
      </c>
      <c r="F648" s="36" t="s">
        <v>16</v>
      </c>
      <c r="G648" s="37">
        <v>38.81</v>
      </c>
      <c r="H648" s="38">
        <v>232.86</v>
      </c>
      <c r="I648" s="189"/>
    </row>
    <row r="649" spans="1:9" x14ac:dyDescent="0.2">
      <c r="A649" s="35" t="s">
        <v>79</v>
      </c>
      <c r="B649" s="36" t="s">
        <v>2575</v>
      </c>
      <c r="C649" s="37" t="s">
        <v>1973</v>
      </c>
      <c r="D649" s="37" t="s">
        <v>2576</v>
      </c>
      <c r="E649" s="36" t="s">
        <v>88</v>
      </c>
      <c r="F649" s="36" t="s">
        <v>8</v>
      </c>
      <c r="G649" s="37">
        <v>55.9</v>
      </c>
      <c r="H649" s="38">
        <v>111.8</v>
      </c>
      <c r="I649" s="189"/>
    </row>
    <row r="650" spans="1:9" x14ac:dyDescent="0.2">
      <c r="A650" s="35" t="s">
        <v>79</v>
      </c>
      <c r="B650" s="36" t="s">
        <v>2577</v>
      </c>
      <c r="C650" s="37" t="s">
        <v>1973</v>
      </c>
      <c r="D650" s="37" t="s">
        <v>2578</v>
      </c>
      <c r="E650" s="36" t="s">
        <v>88</v>
      </c>
      <c r="F650" s="36" t="s">
        <v>24</v>
      </c>
      <c r="G650" s="37">
        <v>4.3600000000000003</v>
      </c>
      <c r="H650" s="38">
        <v>43.6</v>
      </c>
      <c r="I650" s="189"/>
    </row>
    <row r="651" spans="1:9" x14ac:dyDescent="0.2">
      <c r="A651" s="35" t="s">
        <v>79</v>
      </c>
      <c r="B651" s="36" t="s">
        <v>2579</v>
      </c>
      <c r="C651" s="37" t="s">
        <v>1973</v>
      </c>
      <c r="D651" s="37" t="s">
        <v>2580</v>
      </c>
      <c r="E651" s="36" t="s">
        <v>88</v>
      </c>
      <c r="F651" s="36" t="s">
        <v>8</v>
      </c>
      <c r="G651" s="37">
        <v>36.1</v>
      </c>
      <c r="H651" s="38">
        <v>72.2</v>
      </c>
      <c r="I651" s="189"/>
    </row>
    <row r="652" spans="1:9" x14ac:dyDescent="0.2">
      <c r="A652" s="35" t="s">
        <v>79</v>
      </c>
      <c r="B652" s="36" t="s">
        <v>2581</v>
      </c>
      <c r="C652" s="37" t="s">
        <v>1973</v>
      </c>
      <c r="D652" s="37" t="s">
        <v>2582</v>
      </c>
      <c r="E652" s="36" t="s">
        <v>88</v>
      </c>
      <c r="F652" s="36" t="s">
        <v>24</v>
      </c>
      <c r="G652" s="37">
        <v>12.31</v>
      </c>
      <c r="H652" s="38">
        <v>123.1</v>
      </c>
      <c r="I652" s="189"/>
    </row>
    <row r="653" spans="1:9" x14ac:dyDescent="0.2">
      <c r="A653" s="35" t="s">
        <v>79</v>
      </c>
      <c r="B653" s="36" t="s">
        <v>2583</v>
      </c>
      <c r="C653" s="37" t="s">
        <v>1973</v>
      </c>
      <c r="D653" s="37" t="s">
        <v>2584</v>
      </c>
      <c r="E653" s="36" t="s">
        <v>88</v>
      </c>
      <c r="F653" s="36" t="s">
        <v>6</v>
      </c>
      <c r="G653" s="37">
        <v>79.930000000000007</v>
      </c>
      <c r="H653" s="38">
        <v>79.930000000000007</v>
      </c>
      <c r="I653" s="189"/>
    </row>
    <row r="654" spans="1:9" x14ac:dyDescent="0.2">
      <c r="A654" s="35" t="s">
        <v>79</v>
      </c>
      <c r="B654" s="36" t="s">
        <v>2585</v>
      </c>
      <c r="C654" s="37" t="s">
        <v>1973</v>
      </c>
      <c r="D654" s="37" t="s">
        <v>2586</v>
      </c>
      <c r="E654" s="36" t="s">
        <v>88</v>
      </c>
      <c r="F654" s="36" t="s">
        <v>10</v>
      </c>
      <c r="G654" s="37">
        <v>339.57</v>
      </c>
      <c r="H654" s="38">
        <v>1018.71</v>
      </c>
      <c r="I654" s="189"/>
    </row>
    <row r="655" spans="1:9" x14ac:dyDescent="0.2">
      <c r="A655" s="35" t="s">
        <v>79</v>
      </c>
      <c r="B655" s="36" t="s">
        <v>2587</v>
      </c>
      <c r="C655" s="37" t="s">
        <v>1973</v>
      </c>
      <c r="D655" s="37" t="s">
        <v>2588</v>
      </c>
      <c r="E655" s="36" t="s">
        <v>88</v>
      </c>
      <c r="F655" s="36" t="s">
        <v>8</v>
      </c>
      <c r="G655" s="37">
        <v>2.78</v>
      </c>
      <c r="H655" s="38">
        <v>5.56</v>
      </c>
      <c r="I655" s="189"/>
    </row>
    <row r="656" spans="1:9" x14ac:dyDescent="0.2">
      <c r="A656" s="35" t="s">
        <v>79</v>
      </c>
      <c r="B656" s="36" t="s">
        <v>2589</v>
      </c>
      <c r="C656" s="37" t="s">
        <v>1973</v>
      </c>
      <c r="D656" s="37" t="s">
        <v>2590</v>
      </c>
      <c r="E656" s="36" t="s">
        <v>88</v>
      </c>
      <c r="F656" s="36" t="s">
        <v>12</v>
      </c>
      <c r="G656" s="37">
        <v>19.399999999999999</v>
      </c>
      <c r="H656" s="38">
        <v>77.599999999999994</v>
      </c>
      <c r="I656" s="189"/>
    </row>
    <row r="657" spans="1:9" x14ac:dyDescent="0.2">
      <c r="A657" s="35" t="s">
        <v>79</v>
      </c>
      <c r="B657" s="36" t="s">
        <v>2591</v>
      </c>
      <c r="C657" s="37" t="s">
        <v>1973</v>
      </c>
      <c r="D657" s="37" t="s">
        <v>2592</v>
      </c>
      <c r="E657" s="36" t="s">
        <v>88</v>
      </c>
      <c r="F657" s="36" t="s">
        <v>24</v>
      </c>
      <c r="G657" s="37">
        <v>0.82</v>
      </c>
      <c r="H657" s="38">
        <v>8.1999999999999993</v>
      </c>
      <c r="I657" s="189"/>
    </row>
    <row r="658" spans="1:9" x14ac:dyDescent="0.2">
      <c r="A658" s="35" t="s">
        <v>79</v>
      </c>
      <c r="B658" s="36" t="s">
        <v>2593</v>
      </c>
      <c r="C658" s="37" t="s">
        <v>1973</v>
      </c>
      <c r="D658" s="37" t="s">
        <v>2594</v>
      </c>
      <c r="E658" s="36" t="s">
        <v>88</v>
      </c>
      <c r="F658" s="36" t="s">
        <v>10</v>
      </c>
      <c r="G658" s="37">
        <v>11.5</v>
      </c>
      <c r="H658" s="38">
        <v>34.5</v>
      </c>
      <c r="I658" s="189"/>
    </row>
    <row r="659" spans="1:9" x14ac:dyDescent="0.2">
      <c r="A659" s="35" t="s">
        <v>1198</v>
      </c>
      <c r="B659" s="36" t="s">
        <v>50</v>
      </c>
      <c r="C659" s="37" t="s">
        <v>51</v>
      </c>
      <c r="D659" s="37" t="s">
        <v>3</v>
      </c>
      <c r="E659" s="36" t="s">
        <v>52</v>
      </c>
      <c r="F659" s="36" t="s">
        <v>53</v>
      </c>
      <c r="G659" s="37" t="s">
        <v>54</v>
      </c>
      <c r="H659" s="38" t="s">
        <v>4</v>
      </c>
      <c r="I659" s="189"/>
    </row>
    <row r="660" spans="1:9" ht="19.5" x14ac:dyDescent="0.2">
      <c r="A660" s="35" t="s">
        <v>68</v>
      </c>
      <c r="B660" s="36" t="s">
        <v>1199</v>
      </c>
      <c r="C660" s="37" t="s">
        <v>86</v>
      </c>
      <c r="D660" s="37" t="s">
        <v>1200</v>
      </c>
      <c r="E660" s="36" t="s">
        <v>88</v>
      </c>
      <c r="F660" s="36" t="s">
        <v>6</v>
      </c>
      <c r="G660" s="37">
        <v>21092.240000000002</v>
      </c>
      <c r="H660" s="38">
        <v>21092.240000000002</v>
      </c>
      <c r="I660" s="189"/>
    </row>
    <row r="661" spans="1:9" ht="19.5" x14ac:dyDescent="0.2">
      <c r="A661" s="35" t="s">
        <v>79</v>
      </c>
      <c r="B661" s="36" t="s">
        <v>2595</v>
      </c>
      <c r="C661" s="37" t="s">
        <v>2021</v>
      </c>
      <c r="D661" s="37" t="s">
        <v>2596</v>
      </c>
      <c r="E661" s="36" t="s">
        <v>1835</v>
      </c>
      <c r="F661" s="36" t="s">
        <v>2597</v>
      </c>
      <c r="G661" s="37">
        <v>223.96</v>
      </c>
      <c r="H661" s="38">
        <v>18812.64</v>
      </c>
      <c r="I661" s="189"/>
    </row>
    <row r="662" spans="1:9" ht="19.5" x14ac:dyDescent="0.2">
      <c r="A662" s="35" t="s">
        <v>79</v>
      </c>
      <c r="B662" s="36" t="s">
        <v>2598</v>
      </c>
      <c r="C662" s="37" t="s">
        <v>2021</v>
      </c>
      <c r="D662" s="37" t="s">
        <v>2599</v>
      </c>
      <c r="E662" s="36" t="s">
        <v>1835</v>
      </c>
      <c r="F662" s="36" t="s">
        <v>2600</v>
      </c>
      <c r="G662" s="37">
        <v>56.99</v>
      </c>
      <c r="H662" s="38">
        <v>2279.6</v>
      </c>
      <c r="I662" s="189"/>
    </row>
    <row r="663" spans="1:9" x14ac:dyDescent="0.2">
      <c r="A663" s="35" t="s">
        <v>1202</v>
      </c>
      <c r="B663" s="36" t="s">
        <v>50</v>
      </c>
      <c r="C663" s="37" t="s">
        <v>51</v>
      </c>
      <c r="D663" s="37" t="s">
        <v>3</v>
      </c>
      <c r="E663" s="36" t="s">
        <v>52</v>
      </c>
      <c r="F663" s="36" t="s">
        <v>53</v>
      </c>
      <c r="G663" s="37" t="s">
        <v>54</v>
      </c>
      <c r="H663" s="38" t="s">
        <v>4</v>
      </c>
      <c r="I663" s="189"/>
    </row>
    <row r="664" spans="1:9" ht="19.5" x14ac:dyDescent="0.2">
      <c r="A664" s="35" t="s">
        <v>68</v>
      </c>
      <c r="B664" s="36" t="s">
        <v>1203</v>
      </c>
      <c r="C664" s="37" t="s">
        <v>86</v>
      </c>
      <c r="D664" s="37" t="s">
        <v>1204</v>
      </c>
      <c r="E664" s="36" t="s">
        <v>88</v>
      </c>
      <c r="F664" s="36" t="s">
        <v>6</v>
      </c>
      <c r="G664" s="37">
        <v>367.07</v>
      </c>
      <c r="H664" s="38">
        <v>367.07</v>
      </c>
      <c r="I664" s="189"/>
    </row>
    <row r="665" spans="1:9" x14ac:dyDescent="0.2">
      <c r="A665" s="35" t="s">
        <v>1854</v>
      </c>
      <c r="B665" s="36" t="s">
        <v>1951</v>
      </c>
      <c r="C665" s="37" t="s">
        <v>64</v>
      </c>
      <c r="D665" s="37" t="s">
        <v>1952</v>
      </c>
      <c r="E665" s="36" t="s">
        <v>1835</v>
      </c>
      <c r="F665" s="36" t="s">
        <v>2302</v>
      </c>
      <c r="G665" s="37">
        <v>29.06</v>
      </c>
      <c r="H665" s="38">
        <v>8.7100000000000009</v>
      </c>
      <c r="I665" s="189"/>
    </row>
    <row r="666" spans="1:9" x14ac:dyDescent="0.2">
      <c r="A666" s="35" t="s">
        <v>1854</v>
      </c>
      <c r="B666" s="36" t="s">
        <v>2423</v>
      </c>
      <c r="C666" s="37" t="s">
        <v>64</v>
      </c>
      <c r="D666" s="37" t="s">
        <v>2424</v>
      </c>
      <c r="E666" s="36" t="s">
        <v>1835</v>
      </c>
      <c r="F666" s="36" t="s">
        <v>2302</v>
      </c>
      <c r="G666" s="37">
        <v>21.65</v>
      </c>
      <c r="H666" s="38">
        <v>6.49</v>
      </c>
      <c r="I666" s="189"/>
    </row>
    <row r="667" spans="1:9" x14ac:dyDescent="0.2">
      <c r="A667" s="35" t="s">
        <v>79</v>
      </c>
      <c r="B667" s="36" t="s">
        <v>2601</v>
      </c>
      <c r="C667" s="37" t="s">
        <v>2300</v>
      </c>
      <c r="D667" s="37" t="s">
        <v>2602</v>
      </c>
      <c r="E667" s="36" t="s">
        <v>688</v>
      </c>
      <c r="F667" s="36" t="s">
        <v>6</v>
      </c>
      <c r="G667" s="37">
        <v>351.87</v>
      </c>
      <c r="H667" s="38">
        <v>351.87</v>
      </c>
      <c r="I667" s="189"/>
    </row>
    <row r="668" spans="1:9" x14ac:dyDescent="0.2">
      <c r="A668" s="35" t="s">
        <v>1219</v>
      </c>
      <c r="B668" s="36" t="s">
        <v>50</v>
      </c>
      <c r="C668" s="37" t="s">
        <v>51</v>
      </c>
      <c r="D668" s="37" t="s">
        <v>3</v>
      </c>
      <c r="E668" s="36" t="s">
        <v>52</v>
      </c>
      <c r="F668" s="36" t="s">
        <v>53</v>
      </c>
      <c r="G668" s="37" t="s">
        <v>54</v>
      </c>
      <c r="H668" s="38" t="s">
        <v>4</v>
      </c>
      <c r="I668" s="189"/>
    </row>
    <row r="669" spans="1:9" x14ac:dyDescent="0.2">
      <c r="A669" s="35" t="s">
        <v>68</v>
      </c>
      <c r="B669" s="36" t="s">
        <v>1220</v>
      </c>
      <c r="C669" s="37" t="s">
        <v>86</v>
      </c>
      <c r="D669" s="37" t="s">
        <v>1221</v>
      </c>
      <c r="E669" s="36" t="s">
        <v>72</v>
      </c>
      <c r="F669" s="36" t="s">
        <v>6</v>
      </c>
      <c r="G669" s="37">
        <v>16.78</v>
      </c>
      <c r="H669" s="38">
        <v>16.78</v>
      </c>
      <c r="I669" s="189"/>
    </row>
    <row r="670" spans="1:9" x14ac:dyDescent="0.2">
      <c r="A670" s="35" t="s">
        <v>1854</v>
      </c>
      <c r="B670" s="36" t="s">
        <v>1951</v>
      </c>
      <c r="C670" s="37" t="s">
        <v>64</v>
      </c>
      <c r="D670" s="37" t="s">
        <v>1952</v>
      </c>
      <c r="E670" s="36" t="s">
        <v>1835</v>
      </c>
      <c r="F670" s="36" t="s">
        <v>2069</v>
      </c>
      <c r="G670" s="37">
        <v>29.06</v>
      </c>
      <c r="H670" s="38">
        <v>2.9</v>
      </c>
      <c r="I670" s="189"/>
    </row>
    <row r="671" spans="1:9" x14ac:dyDescent="0.2">
      <c r="A671" s="35" t="s">
        <v>1854</v>
      </c>
      <c r="B671" s="36" t="s">
        <v>2423</v>
      </c>
      <c r="C671" s="37" t="s">
        <v>64</v>
      </c>
      <c r="D671" s="37" t="s">
        <v>2424</v>
      </c>
      <c r="E671" s="36" t="s">
        <v>1835</v>
      </c>
      <c r="F671" s="36" t="s">
        <v>2069</v>
      </c>
      <c r="G671" s="37">
        <v>21.65</v>
      </c>
      <c r="H671" s="38">
        <v>2.16</v>
      </c>
      <c r="I671" s="189"/>
    </row>
    <row r="672" spans="1:9" x14ac:dyDescent="0.2">
      <c r="A672" s="35" t="s">
        <v>79</v>
      </c>
      <c r="B672" s="36" t="s">
        <v>2603</v>
      </c>
      <c r="C672" s="37" t="s">
        <v>2010</v>
      </c>
      <c r="D672" s="37" t="s">
        <v>2604</v>
      </c>
      <c r="E672" s="36" t="s">
        <v>72</v>
      </c>
      <c r="F672" s="36" t="s">
        <v>6</v>
      </c>
      <c r="G672" s="37">
        <v>11.72</v>
      </c>
      <c r="H672" s="38">
        <v>11.72</v>
      </c>
      <c r="I672" s="189"/>
    </row>
    <row r="673" spans="1:9" x14ac:dyDescent="0.2">
      <c r="A673" s="35" t="s">
        <v>1224</v>
      </c>
      <c r="B673" s="36" t="s">
        <v>50</v>
      </c>
      <c r="C673" s="37" t="s">
        <v>51</v>
      </c>
      <c r="D673" s="37" t="s">
        <v>3</v>
      </c>
      <c r="E673" s="36" t="s">
        <v>52</v>
      </c>
      <c r="F673" s="36" t="s">
        <v>53</v>
      </c>
      <c r="G673" s="37" t="s">
        <v>54</v>
      </c>
      <c r="H673" s="38" t="s">
        <v>4</v>
      </c>
      <c r="I673" s="189"/>
    </row>
    <row r="674" spans="1:9" x14ac:dyDescent="0.2">
      <c r="A674" s="35" t="s">
        <v>68</v>
      </c>
      <c r="B674" s="36" t="s">
        <v>1225</v>
      </c>
      <c r="C674" s="37" t="s">
        <v>86</v>
      </c>
      <c r="D674" s="37" t="s">
        <v>1226</v>
      </c>
      <c r="E674" s="36" t="s">
        <v>88</v>
      </c>
      <c r="F674" s="36" t="s">
        <v>6</v>
      </c>
      <c r="G674" s="37">
        <v>1.1399999999999999</v>
      </c>
      <c r="H674" s="38">
        <v>1.1399999999999999</v>
      </c>
      <c r="I674" s="189"/>
    </row>
    <row r="675" spans="1:9" x14ac:dyDescent="0.2">
      <c r="A675" s="35" t="s">
        <v>1854</v>
      </c>
      <c r="B675" s="36" t="s">
        <v>2423</v>
      </c>
      <c r="C675" s="37" t="s">
        <v>64</v>
      </c>
      <c r="D675" s="37" t="s">
        <v>2424</v>
      </c>
      <c r="E675" s="36" t="s">
        <v>1835</v>
      </c>
      <c r="F675" s="36" t="s">
        <v>2605</v>
      </c>
      <c r="G675" s="37">
        <v>21.65</v>
      </c>
      <c r="H675" s="38">
        <v>0.34</v>
      </c>
      <c r="I675" s="189"/>
    </row>
    <row r="676" spans="1:9" x14ac:dyDescent="0.2">
      <c r="A676" s="35" t="s">
        <v>1854</v>
      </c>
      <c r="B676" s="36" t="s">
        <v>1951</v>
      </c>
      <c r="C676" s="37" t="s">
        <v>64</v>
      </c>
      <c r="D676" s="37" t="s">
        <v>1952</v>
      </c>
      <c r="E676" s="36" t="s">
        <v>1835</v>
      </c>
      <c r="F676" s="36" t="s">
        <v>2605</v>
      </c>
      <c r="G676" s="37">
        <v>29.06</v>
      </c>
      <c r="H676" s="38">
        <v>0.46</v>
      </c>
      <c r="I676" s="189"/>
    </row>
    <row r="677" spans="1:9" x14ac:dyDescent="0.2">
      <c r="A677" s="35" t="s">
        <v>79</v>
      </c>
      <c r="B677" s="36" t="s">
        <v>2606</v>
      </c>
      <c r="C677" s="37" t="s">
        <v>1973</v>
      </c>
      <c r="D677" s="37" t="s">
        <v>2607</v>
      </c>
      <c r="E677" s="36" t="s">
        <v>88</v>
      </c>
      <c r="F677" s="36" t="s">
        <v>6</v>
      </c>
      <c r="G677" s="37">
        <v>0.34</v>
      </c>
      <c r="H677" s="38">
        <v>0.34</v>
      </c>
      <c r="I677" s="189"/>
    </row>
    <row r="678" spans="1:9" x14ac:dyDescent="0.2">
      <c r="A678" s="35" t="s">
        <v>1228</v>
      </c>
      <c r="B678" s="36" t="s">
        <v>50</v>
      </c>
      <c r="C678" s="37" t="s">
        <v>51</v>
      </c>
      <c r="D678" s="37" t="s">
        <v>3</v>
      </c>
      <c r="E678" s="36" t="s">
        <v>52</v>
      </c>
      <c r="F678" s="36" t="s">
        <v>53</v>
      </c>
      <c r="G678" s="37" t="s">
        <v>54</v>
      </c>
      <c r="H678" s="38" t="s">
        <v>4</v>
      </c>
      <c r="I678" s="189"/>
    </row>
    <row r="679" spans="1:9" ht="19.5" x14ac:dyDescent="0.2">
      <c r="A679" s="35" t="s">
        <v>68</v>
      </c>
      <c r="B679" s="36" t="s">
        <v>1229</v>
      </c>
      <c r="C679" s="37" t="s">
        <v>86</v>
      </c>
      <c r="D679" s="37" t="s">
        <v>1230</v>
      </c>
      <c r="E679" s="36" t="s">
        <v>88</v>
      </c>
      <c r="F679" s="36" t="s">
        <v>6</v>
      </c>
      <c r="G679" s="37">
        <v>14.07</v>
      </c>
      <c r="H679" s="38">
        <v>14.07</v>
      </c>
      <c r="I679" s="189"/>
    </row>
    <row r="680" spans="1:9" x14ac:dyDescent="0.2">
      <c r="A680" s="35" t="s">
        <v>1854</v>
      </c>
      <c r="B680" s="36" t="s">
        <v>1951</v>
      </c>
      <c r="C680" s="37" t="s">
        <v>64</v>
      </c>
      <c r="D680" s="37" t="s">
        <v>1952</v>
      </c>
      <c r="E680" s="36" t="s">
        <v>1835</v>
      </c>
      <c r="F680" s="36" t="s">
        <v>2374</v>
      </c>
      <c r="G680" s="37">
        <v>29.06</v>
      </c>
      <c r="H680" s="38">
        <v>4.3499999999999996</v>
      </c>
      <c r="I680" s="189"/>
    </row>
    <row r="681" spans="1:9" x14ac:dyDescent="0.2">
      <c r="A681" s="35" t="s">
        <v>1854</v>
      </c>
      <c r="B681" s="36" t="s">
        <v>2423</v>
      </c>
      <c r="C681" s="37" t="s">
        <v>64</v>
      </c>
      <c r="D681" s="37" t="s">
        <v>2424</v>
      </c>
      <c r="E681" s="36" t="s">
        <v>1835</v>
      </c>
      <c r="F681" s="36" t="s">
        <v>2374</v>
      </c>
      <c r="G681" s="37">
        <v>21.65</v>
      </c>
      <c r="H681" s="38">
        <v>3.24</v>
      </c>
      <c r="I681" s="189"/>
    </row>
    <row r="682" spans="1:9" ht="19.5" x14ac:dyDescent="0.2">
      <c r="A682" s="35" t="s">
        <v>79</v>
      </c>
      <c r="B682" s="36" t="s">
        <v>2608</v>
      </c>
      <c r="C682" s="37" t="s">
        <v>64</v>
      </c>
      <c r="D682" s="37" t="s">
        <v>1230</v>
      </c>
      <c r="E682" s="36" t="s">
        <v>88</v>
      </c>
      <c r="F682" s="36" t="s">
        <v>6</v>
      </c>
      <c r="G682" s="37">
        <v>6.48</v>
      </c>
      <c r="H682" s="38">
        <v>6.48</v>
      </c>
      <c r="I682" s="189"/>
    </row>
    <row r="683" spans="1:9" x14ac:dyDescent="0.2">
      <c r="A683" s="35" t="s">
        <v>1232</v>
      </c>
      <c r="B683" s="36" t="s">
        <v>50</v>
      </c>
      <c r="C683" s="37" t="s">
        <v>51</v>
      </c>
      <c r="D683" s="37" t="s">
        <v>3</v>
      </c>
      <c r="E683" s="36" t="s">
        <v>52</v>
      </c>
      <c r="F683" s="36" t="s">
        <v>53</v>
      </c>
      <c r="G683" s="37" t="s">
        <v>54</v>
      </c>
      <c r="H683" s="38" t="s">
        <v>4</v>
      </c>
      <c r="I683" s="189"/>
    </row>
    <row r="684" spans="1:9" x14ac:dyDescent="0.2">
      <c r="A684" s="35" t="s">
        <v>68</v>
      </c>
      <c r="B684" s="36" t="s">
        <v>1233</v>
      </c>
      <c r="C684" s="37" t="s">
        <v>86</v>
      </c>
      <c r="D684" s="37" t="s">
        <v>1234</v>
      </c>
      <c r="E684" s="36" t="s">
        <v>88</v>
      </c>
      <c r="F684" s="36" t="s">
        <v>6</v>
      </c>
      <c r="G684" s="37">
        <v>0.91</v>
      </c>
      <c r="H684" s="38">
        <v>0.91</v>
      </c>
      <c r="I684" s="189"/>
    </row>
    <row r="685" spans="1:9" x14ac:dyDescent="0.2">
      <c r="A685" s="35" t="s">
        <v>1854</v>
      </c>
      <c r="B685" s="36" t="s">
        <v>1951</v>
      </c>
      <c r="C685" s="37" t="s">
        <v>64</v>
      </c>
      <c r="D685" s="37" t="s">
        <v>1952</v>
      </c>
      <c r="E685" s="36" t="s">
        <v>1835</v>
      </c>
      <c r="F685" s="36" t="s">
        <v>2228</v>
      </c>
      <c r="G685" s="37">
        <v>29.06</v>
      </c>
      <c r="H685" s="38">
        <v>0.28999999999999998</v>
      </c>
      <c r="I685" s="189"/>
    </row>
    <row r="686" spans="1:9" x14ac:dyDescent="0.2">
      <c r="A686" s="35" t="s">
        <v>79</v>
      </c>
      <c r="B686" s="36" t="s">
        <v>2609</v>
      </c>
      <c r="C686" s="37" t="s">
        <v>2300</v>
      </c>
      <c r="D686" s="37" t="s">
        <v>2610</v>
      </c>
      <c r="E686" s="36" t="s">
        <v>688</v>
      </c>
      <c r="F686" s="36" t="s">
        <v>6</v>
      </c>
      <c r="G686" s="37">
        <v>0.62</v>
      </c>
      <c r="H686" s="38">
        <v>0.62</v>
      </c>
      <c r="I686" s="189"/>
    </row>
    <row r="687" spans="1:9" x14ac:dyDescent="0.2">
      <c r="A687" s="35" t="s">
        <v>1236</v>
      </c>
      <c r="B687" s="36" t="s">
        <v>50</v>
      </c>
      <c r="C687" s="37" t="s">
        <v>51</v>
      </c>
      <c r="D687" s="37" t="s">
        <v>3</v>
      </c>
      <c r="E687" s="36" t="s">
        <v>52</v>
      </c>
      <c r="F687" s="36" t="s">
        <v>53</v>
      </c>
      <c r="G687" s="37" t="s">
        <v>54</v>
      </c>
      <c r="H687" s="38" t="s">
        <v>4</v>
      </c>
      <c r="I687" s="189"/>
    </row>
    <row r="688" spans="1:9" x14ac:dyDescent="0.2">
      <c r="A688" s="35" t="s">
        <v>68</v>
      </c>
      <c r="B688" s="36" t="s">
        <v>1237</v>
      </c>
      <c r="C688" s="37" t="s">
        <v>86</v>
      </c>
      <c r="D688" s="37" t="s">
        <v>1238</v>
      </c>
      <c r="E688" s="36" t="s">
        <v>88</v>
      </c>
      <c r="F688" s="36" t="s">
        <v>6</v>
      </c>
      <c r="G688" s="37">
        <v>0.68</v>
      </c>
      <c r="H688" s="38">
        <v>0.68</v>
      </c>
      <c r="I688" s="189"/>
    </row>
    <row r="689" spans="1:9" x14ac:dyDescent="0.2">
      <c r="A689" s="35" t="s">
        <v>1854</v>
      </c>
      <c r="B689" s="36" t="s">
        <v>2423</v>
      </c>
      <c r="C689" s="37" t="s">
        <v>64</v>
      </c>
      <c r="D689" s="37" t="s">
        <v>2424</v>
      </c>
      <c r="E689" s="36" t="s">
        <v>1835</v>
      </c>
      <c r="F689" s="36" t="s">
        <v>2611</v>
      </c>
      <c r="G689" s="37">
        <v>21.65</v>
      </c>
      <c r="H689" s="38">
        <v>0.14000000000000001</v>
      </c>
      <c r="I689" s="189"/>
    </row>
    <row r="690" spans="1:9" x14ac:dyDescent="0.2">
      <c r="A690" s="35" t="s">
        <v>1854</v>
      </c>
      <c r="B690" s="36" t="s">
        <v>1951</v>
      </c>
      <c r="C690" s="37" t="s">
        <v>64</v>
      </c>
      <c r="D690" s="37" t="s">
        <v>1952</v>
      </c>
      <c r="E690" s="36" t="s">
        <v>1835</v>
      </c>
      <c r="F690" s="36" t="s">
        <v>2611</v>
      </c>
      <c r="G690" s="37">
        <v>29.06</v>
      </c>
      <c r="H690" s="38">
        <v>0.19</v>
      </c>
      <c r="I690" s="189"/>
    </row>
    <row r="691" spans="1:9" x14ac:dyDescent="0.2">
      <c r="A691" s="35" t="s">
        <v>79</v>
      </c>
      <c r="B691" s="36" t="s">
        <v>2612</v>
      </c>
      <c r="C691" s="37" t="s">
        <v>64</v>
      </c>
      <c r="D691" s="37" t="s">
        <v>2613</v>
      </c>
      <c r="E691" s="36" t="s">
        <v>88</v>
      </c>
      <c r="F691" s="36" t="s">
        <v>6</v>
      </c>
      <c r="G691" s="37">
        <v>0.35</v>
      </c>
      <c r="H691" s="38">
        <v>0.35</v>
      </c>
      <c r="I691" s="189"/>
    </row>
    <row r="692" spans="1:9" x14ac:dyDescent="0.2">
      <c r="A692" s="35" t="s">
        <v>1240</v>
      </c>
      <c r="B692" s="36" t="s">
        <v>50</v>
      </c>
      <c r="C692" s="37" t="s">
        <v>51</v>
      </c>
      <c r="D692" s="37" t="s">
        <v>3</v>
      </c>
      <c r="E692" s="36" t="s">
        <v>52</v>
      </c>
      <c r="F692" s="36" t="s">
        <v>53</v>
      </c>
      <c r="G692" s="37" t="s">
        <v>54</v>
      </c>
      <c r="H692" s="38" t="s">
        <v>4</v>
      </c>
      <c r="I692" s="189"/>
    </row>
    <row r="693" spans="1:9" x14ac:dyDescent="0.2">
      <c r="A693" s="35" t="s">
        <v>68</v>
      </c>
      <c r="B693" s="36" t="s">
        <v>1241</v>
      </c>
      <c r="C693" s="37" t="s">
        <v>86</v>
      </c>
      <c r="D693" s="37" t="s">
        <v>1242</v>
      </c>
      <c r="E693" s="36" t="s">
        <v>88</v>
      </c>
      <c r="F693" s="36" t="s">
        <v>6</v>
      </c>
      <c r="G693" s="37">
        <v>3.35</v>
      </c>
      <c r="H693" s="38">
        <v>3.35</v>
      </c>
      <c r="I693" s="189"/>
    </row>
    <row r="694" spans="1:9" x14ac:dyDescent="0.2">
      <c r="A694" s="35" t="s">
        <v>1854</v>
      </c>
      <c r="B694" s="36" t="s">
        <v>1951</v>
      </c>
      <c r="C694" s="37" t="s">
        <v>64</v>
      </c>
      <c r="D694" s="37" t="s">
        <v>1952</v>
      </c>
      <c r="E694" s="36" t="s">
        <v>1835</v>
      </c>
      <c r="F694" s="36" t="s">
        <v>2069</v>
      </c>
      <c r="G694" s="37">
        <v>29.06</v>
      </c>
      <c r="H694" s="38">
        <v>2.9</v>
      </c>
      <c r="I694" s="189"/>
    </row>
    <row r="695" spans="1:9" x14ac:dyDescent="0.2">
      <c r="A695" s="35" t="s">
        <v>79</v>
      </c>
      <c r="B695" s="36" t="s">
        <v>2614</v>
      </c>
      <c r="C695" s="37" t="s">
        <v>2300</v>
      </c>
      <c r="D695" s="37" t="s">
        <v>2615</v>
      </c>
      <c r="E695" s="36" t="s">
        <v>688</v>
      </c>
      <c r="F695" s="36" t="s">
        <v>6</v>
      </c>
      <c r="G695" s="37">
        <v>0.45</v>
      </c>
      <c r="H695" s="38">
        <v>0.45</v>
      </c>
      <c r="I695" s="189"/>
    </row>
    <row r="696" spans="1:9" x14ac:dyDescent="0.2">
      <c r="A696" s="35" t="s">
        <v>1244</v>
      </c>
      <c r="B696" s="36" t="s">
        <v>50</v>
      </c>
      <c r="C696" s="37" t="s">
        <v>51</v>
      </c>
      <c r="D696" s="37" t="s">
        <v>3</v>
      </c>
      <c r="E696" s="36" t="s">
        <v>52</v>
      </c>
      <c r="F696" s="36" t="s">
        <v>53</v>
      </c>
      <c r="G696" s="37" t="s">
        <v>54</v>
      </c>
      <c r="H696" s="38" t="s">
        <v>4</v>
      </c>
      <c r="I696" s="189"/>
    </row>
    <row r="697" spans="1:9" x14ac:dyDescent="0.2">
      <c r="A697" s="35" t="s">
        <v>68</v>
      </c>
      <c r="B697" s="36" t="s">
        <v>1245</v>
      </c>
      <c r="C697" s="37" t="s">
        <v>86</v>
      </c>
      <c r="D697" s="37" t="s">
        <v>1246</v>
      </c>
      <c r="E697" s="36" t="s">
        <v>88</v>
      </c>
      <c r="F697" s="36" t="s">
        <v>6</v>
      </c>
      <c r="G697" s="37">
        <v>22</v>
      </c>
      <c r="H697" s="38">
        <v>22</v>
      </c>
      <c r="I697" s="189"/>
    </row>
    <row r="698" spans="1:9" x14ac:dyDescent="0.2">
      <c r="A698" s="35" t="s">
        <v>1854</v>
      </c>
      <c r="B698" s="36" t="s">
        <v>1951</v>
      </c>
      <c r="C698" s="37" t="s">
        <v>64</v>
      </c>
      <c r="D698" s="37" t="s">
        <v>1952</v>
      </c>
      <c r="E698" s="36" t="s">
        <v>1835</v>
      </c>
      <c r="F698" s="36" t="s">
        <v>2324</v>
      </c>
      <c r="G698" s="37">
        <v>29.06</v>
      </c>
      <c r="H698" s="38">
        <v>7.26</v>
      </c>
      <c r="I698" s="189"/>
    </row>
    <row r="699" spans="1:9" x14ac:dyDescent="0.2">
      <c r="A699" s="35" t="s">
        <v>1854</v>
      </c>
      <c r="B699" s="36" t="s">
        <v>2423</v>
      </c>
      <c r="C699" s="37" t="s">
        <v>64</v>
      </c>
      <c r="D699" s="37" t="s">
        <v>2424</v>
      </c>
      <c r="E699" s="36" t="s">
        <v>1835</v>
      </c>
      <c r="F699" s="36" t="s">
        <v>2324</v>
      </c>
      <c r="G699" s="37">
        <v>21.65</v>
      </c>
      <c r="H699" s="38">
        <v>5.41</v>
      </c>
      <c r="I699" s="189"/>
    </row>
    <row r="700" spans="1:9" x14ac:dyDescent="0.2">
      <c r="A700" s="35" t="s">
        <v>79</v>
      </c>
      <c r="B700" s="36" t="s">
        <v>2616</v>
      </c>
      <c r="C700" s="37" t="s">
        <v>3547</v>
      </c>
      <c r="D700" s="37" t="s">
        <v>2617</v>
      </c>
      <c r="E700" s="36" t="s">
        <v>88</v>
      </c>
      <c r="F700" s="36" t="s">
        <v>2618</v>
      </c>
      <c r="G700" s="37">
        <v>47.33</v>
      </c>
      <c r="H700" s="38">
        <v>1.89</v>
      </c>
      <c r="I700" s="189"/>
    </row>
    <row r="701" spans="1:9" x14ac:dyDescent="0.2">
      <c r="A701" s="35" t="s">
        <v>79</v>
      </c>
      <c r="B701" s="36" t="s">
        <v>2619</v>
      </c>
      <c r="C701" s="37" t="s">
        <v>2300</v>
      </c>
      <c r="D701" s="37" t="s">
        <v>2620</v>
      </c>
      <c r="E701" s="36" t="s">
        <v>688</v>
      </c>
      <c r="F701" s="36" t="s">
        <v>6</v>
      </c>
      <c r="G701" s="37">
        <v>7.44</v>
      </c>
      <c r="H701" s="38">
        <v>7.44</v>
      </c>
      <c r="I701" s="189"/>
    </row>
    <row r="702" spans="1:9" x14ac:dyDescent="0.2">
      <c r="A702" s="35" t="s">
        <v>1248</v>
      </c>
      <c r="B702" s="36" t="s">
        <v>50</v>
      </c>
      <c r="C702" s="37" t="s">
        <v>51</v>
      </c>
      <c r="D702" s="37" t="s">
        <v>3</v>
      </c>
      <c r="E702" s="36" t="s">
        <v>52</v>
      </c>
      <c r="F702" s="36" t="s">
        <v>53</v>
      </c>
      <c r="G702" s="37" t="s">
        <v>54</v>
      </c>
      <c r="H702" s="38" t="s">
        <v>4</v>
      </c>
      <c r="I702" s="189"/>
    </row>
    <row r="703" spans="1:9" x14ac:dyDescent="0.2">
      <c r="A703" s="35" t="s">
        <v>68</v>
      </c>
      <c r="B703" s="36" t="s">
        <v>1249</v>
      </c>
      <c r="C703" s="37" t="s">
        <v>86</v>
      </c>
      <c r="D703" s="37" t="s">
        <v>1250</v>
      </c>
      <c r="E703" s="36" t="s">
        <v>170</v>
      </c>
      <c r="F703" s="36" t="s">
        <v>6</v>
      </c>
      <c r="G703" s="37">
        <v>18.7</v>
      </c>
      <c r="H703" s="38">
        <v>18.7</v>
      </c>
      <c r="I703" s="189"/>
    </row>
    <row r="704" spans="1:9" x14ac:dyDescent="0.2">
      <c r="A704" s="35" t="s">
        <v>79</v>
      </c>
      <c r="B704" s="36" t="s">
        <v>2621</v>
      </c>
      <c r="C704" s="37" t="s">
        <v>1973</v>
      </c>
      <c r="D704" s="37" t="s">
        <v>2622</v>
      </c>
      <c r="E704" s="36" t="s">
        <v>170</v>
      </c>
      <c r="F704" s="36" t="s">
        <v>6</v>
      </c>
      <c r="G704" s="37">
        <v>18.7</v>
      </c>
      <c r="H704" s="38">
        <v>18.7</v>
      </c>
      <c r="I704" s="189"/>
    </row>
    <row r="705" spans="1:9" x14ac:dyDescent="0.2">
      <c r="A705" s="35" t="s">
        <v>1252</v>
      </c>
      <c r="B705" s="36" t="s">
        <v>50</v>
      </c>
      <c r="C705" s="37" t="s">
        <v>51</v>
      </c>
      <c r="D705" s="37" t="s">
        <v>3</v>
      </c>
      <c r="E705" s="36" t="s">
        <v>52</v>
      </c>
      <c r="F705" s="36" t="s">
        <v>53</v>
      </c>
      <c r="G705" s="37" t="s">
        <v>54</v>
      </c>
      <c r="H705" s="38" t="s">
        <v>4</v>
      </c>
      <c r="I705" s="189"/>
    </row>
    <row r="706" spans="1:9" x14ac:dyDescent="0.2">
      <c r="A706" s="35" t="s">
        <v>68</v>
      </c>
      <c r="B706" s="36" t="s">
        <v>1253</v>
      </c>
      <c r="C706" s="37" t="s">
        <v>86</v>
      </c>
      <c r="D706" s="37" t="s">
        <v>1254</v>
      </c>
      <c r="E706" s="36" t="s">
        <v>88</v>
      </c>
      <c r="F706" s="36" t="s">
        <v>6</v>
      </c>
      <c r="G706" s="37">
        <v>98.14</v>
      </c>
      <c r="H706" s="38">
        <v>98.14</v>
      </c>
      <c r="I706" s="189"/>
    </row>
    <row r="707" spans="1:9" x14ac:dyDescent="0.2">
      <c r="A707" s="35" t="s">
        <v>1854</v>
      </c>
      <c r="B707" s="36" t="s">
        <v>2623</v>
      </c>
      <c r="C707" s="37" t="s">
        <v>64</v>
      </c>
      <c r="D707" s="37" t="s">
        <v>2624</v>
      </c>
      <c r="E707" s="36" t="s">
        <v>1835</v>
      </c>
      <c r="F707" s="36" t="s">
        <v>1862</v>
      </c>
      <c r="G707" s="37">
        <v>31.7</v>
      </c>
      <c r="H707" s="38">
        <v>6.34</v>
      </c>
      <c r="I707" s="189"/>
    </row>
    <row r="708" spans="1:9" ht="19.5" x14ac:dyDescent="0.2">
      <c r="A708" s="35" t="s">
        <v>79</v>
      </c>
      <c r="B708" s="36" t="s">
        <v>2625</v>
      </c>
      <c r="C708" s="37" t="s">
        <v>86</v>
      </c>
      <c r="D708" s="37" t="s">
        <v>2626</v>
      </c>
      <c r="E708" s="36" t="s">
        <v>88</v>
      </c>
      <c r="F708" s="36" t="s">
        <v>6</v>
      </c>
      <c r="G708" s="37">
        <v>91.8</v>
      </c>
      <c r="H708" s="38">
        <v>91.8</v>
      </c>
      <c r="I708" s="189"/>
    </row>
    <row r="709" spans="1:9" x14ac:dyDescent="0.2">
      <c r="A709" s="35" t="s">
        <v>1256</v>
      </c>
      <c r="B709" s="36" t="s">
        <v>50</v>
      </c>
      <c r="C709" s="37" t="s">
        <v>51</v>
      </c>
      <c r="D709" s="37" t="s">
        <v>3</v>
      </c>
      <c r="E709" s="36" t="s">
        <v>52</v>
      </c>
      <c r="F709" s="36" t="s">
        <v>53</v>
      </c>
      <c r="G709" s="37" t="s">
        <v>54</v>
      </c>
      <c r="H709" s="38" t="s">
        <v>4</v>
      </c>
      <c r="I709" s="189"/>
    </row>
    <row r="710" spans="1:9" x14ac:dyDescent="0.2">
      <c r="A710" s="35" t="s">
        <v>68</v>
      </c>
      <c r="B710" s="36" t="s">
        <v>1257</v>
      </c>
      <c r="C710" s="37" t="s">
        <v>86</v>
      </c>
      <c r="D710" s="37" t="s">
        <v>1258</v>
      </c>
      <c r="E710" s="36" t="s">
        <v>88</v>
      </c>
      <c r="F710" s="36" t="s">
        <v>6</v>
      </c>
      <c r="G710" s="37">
        <v>9.86</v>
      </c>
      <c r="H710" s="38">
        <v>9.86</v>
      </c>
      <c r="I710" s="189"/>
    </row>
    <row r="711" spans="1:9" x14ac:dyDescent="0.2">
      <c r="A711" s="35" t="s">
        <v>1854</v>
      </c>
      <c r="B711" s="36" t="s">
        <v>1951</v>
      </c>
      <c r="C711" s="37" t="s">
        <v>64</v>
      </c>
      <c r="D711" s="37" t="s">
        <v>1952</v>
      </c>
      <c r="E711" s="36" t="s">
        <v>1835</v>
      </c>
      <c r="F711" s="36" t="s">
        <v>2627</v>
      </c>
      <c r="G711" s="37">
        <v>29.06</v>
      </c>
      <c r="H711" s="38">
        <v>3.19</v>
      </c>
      <c r="I711" s="189"/>
    </row>
    <row r="712" spans="1:9" x14ac:dyDescent="0.2">
      <c r="A712" s="35" t="s">
        <v>1854</v>
      </c>
      <c r="B712" s="36" t="s">
        <v>2423</v>
      </c>
      <c r="C712" s="37" t="s">
        <v>64</v>
      </c>
      <c r="D712" s="37" t="s">
        <v>2424</v>
      </c>
      <c r="E712" s="36" t="s">
        <v>1835</v>
      </c>
      <c r="F712" s="36" t="s">
        <v>2627</v>
      </c>
      <c r="G712" s="37">
        <v>21.65</v>
      </c>
      <c r="H712" s="38">
        <v>2.38</v>
      </c>
      <c r="I712" s="189"/>
    </row>
    <row r="713" spans="1:9" ht="19.5" x14ac:dyDescent="0.2">
      <c r="A713" s="35" t="s">
        <v>79</v>
      </c>
      <c r="B713" s="36" t="s">
        <v>2628</v>
      </c>
      <c r="C713" s="37" t="s">
        <v>64</v>
      </c>
      <c r="D713" s="37" t="s">
        <v>2629</v>
      </c>
      <c r="E713" s="36" t="s">
        <v>88</v>
      </c>
      <c r="F713" s="36" t="s">
        <v>6</v>
      </c>
      <c r="G713" s="37">
        <v>4.29</v>
      </c>
      <c r="H713" s="38">
        <v>4.29</v>
      </c>
      <c r="I713" s="189"/>
    </row>
    <row r="714" spans="1:9" x14ac:dyDescent="0.2">
      <c r="A714" s="35" t="s">
        <v>1260</v>
      </c>
      <c r="B714" s="36" t="s">
        <v>50</v>
      </c>
      <c r="C714" s="37" t="s">
        <v>51</v>
      </c>
      <c r="D714" s="37" t="s">
        <v>3</v>
      </c>
      <c r="E714" s="36" t="s">
        <v>52</v>
      </c>
      <c r="F714" s="36" t="s">
        <v>53</v>
      </c>
      <c r="G714" s="37" t="s">
        <v>54</v>
      </c>
      <c r="H714" s="38" t="s">
        <v>4</v>
      </c>
      <c r="I714" s="189"/>
    </row>
    <row r="715" spans="1:9" x14ac:dyDescent="0.2">
      <c r="A715" s="35" t="s">
        <v>68</v>
      </c>
      <c r="B715" s="36" t="s">
        <v>1261</v>
      </c>
      <c r="C715" s="37" t="s">
        <v>86</v>
      </c>
      <c r="D715" s="37" t="s">
        <v>1262</v>
      </c>
      <c r="E715" s="36" t="s">
        <v>88</v>
      </c>
      <c r="F715" s="36" t="s">
        <v>6</v>
      </c>
      <c r="G715" s="37">
        <v>1.61</v>
      </c>
      <c r="H715" s="38">
        <v>1.61</v>
      </c>
      <c r="I715" s="189"/>
    </row>
    <row r="716" spans="1:9" x14ac:dyDescent="0.2">
      <c r="A716" s="35" t="s">
        <v>1854</v>
      </c>
      <c r="B716" s="36" t="s">
        <v>2423</v>
      </c>
      <c r="C716" s="37" t="s">
        <v>64</v>
      </c>
      <c r="D716" s="37" t="s">
        <v>2424</v>
      </c>
      <c r="E716" s="36" t="s">
        <v>1835</v>
      </c>
      <c r="F716" s="36" t="s">
        <v>2605</v>
      </c>
      <c r="G716" s="37">
        <v>21.65</v>
      </c>
      <c r="H716" s="38">
        <v>0.34</v>
      </c>
      <c r="I716" s="189"/>
    </row>
    <row r="717" spans="1:9" x14ac:dyDescent="0.2">
      <c r="A717" s="35" t="s">
        <v>1854</v>
      </c>
      <c r="B717" s="36" t="s">
        <v>1951</v>
      </c>
      <c r="C717" s="37" t="s">
        <v>64</v>
      </c>
      <c r="D717" s="37" t="s">
        <v>1952</v>
      </c>
      <c r="E717" s="36" t="s">
        <v>1835</v>
      </c>
      <c r="F717" s="36" t="s">
        <v>2605</v>
      </c>
      <c r="G717" s="37">
        <v>29.06</v>
      </c>
      <c r="H717" s="38">
        <v>0.46</v>
      </c>
      <c r="I717" s="189"/>
    </row>
    <row r="718" spans="1:9" ht="19.5" x14ac:dyDescent="0.2">
      <c r="A718" s="35" t="s">
        <v>79</v>
      </c>
      <c r="B718" s="36" t="s">
        <v>2630</v>
      </c>
      <c r="C718" s="37" t="s">
        <v>2021</v>
      </c>
      <c r="D718" s="37" t="s">
        <v>2631</v>
      </c>
      <c r="E718" s="36" t="s">
        <v>88</v>
      </c>
      <c r="F718" s="36" t="s">
        <v>6</v>
      </c>
      <c r="G718" s="37">
        <v>0.81</v>
      </c>
      <c r="H718" s="38">
        <v>0.81</v>
      </c>
      <c r="I718" s="189"/>
    </row>
    <row r="719" spans="1:9" x14ac:dyDescent="0.2">
      <c r="A719" s="35" t="s">
        <v>1269</v>
      </c>
      <c r="B719" s="36" t="s">
        <v>50</v>
      </c>
      <c r="C719" s="37" t="s">
        <v>51</v>
      </c>
      <c r="D719" s="37" t="s">
        <v>3</v>
      </c>
      <c r="E719" s="36" t="s">
        <v>52</v>
      </c>
      <c r="F719" s="36" t="s">
        <v>53</v>
      </c>
      <c r="G719" s="37" t="s">
        <v>54</v>
      </c>
      <c r="H719" s="38" t="s">
        <v>4</v>
      </c>
      <c r="I719" s="189"/>
    </row>
    <row r="720" spans="1:9" x14ac:dyDescent="0.2">
      <c r="A720" s="35" t="s">
        <v>68</v>
      </c>
      <c r="B720" s="36" t="s">
        <v>1270</v>
      </c>
      <c r="C720" s="37" t="s">
        <v>86</v>
      </c>
      <c r="D720" s="37" t="s">
        <v>1271</v>
      </c>
      <c r="E720" s="36" t="s">
        <v>88</v>
      </c>
      <c r="F720" s="36" t="s">
        <v>6</v>
      </c>
      <c r="G720" s="37">
        <v>45.29</v>
      </c>
      <c r="H720" s="38">
        <v>45.29</v>
      </c>
      <c r="I720" s="189"/>
    </row>
    <row r="721" spans="1:9" x14ac:dyDescent="0.2">
      <c r="A721" s="35" t="s">
        <v>1854</v>
      </c>
      <c r="B721" s="36" t="s">
        <v>2423</v>
      </c>
      <c r="C721" s="37" t="s">
        <v>64</v>
      </c>
      <c r="D721" s="37" t="s">
        <v>2424</v>
      </c>
      <c r="E721" s="36" t="s">
        <v>1835</v>
      </c>
      <c r="F721" s="36" t="s">
        <v>2632</v>
      </c>
      <c r="G721" s="37">
        <v>21.65</v>
      </c>
      <c r="H721" s="38">
        <v>7.91</v>
      </c>
      <c r="I721" s="189"/>
    </row>
    <row r="722" spans="1:9" x14ac:dyDescent="0.2">
      <c r="A722" s="35" t="s">
        <v>1854</v>
      </c>
      <c r="B722" s="36" t="s">
        <v>1951</v>
      </c>
      <c r="C722" s="37" t="s">
        <v>64</v>
      </c>
      <c r="D722" s="37" t="s">
        <v>1952</v>
      </c>
      <c r="E722" s="36" t="s">
        <v>1835</v>
      </c>
      <c r="F722" s="36" t="s">
        <v>2632</v>
      </c>
      <c r="G722" s="37">
        <v>29.06</v>
      </c>
      <c r="H722" s="38">
        <v>10.62</v>
      </c>
      <c r="I722" s="189"/>
    </row>
    <row r="723" spans="1:9" x14ac:dyDescent="0.2">
      <c r="A723" s="35" t="s">
        <v>79</v>
      </c>
      <c r="B723" s="36" t="s">
        <v>2633</v>
      </c>
      <c r="C723" s="37" t="s">
        <v>3547</v>
      </c>
      <c r="D723" s="37" t="s">
        <v>2634</v>
      </c>
      <c r="E723" s="36" t="s">
        <v>88</v>
      </c>
      <c r="F723" s="36" t="s">
        <v>6</v>
      </c>
      <c r="G723" s="37">
        <v>26.76</v>
      </c>
      <c r="H723" s="38">
        <v>26.76</v>
      </c>
      <c r="I723" s="189"/>
    </row>
    <row r="724" spans="1:9" x14ac:dyDescent="0.2">
      <c r="A724" s="35" t="s">
        <v>1274</v>
      </c>
      <c r="B724" s="36" t="s">
        <v>50</v>
      </c>
      <c r="C724" s="37" t="s">
        <v>51</v>
      </c>
      <c r="D724" s="37" t="s">
        <v>3</v>
      </c>
      <c r="E724" s="36" t="s">
        <v>52</v>
      </c>
      <c r="F724" s="36" t="s">
        <v>53</v>
      </c>
      <c r="G724" s="37" t="s">
        <v>54</v>
      </c>
      <c r="H724" s="38" t="s">
        <v>4</v>
      </c>
      <c r="I724" s="189"/>
    </row>
    <row r="725" spans="1:9" x14ac:dyDescent="0.2">
      <c r="A725" s="35" t="s">
        <v>68</v>
      </c>
      <c r="B725" s="36" t="s">
        <v>1275</v>
      </c>
      <c r="C725" s="37" t="s">
        <v>86</v>
      </c>
      <c r="D725" s="37" t="s">
        <v>1276</v>
      </c>
      <c r="E725" s="36" t="s">
        <v>88</v>
      </c>
      <c r="F725" s="36" t="s">
        <v>6</v>
      </c>
      <c r="G725" s="37">
        <v>77.849999999999994</v>
      </c>
      <c r="H725" s="38">
        <v>77.849999999999994</v>
      </c>
      <c r="I725" s="189"/>
    </row>
    <row r="726" spans="1:9" x14ac:dyDescent="0.2">
      <c r="A726" s="35" t="s">
        <v>1854</v>
      </c>
      <c r="B726" s="36" t="s">
        <v>1867</v>
      </c>
      <c r="C726" s="37" t="s">
        <v>64</v>
      </c>
      <c r="D726" s="37" t="s">
        <v>1868</v>
      </c>
      <c r="E726" s="36" t="s">
        <v>1835</v>
      </c>
      <c r="F726" s="36" t="s">
        <v>2635</v>
      </c>
      <c r="G726" s="37">
        <v>20.74</v>
      </c>
      <c r="H726" s="38">
        <v>14.51</v>
      </c>
      <c r="I726" s="189"/>
    </row>
    <row r="727" spans="1:9" x14ac:dyDescent="0.2">
      <c r="A727" s="35" t="s">
        <v>1854</v>
      </c>
      <c r="B727" s="36" t="s">
        <v>1951</v>
      </c>
      <c r="C727" s="37" t="s">
        <v>64</v>
      </c>
      <c r="D727" s="37" t="s">
        <v>1952</v>
      </c>
      <c r="E727" s="36" t="s">
        <v>1835</v>
      </c>
      <c r="F727" s="36" t="s">
        <v>2635</v>
      </c>
      <c r="G727" s="37">
        <v>29.06</v>
      </c>
      <c r="H727" s="38">
        <v>20.34</v>
      </c>
      <c r="I727" s="189"/>
    </row>
    <row r="728" spans="1:9" x14ac:dyDescent="0.2">
      <c r="A728" s="35" t="s">
        <v>79</v>
      </c>
      <c r="B728" s="36" t="s">
        <v>2636</v>
      </c>
      <c r="C728" s="37" t="s">
        <v>2300</v>
      </c>
      <c r="D728" s="37" t="s">
        <v>2637</v>
      </c>
      <c r="E728" s="36" t="s">
        <v>688</v>
      </c>
      <c r="F728" s="36" t="s">
        <v>6</v>
      </c>
      <c r="G728" s="37">
        <v>43</v>
      </c>
      <c r="H728" s="38">
        <v>43</v>
      </c>
      <c r="I728" s="189"/>
    </row>
    <row r="729" spans="1:9" x14ac:dyDescent="0.2">
      <c r="A729" s="35" t="s">
        <v>1278</v>
      </c>
      <c r="B729" s="36" t="s">
        <v>50</v>
      </c>
      <c r="C729" s="37" t="s">
        <v>51</v>
      </c>
      <c r="D729" s="37" t="s">
        <v>3</v>
      </c>
      <c r="E729" s="36" t="s">
        <v>52</v>
      </c>
      <c r="F729" s="36" t="s">
        <v>53</v>
      </c>
      <c r="G729" s="37" t="s">
        <v>54</v>
      </c>
      <c r="H729" s="38" t="s">
        <v>4</v>
      </c>
      <c r="I729" s="189"/>
    </row>
    <row r="730" spans="1:9" x14ac:dyDescent="0.2">
      <c r="A730" s="35" t="s">
        <v>68</v>
      </c>
      <c r="B730" s="36" t="s">
        <v>1279</v>
      </c>
      <c r="C730" s="37" t="s">
        <v>86</v>
      </c>
      <c r="D730" s="37" t="s">
        <v>1280</v>
      </c>
      <c r="E730" s="36" t="s">
        <v>88</v>
      </c>
      <c r="F730" s="36" t="s">
        <v>6</v>
      </c>
      <c r="G730" s="37">
        <v>128.71</v>
      </c>
      <c r="H730" s="38">
        <v>128.71</v>
      </c>
      <c r="I730" s="189"/>
    </row>
    <row r="731" spans="1:9" x14ac:dyDescent="0.2">
      <c r="A731" s="35" t="s">
        <v>1854</v>
      </c>
      <c r="B731" s="36" t="s">
        <v>1951</v>
      </c>
      <c r="C731" s="37" t="s">
        <v>64</v>
      </c>
      <c r="D731" s="37" t="s">
        <v>1952</v>
      </c>
      <c r="E731" s="36" t="s">
        <v>1835</v>
      </c>
      <c r="F731" s="36" t="s">
        <v>2638</v>
      </c>
      <c r="G731" s="37">
        <v>29.06</v>
      </c>
      <c r="H731" s="38">
        <v>43.59</v>
      </c>
      <c r="I731" s="189"/>
    </row>
    <row r="732" spans="1:9" x14ac:dyDescent="0.2">
      <c r="A732" s="35" t="s">
        <v>1854</v>
      </c>
      <c r="B732" s="36" t="s">
        <v>2423</v>
      </c>
      <c r="C732" s="37" t="s">
        <v>64</v>
      </c>
      <c r="D732" s="37" t="s">
        <v>2424</v>
      </c>
      <c r="E732" s="36" t="s">
        <v>1835</v>
      </c>
      <c r="F732" s="36" t="s">
        <v>2638</v>
      </c>
      <c r="G732" s="37">
        <v>21.65</v>
      </c>
      <c r="H732" s="38">
        <v>32.47</v>
      </c>
      <c r="I732" s="189"/>
    </row>
    <row r="733" spans="1:9" ht="19.5" x14ac:dyDescent="0.2">
      <c r="A733" s="35" t="s">
        <v>79</v>
      </c>
      <c r="B733" s="36" t="s">
        <v>2639</v>
      </c>
      <c r="C733" s="37" t="s">
        <v>2480</v>
      </c>
      <c r="D733" s="37" t="s">
        <v>2640</v>
      </c>
      <c r="E733" s="36" t="s">
        <v>688</v>
      </c>
      <c r="F733" s="36" t="s">
        <v>6</v>
      </c>
      <c r="G733" s="37">
        <v>52.65</v>
      </c>
      <c r="H733" s="38">
        <v>52.65</v>
      </c>
      <c r="I733" s="189"/>
    </row>
    <row r="734" spans="1:9" x14ac:dyDescent="0.2">
      <c r="A734" s="35" t="s">
        <v>1282</v>
      </c>
      <c r="B734" s="36" t="s">
        <v>50</v>
      </c>
      <c r="C734" s="37" t="s">
        <v>51</v>
      </c>
      <c r="D734" s="37" t="s">
        <v>3</v>
      </c>
      <c r="E734" s="36" t="s">
        <v>52</v>
      </c>
      <c r="F734" s="36" t="s">
        <v>53</v>
      </c>
      <c r="G734" s="37" t="s">
        <v>54</v>
      </c>
      <c r="H734" s="38" t="s">
        <v>4</v>
      </c>
      <c r="I734" s="189"/>
    </row>
    <row r="735" spans="1:9" x14ac:dyDescent="0.2">
      <c r="A735" s="35" t="s">
        <v>68</v>
      </c>
      <c r="B735" s="36" t="s">
        <v>1283</v>
      </c>
      <c r="C735" s="37" t="s">
        <v>86</v>
      </c>
      <c r="D735" s="37" t="s">
        <v>1284</v>
      </c>
      <c r="E735" s="36" t="s">
        <v>88</v>
      </c>
      <c r="F735" s="36" t="s">
        <v>6</v>
      </c>
      <c r="G735" s="37">
        <v>352.45</v>
      </c>
      <c r="H735" s="38">
        <v>352.45</v>
      </c>
      <c r="I735" s="189"/>
    </row>
    <row r="736" spans="1:9" x14ac:dyDescent="0.2">
      <c r="A736" s="35" t="s">
        <v>1854</v>
      </c>
      <c r="B736" s="36" t="s">
        <v>1951</v>
      </c>
      <c r="C736" s="37" t="s">
        <v>64</v>
      </c>
      <c r="D736" s="37" t="s">
        <v>1952</v>
      </c>
      <c r="E736" s="36" t="s">
        <v>1835</v>
      </c>
      <c r="F736" s="36" t="s">
        <v>8</v>
      </c>
      <c r="G736" s="37">
        <v>29.06</v>
      </c>
      <c r="H736" s="38">
        <v>58.12</v>
      </c>
      <c r="I736" s="189"/>
    </row>
    <row r="737" spans="1:9" x14ac:dyDescent="0.2">
      <c r="A737" s="35" t="s">
        <v>1854</v>
      </c>
      <c r="B737" s="36" t="s">
        <v>2423</v>
      </c>
      <c r="C737" s="37" t="s">
        <v>64</v>
      </c>
      <c r="D737" s="37" t="s">
        <v>2424</v>
      </c>
      <c r="E737" s="36" t="s">
        <v>1835</v>
      </c>
      <c r="F737" s="36" t="s">
        <v>8</v>
      </c>
      <c r="G737" s="37">
        <v>21.65</v>
      </c>
      <c r="H737" s="38">
        <v>43.3</v>
      </c>
      <c r="I737" s="189"/>
    </row>
    <row r="738" spans="1:9" ht="19.5" x14ac:dyDescent="0.2">
      <c r="A738" s="35" t="s">
        <v>79</v>
      </c>
      <c r="B738" s="36" t="s">
        <v>2641</v>
      </c>
      <c r="C738" s="37" t="s">
        <v>2480</v>
      </c>
      <c r="D738" s="37" t="s">
        <v>2642</v>
      </c>
      <c r="E738" s="36" t="s">
        <v>688</v>
      </c>
      <c r="F738" s="36" t="s">
        <v>6</v>
      </c>
      <c r="G738" s="37">
        <v>251.03</v>
      </c>
      <c r="H738" s="38">
        <v>251.03</v>
      </c>
      <c r="I738" s="189"/>
    </row>
    <row r="739" spans="1:9" x14ac:dyDescent="0.2">
      <c r="A739" s="35" t="s">
        <v>1286</v>
      </c>
      <c r="B739" s="36" t="s">
        <v>50</v>
      </c>
      <c r="C739" s="37" t="s">
        <v>51</v>
      </c>
      <c r="D739" s="37" t="s">
        <v>3</v>
      </c>
      <c r="E739" s="36" t="s">
        <v>52</v>
      </c>
      <c r="F739" s="36" t="s">
        <v>53</v>
      </c>
      <c r="G739" s="37" t="s">
        <v>54</v>
      </c>
      <c r="H739" s="38" t="s">
        <v>4</v>
      </c>
      <c r="I739" s="189"/>
    </row>
    <row r="740" spans="1:9" x14ac:dyDescent="0.2">
      <c r="A740" s="35" t="s">
        <v>68</v>
      </c>
      <c r="B740" s="36" t="s">
        <v>1287</v>
      </c>
      <c r="C740" s="37" t="s">
        <v>86</v>
      </c>
      <c r="D740" s="37" t="s">
        <v>1288</v>
      </c>
      <c r="E740" s="36" t="s">
        <v>88</v>
      </c>
      <c r="F740" s="36" t="s">
        <v>6</v>
      </c>
      <c r="G740" s="37">
        <v>560.41999999999996</v>
      </c>
      <c r="H740" s="38">
        <v>560.41999999999996</v>
      </c>
      <c r="I740" s="189"/>
    </row>
    <row r="741" spans="1:9" x14ac:dyDescent="0.2">
      <c r="A741" s="35" t="s">
        <v>1854</v>
      </c>
      <c r="B741" s="36" t="s">
        <v>1951</v>
      </c>
      <c r="C741" s="37" t="s">
        <v>64</v>
      </c>
      <c r="D741" s="37" t="s">
        <v>1952</v>
      </c>
      <c r="E741" s="36" t="s">
        <v>1835</v>
      </c>
      <c r="F741" s="36" t="s">
        <v>8</v>
      </c>
      <c r="G741" s="37">
        <v>29.06</v>
      </c>
      <c r="H741" s="38">
        <v>58.12</v>
      </c>
      <c r="I741" s="189"/>
    </row>
    <row r="742" spans="1:9" x14ac:dyDescent="0.2">
      <c r="A742" s="35" t="s">
        <v>1854</v>
      </c>
      <c r="B742" s="36" t="s">
        <v>2423</v>
      </c>
      <c r="C742" s="37" t="s">
        <v>64</v>
      </c>
      <c r="D742" s="37" t="s">
        <v>2424</v>
      </c>
      <c r="E742" s="36" t="s">
        <v>1835</v>
      </c>
      <c r="F742" s="36" t="s">
        <v>8</v>
      </c>
      <c r="G742" s="37">
        <v>21.65</v>
      </c>
      <c r="H742" s="38">
        <v>43.3</v>
      </c>
      <c r="I742" s="189"/>
    </row>
    <row r="743" spans="1:9" ht="19.5" x14ac:dyDescent="0.2">
      <c r="A743" s="35" t="s">
        <v>79</v>
      </c>
      <c r="B743" s="36" t="s">
        <v>2643</v>
      </c>
      <c r="C743" s="37" t="s">
        <v>2480</v>
      </c>
      <c r="D743" s="37" t="s">
        <v>2644</v>
      </c>
      <c r="E743" s="36" t="s">
        <v>688</v>
      </c>
      <c r="F743" s="36" t="s">
        <v>6</v>
      </c>
      <c r="G743" s="37">
        <v>459</v>
      </c>
      <c r="H743" s="38">
        <v>459</v>
      </c>
      <c r="I743" s="189"/>
    </row>
    <row r="744" spans="1:9" x14ac:dyDescent="0.2">
      <c r="A744" s="35" t="s">
        <v>1290</v>
      </c>
      <c r="B744" s="36" t="s">
        <v>50</v>
      </c>
      <c r="C744" s="37" t="s">
        <v>51</v>
      </c>
      <c r="D744" s="37" t="s">
        <v>3</v>
      </c>
      <c r="E744" s="36" t="s">
        <v>52</v>
      </c>
      <c r="F744" s="36" t="s">
        <v>53</v>
      </c>
      <c r="G744" s="37" t="s">
        <v>54</v>
      </c>
      <c r="H744" s="38" t="s">
        <v>4</v>
      </c>
      <c r="I744" s="189"/>
    </row>
    <row r="745" spans="1:9" ht="19.5" x14ac:dyDescent="0.2">
      <c r="A745" s="35" t="s">
        <v>68</v>
      </c>
      <c r="B745" s="36" t="s">
        <v>1291</v>
      </c>
      <c r="C745" s="37" t="s">
        <v>86</v>
      </c>
      <c r="D745" s="37" t="s">
        <v>1292</v>
      </c>
      <c r="E745" s="36" t="s">
        <v>88</v>
      </c>
      <c r="F745" s="36" t="s">
        <v>6</v>
      </c>
      <c r="G745" s="37">
        <v>224.38</v>
      </c>
      <c r="H745" s="38">
        <v>224.38</v>
      </c>
      <c r="I745" s="189"/>
    </row>
    <row r="746" spans="1:9" x14ac:dyDescent="0.2">
      <c r="A746" s="35" t="s">
        <v>1854</v>
      </c>
      <c r="B746" s="36" t="s">
        <v>1860</v>
      </c>
      <c r="C746" s="37" t="s">
        <v>64</v>
      </c>
      <c r="D746" s="37" t="s">
        <v>1861</v>
      </c>
      <c r="E746" s="36" t="s">
        <v>1835</v>
      </c>
      <c r="F746" s="36" t="s">
        <v>2645</v>
      </c>
      <c r="G746" s="37">
        <v>25.75</v>
      </c>
      <c r="H746" s="38">
        <v>1.91</v>
      </c>
      <c r="I746" s="189"/>
    </row>
    <row r="747" spans="1:9" x14ac:dyDescent="0.2">
      <c r="A747" s="35" t="s">
        <v>1854</v>
      </c>
      <c r="B747" s="36" t="s">
        <v>1867</v>
      </c>
      <c r="C747" s="37" t="s">
        <v>64</v>
      </c>
      <c r="D747" s="37" t="s">
        <v>1868</v>
      </c>
      <c r="E747" s="36" t="s">
        <v>1835</v>
      </c>
      <c r="F747" s="36" t="s">
        <v>2645</v>
      </c>
      <c r="G747" s="37">
        <v>20.74</v>
      </c>
      <c r="H747" s="38">
        <v>1.54</v>
      </c>
      <c r="I747" s="189"/>
    </row>
    <row r="748" spans="1:9" ht="19.5" x14ac:dyDescent="0.2">
      <c r="A748" s="35" t="s">
        <v>1854</v>
      </c>
      <c r="B748" s="36" t="s">
        <v>2646</v>
      </c>
      <c r="C748" s="37" t="s">
        <v>64</v>
      </c>
      <c r="D748" s="37" t="s">
        <v>2647</v>
      </c>
      <c r="E748" s="36" t="s">
        <v>136</v>
      </c>
      <c r="F748" s="36" t="s">
        <v>2210</v>
      </c>
      <c r="G748" s="37">
        <v>2833.73</v>
      </c>
      <c r="H748" s="38">
        <v>41.93</v>
      </c>
      <c r="I748" s="189"/>
    </row>
    <row r="749" spans="1:9" ht="19.5" x14ac:dyDescent="0.2">
      <c r="A749" s="35" t="s">
        <v>1854</v>
      </c>
      <c r="B749" s="36" t="s">
        <v>2648</v>
      </c>
      <c r="C749" s="37" t="s">
        <v>64</v>
      </c>
      <c r="D749" s="37" t="s">
        <v>2649</v>
      </c>
      <c r="E749" s="36" t="s">
        <v>136</v>
      </c>
      <c r="F749" s="36" t="s">
        <v>2650</v>
      </c>
      <c r="G749" s="37">
        <v>271.98</v>
      </c>
      <c r="H749" s="38">
        <v>13.32</v>
      </c>
      <c r="I749" s="189"/>
    </row>
    <row r="750" spans="1:9" x14ac:dyDescent="0.2">
      <c r="A750" s="35" t="s">
        <v>79</v>
      </c>
      <c r="B750" s="36" t="s">
        <v>2651</v>
      </c>
      <c r="C750" s="37" t="s">
        <v>64</v>
      </c>
      <c r="D750" s="37" t="s">
        <v>2652</v>
      </c>
      <c r="E750" s="36" t="s">
        <v>88</v>
      </c>
      <c r="F750" s="36" t="s">
        <v>6</v>
      </c>
      <c r="G750" s="37">
        <v>165.68</v>
      </c>
      <c r="H750" s="38">
        <v>165.68</v>
      </c>
      <c r="I750" s="189"/>
    </row>
    <row r="751" spans="1:9" x14ac:dyDescent="0.2">
      <c r="A751" s="35" t="s">
        <v>1294</v>
      </c>
      <c r="B751" s="36" t="s">
        <v>50</v>
      </c>
      <c r="C751" s="37" t="s">
        <v>51</v>
      </c>
      <c r="D751" s="37" t="s">
        <v>3</v>
      </c>
      <c r="E751" s="36" t="s">
        <v>52</v>
      </c>
      <c r="F751" s="36" t="s">
        <v>53</v>
      </c>
      <c r="G751" s="37" t="s">
        <v>54</v>
      </c>
      <c r="H751" s="38" t="s">
        <v>4</v>
      </c>
      <c r="I751" s="189"/>
    </row>
    <row r="752" spans="1:9" x14ac:dyDescent="0.2">
      <c r="A752" s="35" t="s">
        <v>68</v>
      </c>
      <c r="B752" s="36" t="s">
        <v>1295</v>
      </c>
      <c r="C752" s="37" t="s">
        <v>86</v>
      </c>
      <c r="D752" s="37" t="s">
        <v>1296</v>
      </c>
      <c r="E752" s="36" t="s">
        <v>88</v>
      </c>
      <c r="F752" s="36" t="s">
        <v>6</v>
      </c>
      <c r="G752" s="37">
        <v>26.04</v>
      </c>
      <c r="H752" s="38">
        <v>26.04</v>
      </c>
      <c r="I752" s="189"/>
    </row>
    <row r="753" spans="1:9" x14ac:dyDescent="0.2">
      <c r="A753" s="35" t="s">
        <v>1854</v>
      </c>
      <c r="B753" s="36" t="s">
        <v>2423</v>
      </c>
      <c r="C753" s="37" t="s">
        <v>64</v>
      </c>
      <c r="D753" s="37" t="s">
        <v>2424</v>
      </c>
      <c r="E753" s="36" t="s">
        <v>1835</v>
      </c>
      <c r="F753" s="36" t="s">
        <v>2282</v>
      </c>
      <c r="G753" s="37">
        <v>21.65</v>
      </c>
      <c r="H753" s="38">
        <v>5.28</v>
      </c>
      <c r="I753" s="189"/>
    </row>
    <row r="754" spans="1:9" x14ac:dyDescent="0.2">
      <c r="A754" s="35" t="s">
        <v>79</v>
      </c>
      <c r="B754" s="36" t="s">
        <v>2653</v>
      </c>
      <c r="C754" s="37" t="s">
        <v>64</v>
      </c>
      <c r="D754" s="37" t="s">
        <v>2654</v>
      </c>
      <c r="E754" s="36" t="s">
        <v>88</v>
      </c>
      <c r="F754" s="36" t="s">
        <v>6</v>
      </c>
      <c r="G754" s="37">
        <v>20.76</v>
      </c>
      <c r="H754" s="38">
        <v>20.76</v>
      </c>
      <c r="I754" s="189"/>
    </row>
    <row r="755" spans="1:9" x14ac:dyDescent="0.2">
      <c r="A755" s="35" t="s">
        <v>1298</v>
      </c>
      <c r="B755" s="36" t="s">
        <v>50</v>
      </c>
      <c r="C755" s="37" t="s">
        <v>51</v>
      </c>
      <c r="D755" s="37" t="s">
        <v>3</v>
      </c>
      <c r="E755" s="36" t="s">
        <v>52</v>
      </c>
      <c r="F755" s="36" t="s">
        <v>53</v>
      </c>
      <c r="G755" s="37" t="s">
        <v>54</v>
      </c>
      <c r="H755" s="38" t="s">
        <v>4</v>
      </c>
      <c r="I755" s="189"/>
    </row>
    <row r="756" spans="1:9" ht="19.5" x14ac:dyDescent="0.2">
      <c r="A756" s="35" t="s">
        <v>68</v>
      </c>
      <c r="B756" s="36" t="s">
        <v>1299</v>
      </c>
      <c r="C756" s="37" t="s">
        <v>86</v>
      </c>
      <c r="D756" s="37" t="s">
        <v>1300</v>
      </c>
      <c r="E756" s="36" t="s">
        <v>88</v>
      </c>
      <c r="F756" s="36" t="s">
        <v>6</v>
      </c>
      <c r="G756" s="37">
        <v>42.59</v>
      </c>
      <c r="H756" s="38">
        <v>42.59</v>
      </c>
      <c r="I756" s="189"/>
    </row>
    <row r="757" spans="1:9" x14ac:dyDescent="0.2">
      <c r="A757" s="35" t="s">
        <v>1854</v>
      </c>
      <c r="B757" s="36" t="s">
        <v>2423</v>
      </c>
      <c r="C757" s="37" t="s">
        <v>64</v>
      </c>
      <c r="D757" s="37" t="s">
        <v>2424</v>
      </c>
      <c r="E757" s="36" t="s">
        <v>1835</v>
      </c>
      <c r="F757" s="36" t="s">
        <v>2655</v>
      </c>
      <c r="G757" s="37">
        <v>21.65</v>
      </c>
      <c r="H757" s="38">
        <v>9.0399999999999991</v>
      </c>
      <c r="I757" s="189"/>
    </row>
    <row r="758" spans="1:9" x14ac:dyDescent="0.2">
      <c r="A758" s="35" t="s">
        <v>1854</v>
      </c>
      <c r="B758" s="36" t="s">
        <v>1951</v>
      </c>
      <c r="C758" s="37" t="s">
        <v>64</v>
      </c>
      <c r="D758" s="37" t="s">
        <v>1952</v>
      </c>
      <c r="E758" s="36" t="s">
        <v>1835</v>
      </c>
      <c r="F758" s="36" t="s">
        <v>2655</v>
      </c>
      <c r="G758" s="37">
        <v>29.06</v>
      </c>
      <c r="H758" s="38">
        <v>12.14</v>
      </c>
      <c r="I758" s="189"/>
    </row>
    <row r="759" spans="1:9" ht="19.5" x14ac:dyDescent="0.2">
      <c r="A759" s="35" t="s">
        <v>79</v>
      </c>
      <c r="B759" s="36" t="s">
        <v>2656</v>
      </c>
      <c r="C759" s="37" t="s">
        <v>64</v>
      </c>
      <c r="D759" s="37" t="s">
        <v>2657</v>
      </c>
      <c r="E759" s="36" t="s">
        <v>88</v>
      </c>
      <c r="F759" s="36" t="s">
        <v>6</v>
      </c>
      <c r="G759" s="37">
        <v>21.41</v>
      </c>
      <c r="H759" s="38">
        <v>21.41</v>
      </c>
      <c r="I759" s="189"/>
    </row>
    <row r="760" spans="1:9" x14ac:dyDescent="0.2">
      <c r="A760" s="35" t="s">
        <v>1302</v>
      </c>
      <c r="B760" s="36" t="s">
        <v>50</v>
      </c>
      <c r="C760" s="37" t="s">
        <v>51</v>
      </c>
      <c r="D760" s="37" t="s">
        <v>3</v>
      </c>
      <c r="E760" s="36" t="s">
        <v>52</v>
      </c>
      <c r="F760" s="36" t="s">
        <v>53</v>
      </c>
      <c r="G760" s="37" t="s">
        <v>54</v>
      </c>
      <c r="H760" s="38" t="s">
        <v>4</v>
      </c>
      <c r="I760" s="189"/>
    </row>
    <row r="761" spans="1:9" x14ac:dyDescent="0.2">
      <c r="A761" s="35" t="s">
        <v>68</v>
      </c>
      <c r="B761" s="36" t="s">
        <v>1303</v>
      </c>
      <c r="C761" s="37" t="s">
        <v>86</v>
      </c>
      <c r="D761" s="37" t="s">
        <v>1304</v>
      </c>
      <c r="E761" s="36" t="s">
        <v>88</v>
      </c>
      <c r="F761" s="36" t="s">
        <v>6</v>
      </c>
      <c r="G761" s="37">
        <v>80.81</v>
      </c>
      <c r="H761" s="38">
        <v>80.81</v>
      </c>
      <c r="I761" s="189"/>
    </row>
    <row r="762" spans="1:9" x14ac:dyDescent="0.2">
      <c r="A762" s="35" t="s">
        <v>1854</v>
      </c>
      <c r="B762" s="36" t="s">
        <v>1951</v>
      </c>
      <c r="C762" s="37" t="s">
        <v>64</v>
      </c>
      <c r="D762" s="37" t="s">
        <v>1952</v>
      </c>
      <c r="E762" s="36" t="s">
        <v>1835</v>
      </c>
      <c r="F762" s="36" t="s">
        <v>2392</v>
      </c>
      <c r="G762" s="37">
        <v>29.06</v>
      </c>
      <c r="H762" s="38">
        <v>6.97</v>
      </c>
      <c r="I762" s="189"/>
    </row>
    <row r="763" spans="1:9" x14ac:dyDescent="0.2">
      <c r="A763" s="35" t="s">
        <v>1854</v>
      </c>
      <c r="B763" s="36" t="s">
        <v>2423</v>
      </c>
      <c r="C763" s="37" t="s">
        <v>64</v>
      </c>
      <c r="D763" s="37" t="s">
        <v>2424</v>
      </c>
      <c r="E763" s="36" t="s">
        <v>1835</v>
      </c>
      <c r="F763" s="36" t="s">
        <v>2392</v>
      </c>
      <c r="G763" s="37">
        <v>21.65</v>
      </c>
      <c r="H763" s="38">
        <v>5.19</v>
      </c>
      <c r="I763" s="189"/>
    </row>
    <row r="764" spans="1:9" x14ac:dyDescent="0.2">
      <c r="A764" s="35" t="s">
        <v>79</v>
      </c>
      <c r="B764" s="36" t="s">
        <v>2658</v>
      </c>
      <c r="C764" s="37" t="s">
        <v>2092</v>
      </c>
      <c r="D764" s="37" t="s">
        <v>2659</v>
      </c>
      <c r="E764" s="36" t="s">
        <v>88</v>
      </c>
      <c r="F764" s="36" t="s">
        <v>6</v>
      </c>
      <c r="G764" s="37">
        <v>68.650000000000006</v>
      </c>
      <c r="H764" s="38">
        <v>68.650000000000006</v>
      </c>
      <c r="I764" s="189"/>
    </row>
    <row r="765" spans="1:9" x14ac:dyDescent="0.2">
      <c r="A765" s="35" t="s">
        <v>1325</v>
      </c>
      <c r="B765" s="36" t="s">
        <v>50</v>
      </c>
      <c r="C765" s="37" t="s">
        <v>51</v>
      </c>
      <c r="D765" s="37" t="s">
        <v>3</v>
      </c>
      <c r="E765" s="36" t="s">
        <v>52</v>
      </c>
      <c r="F765" s="36" t="s">
        <v>53</v>
      </c>
      <c r="G765" s="37" t="s">
        <v>54</v>
      </c>
      <c r="H765" s="38" t="s">
        <v>4</v>
      </c>
      <c r="I765" s="189"/>
    </row>
    <row r="766" spans="1:9" x14ac:dyDescent="0.2">
      <c r="A766" s="35" t="s">
        <v>68</v>
      </c>
      <c r="B766" s="36" t="s">
        <v>1326</v>
      </c>
      <c r="C766" s="37" t="s">
        <v>86</v>
      </c>
      <c r="D766" s="37" t="s">
        <v>1327</v>
      </c>
      <c r="E766" s="36" t="s">
        <v>88</v>
      </c>
      <c r="F766" s="36" t="s">
        <v>6</v>
      </c>
      <c r="G766" s="37">
        <v>3.9</v>
      </c>
      <c r="H766" s="38">
        <v>3.9</v>
      </c>
      <c r="I766" s="189"/>
    </row>
    <row r="767" spans="1:9" x14ac:dyDescent="0.2">
      <c r="A767" s="35" t="s">
        <v>79</v>
      </c>
      <c r="B767" s="36" t="s">
        <v>2660</v>
      </c>
      <c r="C767" s="37" t="s">
        <v>1973</v>
      </c>
      <c r="D767" s="37" t="s">
        <v>2661</v>
      </c>
      <c r="E767" s="36" t="s">
        <v>88</v>
      </c>
      <c r="F767" s="36" t="s">
        <v>6</v>
      </c>
      <c r="G767" s="37">
        <v>3.9</v>
      </c>
      <c r="H767" s="38">
        <v>3.9</v>
      </c>
      <c r="I767" s="189"/>
    </row>
    <row r="768" spans="1:9" x14ac:dyDescent="0.2">
      <c r="A768" s="35" t="s">
        <v>1329</v>
      </c>
      <c r="B768" s="36" t="s">
        <v>50</v>
      </c>
      <c r="C768" s="37" t="s">
        <v>51</v>
      </c>
      <c r="D768" s="37" t="s">
        <v>3</v>
      </c>
      <c r="E768" s="36" t="s">
        <v>52</v>
      </c>
      <c r="F768" s="36" t="s">
        <v>53</v>
      </c>
      <c r="G768" s="37" t="s">
        <v>54</v>
      </c>
      <c r="H768" s="38" t="s">
        <v>4</v>
      </c>
      <c r="I768" s="189"/>
    </row>
    <row r="769" spans="1:9" x14ac:dyDescent="0.2">
      <c r="A769" s="35" t="s">
        <v>68</v>
      </c>
      <c r="B769" s="36" t="s">
        <v>1330</v>
      </c>
      <c r="C769" s="37" t="s">
        <v>86</v>
      </c>
      <c r="D769" s="37" t="s">
        <v>1331</v>
      </c>
      <c r="E769" s="36" t="s">
        <v>88</v>
      </c>
      <c r="F769" s="36" t="s">
        <v>6</v>
      </c>
      <c r="G769" s="37">
        <v>32.18</v>
      </c>
      <c r="H769" s="38">
        <v>32.18</v>
      </c>
      <c r="I769" s="189"/>
    </row>
    <row r="770" spans="1:9" x14ac:dyDescent="0.2">
      <c r="A770" s="35" t="s">
        <v>1854</v>
      </c>
      <c r="B770" s="36" t="s">
        <v>2423</v>
      </c>
      <c r="C770" s="37" t="s">
        <v>64</v>
      </c>
      <c r="D770" s="37" t="s">
        <v>2424</v>
      </c>
      <c r="E770" s="36" t="s">
        <v>1835</v>
      </c>
      <c r="F770" s="36" t="s">
        <v>2462</v>
      </c>
      <c r="G770" s="37">
        <v>21.65</v>
      </c>
      <c r="H770" s="38">
        <v>8.66</v>
      </c>
      <c r="I770" s="189"/>
    </row>
    <row r="771" spans="1:9" x14ac:dyDescent="0.2">
      <c r="A771" s="35" t="s">
        <v>1854</v>
      </c>
      <c r="B771" s="36" t="s">
        <v>1951</v>
      </c>
      <c r="C771" s="37" t="s">
        <v>64</v>
      </c>
      <c r="D771" s="37" t="s">
        <v>1952</v>
      </c>
      <c r="E771" s="36" t="s">
        <v>1835</v>
      </c>
      <c r="F771" s="36" t="s">
        <v>2462</v>
      </c>
      <c r="G771" s="37">
        <v>29.06</v>
      </c>
      <c r="H771" s="38">
        <v>11.62</v>
      </c>
      <c r="I771" s="189"/>
    </row>
    <row r="772" spans="1:9" x14ac:dyDescent="0.2">
      <c r="A772" s="35" t="s">
        <v>79</v>
      </c>
      <c r="B772" s="36" t="s">
        <v>2662</v>
      </c>
      <c r="C772" s="37" t="s">
        <v>64</v>
      </c>
      <c r="D772" s="37" t="s">
        <v>1331</v>
      </c>
      <c r="E772" s="36" t="s">
        <v>88</v>
      </c>
      <c r="F772" s="36" t="s">
        <v>6</v>
      </c>
      <c r="G772" s="37">
        <v>11.9</v>
      </c>
      <c r="H772" s="38">
        <v>11.9</v>
      </c>
      <c r="I772" s="189"/>
    </row>
    <row r="773" spans="1:9" x14ac:dyDescent="0.2">
      <c r="A773" s="35" t="s">
        <v>1333</v>
      </c>
      <c r="B773" s="36" t="s">
        <v>50</v>
      </c>
      <c r="C773" s="37" t="s">
        <v>51</v>
      </c>
      <c r="D773" s="37" t="s">
        <v>3</v>
      </c>
      <c r="E773" s="36" t="s">
        <v>52</v>
      </c>
      <c r="F773" s="36" t="s">
        <v>53</v>
      </c>
      <c r="G773" s="37" t="s">
        <v>54</v>
      </c>
      <c r="H773" s="38" t="s">
        <v>4</v>
      </c>
      <c r="I773" s="189"/>
    </row>
    <row r="774" spans="1:9" x14ac:dyDescent="0.2">
      <c r="A774" s="35" t="s">
        <v>68</v>
      </c>
      <c r="B774" s="36" t="s">
        <v>1334</v>
      </c>
      <c r="C774" s="37" t="s">
        <v>86</v>
      </c>
      <c r="D774" s="37" t="s">
        <v>1335</v>
      </c>
      <c r="E774" s="36" t="s">
        <v>88</v>
      </c>
      <c r="F774" s="36" t="s">
        <v>6</v>
      </c>
      <c r="G774" s="37">
        <v>100.63</v>
      </c>
      <c r="H774" s="38">
        <v>100.63</v>
      </c>
      <c r="I774" s="189"/>
    </row>
    <row r="775" spans="1:9" x14ac:dyDescent="0.2">
      <c r="A775" s="35" t="s">
        <v>1854</v>
      </c>
      <c r="B775" s="36" t="s">
        <v>1951</v>
      </c>
      <c r="C775" s="37" t="s">
        <v>64</v>
      </c>
      <c r="D775" s="37" t="s">
        <v>1952</v>
      </c>
      <c r="E775" s="36" t="s">
        <v>1835</v>
      </c>
      <c r="F775" s="36" t="s">
        <v>2663</v>
      </c>
      <c r="G775" s="37">
        <v>29.06</v>
      </c>
      <c r="H775" s="38">
        <v>9.44</v>
      </c>
      <c r="I775" s="189"/>
    </row>
    <row r="776" spans="1:9" ht="19.5" x14ac:dyDescent="0.2">
      <c r="A776" s="35" t="s">
        <v>79</v>
      </c>
      <c r="B776" s="36" t="s">
        <v>2664</v>
      </c>
      <c r="C776" s="37" t="s">
        <v>86</v>
      </c>
      <c r="D776" s="37" t="s">
        <v>2665</v>
      </c>
      <c r="E776" s="36" t="s">
        <v>88</v>
      </c>
      <c r="F776" s="36" t="s">
        <v>6</v>
      </c>
      <c r="G776" s="37">
        <v>91.19</v>
      </c>
      <c r="H776" s="38">
        <v>91.19</v>
      </c>
      <c r="I776" s="189"/>
    </row>
    <row r="777" spans="1:9" x14ac:dyDescent="0.2">
      <c r="A777" s="35" t="s">
        <v>1337</v>
      </c>
      <c r="B777" s="36" t="s">
        <v>50</v>
      </c>
      <c r="C777" s="37" t="s">
        <v>51</v>
      </c>
      <c r="D777" s="37" t="s">
        <v>3</v>
      </c>
      <c r="E777" s="36" t="s">
        <v>52</v>
      </c>
      <c r="F777" s="36" t="s">
        <v>53</v>
      </c>
      <c r="G777" s="37" t="s">
        <v>54</v>
      </c>
      <c r="H777" s="38" t="s">
        <v>4</v>
      </c>
      <c r="I777" s="189"/>
    </row>
    <row r="778" spans="1:9" x14ac:dyDescent="0.2">
      <c r="A778" s="35" t="s">
        <v>68</v>
      </c>
      <c r="B778" s="36" t="s">
        <v>1338</v>
      </c>
      <c r="C778" s="37" t="s">
        <v>86</v>
      </c>
      <c r="D778" s="37" t="s">
        <v>1339</v>
      </c>
      <c r="E778" s="36" t="s">
        <v>88</v>
      </c>
      <c r="F778" s="36" t="s">
        <v>6</v>
      </c>
      <c r="G778" s="37">
        <v>112.45</v>
      </c>
      <c r="H778" s="38">
        <v>112.45</v>
      </c>
      <c r="I778" s="189"/>
    </row>
    <row r="779" spans="1:9" x14ac:dyDescent="0.2">
      <c r="A779" s="35" t="s">
        <v>1854</v>
      </c>
      <c r="B779" s="36" t="s">
        <v>1951</v>
      </c>
      <c r="C779" s="37" t="s">
        <v>64</v>
      </c>
      <c r="D779" s="37" t="s">
        <v>1952</v>
      </c>
      <c r="E779" s="36" t="s">
        <v>1835</v>
      </c>
      <c r="F779" s="36" t="s">
        <v>2663</v>
      </c>
      <c r="G779" s="37">
        <v>29.06</v>
      </c>
      <c r="H779" s="38">
        <v>9.44</v>
      </c>
      <c r="I779" s="189"/>
    </row>
    <row r="780" spans="1:9" ht="19.5" x14ac:dyDescent="0.2">
      <c r="A780" s="35" t="s">
        <v>79</v>
      </c>
      <c r="B780" s="36" t="s">
        <v>2666</v>
      </c>
      <c r="C780" s="37" t="s">
        <v>86</v>
      </c>
      <c r="D780" s="37" t="s">
        <v>2667</v>
      </c>
      <c r="E780" s="36" t="s">
        <v>88</v>
      </c>
      <c r="F780" s="36" t="s">
        <v>6</v>
      </c>
      <c r="G780" s="37">
        <v>103.01</v>
      </c>
      <c r="H780" s="38">
        <v>103.01</v>
      </c>
      <c r="I780" s="189"/>
    </row>
    <row r="781" spans="1:9" x14ac:dyDescent="0.2">
      <c r="A781" s="35" t="s">
        <v>1341</v>
      </c>
      <c r="B781" s="36" t="s">
        <v>50</v>
      </c>
      <c r="C781" s="37" t="s">
        <v>51</v>
      </c>
      <c r="D781" s="37" t="s">
        <v>3</v>
      </c>
      <c r="E781" s="36" t="s">
        <v>52</v>
      </c>
      <c r="F781" s="36" t="s">
        <v>53</v>
      </c>
      <c r="G781" s="37" t="s">
        <v>54</v>
      </c>
      <c r="H781" s="38" t="s">
        <v>4</v>
      </c>
      <c r="I781" s="189"/>
    </row>
    <row r="782" spans="1:9" x14ac:dyDescent="0.2">
      <c r="A782" s="35" t="s">
        <v>68</v>
      </c>
      <c r="B782" s="36" t="s">
        <v>1342</v>
      </c>
      <c r="C782" s="37" t="s">
        <v>86</v>
      </c>
      <c r="D782" s="37" t="s">
        <v>1343</v>
      </c>
      <c r="E782" s="36" t="s">
        <v>88</v>
      </c>
      <c r="F782" s="36" t="s">
        <v>6</v>
      </c>
      <c r="G782" s="37">
        <v>32.83</v>
      </c>
      <c r="H782" s="38">
        <v>32.83</v>
      </c>
      <c r="I782" s="189"/>
    </row>
    <row r="783" spans="1:9" x14ac:dyDescent="0.2">
      <c r="A783" s="35" t="s">
        <v>1854</v>
      </c>
      <c r="B783" s="36" t="s">
        <v>2623</v>
      </c>
      <c r="C783" s="37" t="s">
        <v>64</v>
      </c>
      <c r="D783" s="37" t="s">
        <v>2624</v>
      </c>
      <c r="E783" s="36" t="s">
        <v>1835</v>
      </c>
      <c r="F783" s="36" t="s">
        <v>2302</v>
      </c>
      <c r="G783" s="37">
        <v>31.7</v>
      </c>
      <c r="H783" s="38">
        <v>9.51</v>
      </c>
      <c r="I783" s="189"/>
    </row>
    <row r="784" spans="1:9" ht="19.5" x14ac:dyDescent="0.2">
      <c r="A784" s="35" t="s">
        <v>79</v>
      </c>
      <c r="B784" s="36" t="s">
        <v>2668</v>
      </c>
      <c r="C784" s="37" t="s">
        <v>2021</v>
      </c>
      <c r="D784" s="37" t="s">
        <v>2669</v>
      </c>
      <c r="E784" s="36" t="s">
        <v>88</v>
      </c>
      <c r="F784" s="36" t="s">
        <v>6</v>
      </c>
      <c r="G784" s="37">
        <v>23.32</v>
      </c>
      <c r="H784" s="38">
        <v>23.32</v>
      </c>
      <c r="I784" s="189"/>
    </row>
    <row r="785" spans="1:9" x14ac:dyDescent="0.2">
      <c r="A785" s="35" t="s">
        <v>1345</v>
      </c>
      <c r="B785" s="36" t="s">
        <v>50</v>
      </c>
      <c r="C785" s="37" t="s">
        <v>51</v>
      </c>
      <c r="D785" s="37" t="s">
        <v>3</v>
      </c>
      <c r="E785" s="36" t="s">
        <v>52</v>
      </c>
      <c r="F785" s="36" t="s">
        <v>53</v>
      </c>
      <c r="G785" s="37" t="s">
        <v>54</v>
      </c>
      <c r="H785" s="38" t="s">
        <v>4</v>
      </c>
      <c r="I785" s="189"/>
    </row>
    <row r="786" spans="1:9" x14ac:dyDescent="0.2">
      <c r="A786" s="35" t="s">
        <v>68</v>
      </c>
      <c r="B786" s="36" t="s">
        <v>1346</v>
      </c>
      <c r="C786" s="37" t="s">
        <v>86</v>
      </c>
      <c r="D786" s="37" t="s">
        <v>1347</v>
      </c>
      <c r="E786" s="36" t="s">
        <v>88</v>
      </c>
      <c r="F786" s="36" t="s">
        <v>6</v>
      </c>
      <c r="G786" s="37">
        <v>0.91</v>
      </c>
      <c r="H786" s="38">
        <v>0.91</v>
      </c>
      <c r="I786" s="189"/>
    </row>
    <row r="787" spans="1:9" x14ac:dyDescent="0.2">
      <c r="A787" s="35" t="s">
        <v>1854</v>
      </c>
      <c r="B787" s="36" t="s">
        <v>1951</v>
      </c>
      <c r="C787" s="37" t="s">
        <v>64</v>
      </c>
      <c r="D787" s="37" t="s">
        <v>1952</v>
      </c>
      <c r="E787" s="36" t="s">
        <v>1835</v>
      </c>
      <c r="F787" s="36" t="s">
        <v>2611</v>
      </c>
      <c r="G787" s="37">
        <v>29.06</v>
      </c>
      <c r="H787" s="38">
        <v>0.19</v>
      </c>
      <c r="I787" s="189"/>
    </row>
    <row r="788" spans="1:9" x14ac:dyDescent="0.2">
      <c r="A788" s="35" t="s">
        <v>1854</v>
      </c>
      <c r="B788" s="36" t="s">
        <v>2423</v>
      </c>
      <c r="C788" s="37" t="s">
        <v>64</v>
      </c>
      <c r="D788" s="37" t="s">
        <v>2424</v>
      </c>
      <c r="E788" s="36" t="s">
        <v>1835</v>
      </c>
      <c r="F788" s="36" t="s">
        <v>2611</v>
      </c>
      <c r="G788" s="37">
        <v>21.65</v>
      </c>
      <c r="H788" s="38">
        <v>0.14000000000000001</v>
      </c>
      <c r="I788" s="189"/>
    </row>
    <row r="789" spans="1:9" x14ac:dyDescent="0.2">
      <c r="A789" s="35" t="s">
        <v>79</v>
      </c>
      <c r="B789" s="36" t="s">
        <v>2670</v>
      </c>
      <c r="C789" s="37" t="s">
        <v>1973</v>
      </c>
      <c r="D789" s="37" t="s">
        <v>2671</v>
      </c>
      <c r="E789" s="36" t="s">
        <v>88</v>
      </c>
      <c r="F789" s="36" t="s">
        <v>2241</v>
      </c>
      <c r="G789" s="37">
        <v>29.45</v>
      </c>
      <c r="H789" s="38">
        <v>0.57999999999999996</v>
      </c>
      <c r="I789" s="189"/>
    </row>
    <row r="790" spans="1:9" x14ac:dyDescent="0.2">
      <c r="A790" s="35" t="s">
        <v>1348</v>
      </c>
      <c r="B790" s="36" t="s">
        <v>50</v>
      </c>
      <c r="C790" s="37" t="s">
        <v>51</v>
      </c>
      <c r="D790" s="37" t="s">
        <v>3</v>
      </c>
      <c r="E790" s="36" t="s">
        <v>52</v>
      </c>
      <c r="F790" s="36" t="s">
        <v>53</v>
      </c>
      <c r="G790" s="37" t="s">
        <v>54</v>
      </c>
      <c r="H790" s="38" t="s">
        <v>4</v>
      </c>
      <c r="I790" s="189"/>
    </row>
    <row r="791" spans="1:9" ht="19.5" x14ac:dyDescent="0.2">
      <c r="A791" s="35" t="s">
        <v>68</v>
      </c>
      <c r="B791" s="36" t="s">
        <v>1349</v>
      </c>
      <c r="C791" s="37" t="s">
        <v>86</v>
      </c>
      <c r="D791" s="37" t="s">
        <v>1350</v>
      </c>
      <c r="E791" s="36" t="s">
        <v>88</v>
      </c>
      <c r="F791" s="36" t="s">
        <v>6</v>
      </c>
      <c r="G791" s="37">
        <v>19.489999999999998</v>
      </c>
      <c r="H791" s="38">
        <v>19.489999999999998</v>
      </c>
      <c r="I791" s="189"/>
    </row>
    <row r="792" spans="1:9" x14ac:dyDescent="0.2">
      <c r="A792" s="35" t="s">
        <v>1854</v>
      </c>
      <c r="B792" s="36" t="s">
        <v>2423</v>
      </c>
      <c r="C792" s="37" t="s">
        <v>64</v>
      </c>
      <c r="D792" s="37" t="s">
        <v>2424</v>
      </c>
      <c r="E792" s="36" t="s">
        <v>1835</v>
      </c>
      <c r="F792" s="36" t="s">
        <v>2672</v>
      </c>
      <c r="G792" s="37">
        <v>21.65</v>
      </c>
      <c r="H792" s="38">
        <v>5.73</v>
      </c>
      <c r="I792" s="189"/>
    </row>
    <row r="793" spans="1:9" x14ac:dyDescent="0.2">
      <c r="A793" s="35" t="s">
        <v>1854</v>
      </c>
      <c r="B793" s="36" t="s">
        <v>1951</v>
      </c>
      <c r="C793" s="37" t="s">
        <v>64</v>
      </c>
      <c r="D793" s="37" t="s">
        <v>1952</v>
      </c>
      <c r="E793" s="36" t="s">
        <v>1835</v>
      </c>
      <c r="F793" s="36" t="s">
        <v>2672</v>
      </c>
      <c r="G793" s="37">
        <v>29.06</v>
      </c>
      <c r="H793" s="38">
        <v>7.7</v>
      </c>
      <c r="I793" s="189"/>
    </row>
    <row r="794" spans="1:9" x14ac:dyDescent="0.2">
      <c r="A794" s="35" t="s">
        <v>79</v>
      </c>
      <c r="B794" s="36" t="s">
        <v>2673</v>
      </c>
      <c r="C794" s="37" t="s">
        <v>64</v>
      </c>
      <c r="D794" s="37" t="s">
        <v>2674</v>
      </c>
      <c r="E794" s="36" t="s">
        <v>88</v>
      </c>
      <c r="F794" s="36" t="s">
        <v>6</v>
      </c>
      <c r="G794" s="37">
        <v>6.06</v>
      </c>
      <c r="H794" s="38">
        <v>6.06</v>
      </c>
      <c r="I794" s="189"/>
    </row>
    <row r="795" spans="1:9" x14ac:dyDescent="0.2">
      <c r="A795" s="35" t="s">
        <v>1360</v>
      </c>
      <c r="B795" s="36" t="s">
        <v>50</v>
      </c>
      <c r="C795" s="37" t="s">
        <v>51</v>
      </c>
      <c r="D795" s="37" t="s">
        <v>3</v>
      </c>
      <c r="E795" s="36" t="s">
        <v>52</v>
      </c>
      <c r="F795" s="36" t="s">
        <v>53</v>
      </c>
      <c r="G795" s="37" t="s">
        <v>54</v>
      </c>
      <c r="H795" s="38" t="s">
        <v>4</v>
      </c>
      <c r="I795" s="189"/>
    </row>
    <row r="796" spans="1:9" x14ac:dyDescent="0.2">
      <c r="A796" s="35" t="s">
        <v>68</v>
      </c>
      <c r="B796" s="36" t="s">
        <v>1361</v>
      </c>
      <c r="C796" s="37" t="s">
        <v>86</v>
      </c>
      <c r="D796" s="37" t="s">
        <v>1362</v>
      </c>
      <c r="E796" s="36" t="s">
        <v>88</v>
      </c>
      <c r="F796" s="36" t="s">
        <v>6</v>
      </c>
      <c r="G796" s="37">
        <v>15.82</v>
      </c>
      <c r="H796" s="38">
        <v>15.82</v>
      </c>
      <c r="I796" s="189"/>
    </row>
    <row r="797" spans="1:9" x14ac:dyDescent="0.2">
      <c r="A797" s="35" t="s">
        <v>1854</v>
      </c>
      <c r="B797" s="36" t="s">
        <v>1951</v>
      </c>
      <c r="C797" s="37" t="s">
        <v>64</v>
      </c>
      <c r="D797" s="37" t="s">
        <v>1952</v>
      </c>
      <c r="E797" s="36" t="s">
        <v>1835</v>
      </c>
      <c r="F797" s="36" t="s">
        <v>2069</v>
      </c>
      <c r="G797" s="37">
        <v>29.06</v>
      </c>
      <c r="H797" s="38">
        <v>2.9</v>
      </c>
      <c r="I797" s="189"/>
    </row>
    <row r="798" spans="1:9" x14ac:dyDescent="0.2">
      <c r="A798" s="35" t="s">
        <v>1854</v>
      </c>
      <c r="B798" s="36" t="s">
        <v>2423</v>
      </c>
      <c r="C798" s="37" t="s">
        <v>64</v>
      </c>
      <c r="D798" s="37" t="s">
        <v>2424</v>
      </c>
      <c r="E798" s="36" t="s">
        <v>1835</v>
      </c>
      <c r="F798" s="36" t="s">
        <v>2069</v>
      </c>
      <c r="G798" s="37">
        <v>21.65</v>
      </c>
      <c r="H798" s="38">
        <v>2.16</v>
      </c>
      <c r="I798" s="189"/>
    </row>
    <row r="799" spans="1:9" x14ac:dyDescent="0.2">
      <c r="A799" s="35" t="s">
        <v>79</v>
      </c>
      <c r="B799" s="36" t="s">
        <v>2675</v>
      </c>
      <c r="C799" s="37" t="s">
        <v>2676</v>
      </c>
      <c r="D799" s="37" t="s">
        <v>2677</v>
      </c>
      <c r="E799" s="36" t="s">
        <v>88</v>
      </c>
      <c r="F799" s="36" t="s">
        <v>6</v>
      </c>
      <c r="G799" s="37">
        <v>10.76</v>
      </c>
      <c r="H799" s="38">
        <v>10.76</v>
      </c>
      <c r="I799" s="189"/>
    </row>
    <row r="800" spans="1:9" x14ac:dyDescent="0.2">
      <c r="A800" s="35" t="s">
        <v>1364</v>
      </c>
      <c r="B800" s="36" t="s">
        <v>50</v>
      </c>
      <c r="C800" s="37" t="s">
        <v>51</v>
      </c>
      <c r="D800" s="37" t="s">
        <v>3</v>
      </c>
      <c r="E800" s="36" t="s">
        <v>52</v>
      </c>
      <c r="F800" s="36" t="s">
        <v>53</v>
      </c>
      <c r="G800" s="37" t="s">
        <v>54</v>
      </c>
      <c r="H800" s="38" t="s">
        <v>4</v>
      </c>
      <c r="I800" s="189"/>
    </row>
    <row r="801" spans="1:9" x14ac:dyDescent="0.2">
      <c r="A801" s="35" t="s">
        <v>68</v>
      </c>
      <c r="B801" s="36" t="s">
        <v>1365</v>
      </c>
      <c r="C801" s="37" t="s">
        <v>86</v>
      </c>
      <c r="D801" s="37" t="s">
        <v>1366</v>
      </c>
      <c r="E801" s="36" t="s">
        <v>688</v>
      </c>
      <c r="F801" s="36" t="s">
        <v>6</v>
      </c>
      <c r="G801" s="37">
        <v>30.23</v>
      </c>
      <c r="H801" s="38">
        <v>30.23</v>
      </c>
      <c r="I801" s="189"/>
    </row>
    <row r="802" spans="1:9" x14ac:dyDescent="0.2">
      <c r="A802" s="35" t="s">
        <v>1854</v>
      </c>
      <c r="B802" s="36" t="s">
        <v>1867</v>
      </c>
      <c r="C802" s="37" t="s">
        <v>64</v>
      </c>
      <c r="D802" s="37" t="s">
        <v>1868</v>
      </c>
      <c r="E802" s="36" t="s">
        <v>1835</v>
      </c>
      <c r="F802" s="36" t="s">
        <v>1862</v>
      </c>
      <c r="G802" s="37">
        <v>20.74</v>
      </c>
      <c r="H802" s="38">
        <v>4.1399999999999997</v>
      </c>
      <c r="I802" s="189"/>
    </row>
    <row r="803" spans="1:9" x14ac:dyDescent="0.2">
      <c r="A803" s="35" t="s">
        <v>1854</v>
      </c>
      <c r="B803" s="36" t="s">
        <v>2623</v>
      </c>
      <c r="C803" s="37" t="s">
        <v>64</v>
      </c>
      <c r="D803" s="37" t="s">
        <v>2624</v>
      </c>
      <c r="E803" s="36" t="s">
        <v>1835</v>
      </c>
      <c r="F803" s="36" t="s">
        <v>1862</v>
      </c>
      <c r="G803" s="37">
        <v>31.7</v>
      </c>
      <c r="H803" s="38">
        <v>6.34</v>
      </c>
      <c r="I803" s="189"/>
    </row>
    <row r="804" spans="1:9" x14ac:dyDescent="0.2">
      <c r="A804" s="35" t="s">
        <v>79</v>
      </c>
      <c r="B804" s="36" t="s">
        <v>2678</v>
      </c>
      <c r="C804" s="37" t="s">
        <v>64</v>
      </c>
      <c r="D804" s="37" t="s">
        <v>2679</v>
      </c>
      <c r="E804" s="36" t="s">
        <v>88</v>
      </c>
      <c r="F804" s="36" t="s">
        <v>6</v>
      </c>
      <c r="G804" s="37">
        <v>17.55</v>
      </c>
      <c r="H804" s="38">
        <v>17.55</v>
      </c>
      <c r="I804" s="189"/>
    </row>
    <row r="805" spans="1:9" x14ac:dyDescent="0.2">
      <c r="A805" s="35" t="s">
        <v>79</v>
      </c>
      <c r="B805" s="36" t="s">
        <v>2680</v>
      </c>
      <c r="C805" s="37" t="s">
        <v>64</v>
      </c>
      <c r="D805" s="37" t="s">
        <v>2681</v>
      </c>
      <c r="E805" s="36" t="s">
        <v>88</v>
      </c>
      <c r="F805" s="36" t="s">
        <v>6</v>
      </c>
      <c r="G805" s="37">
        <v>2.2000000000000002</v>
      </c>
      <c r="H805" s="38">
        <v>2.2000000000000002</v>
      </c>
      <c r="I805" s="189"/>
    </row>
    <row r="806" spans="1:9" x14ac:dyDescent="0.2">
      <c r="A806" s="35" t="s">
        <v>1368</v>
      </c>
      <c r="B806" s="36" t="s">
        <v>50</v>
      </c>
      <c r="C806" s="37" t="s">
        <v>51</v>
      </c>
      <c r="D806" s="37" t="s">
        <v>3</v>
      </c>
      <c r="E806" s="36" t="s">
        <v>52</v>
      </c>
      <c r="F806" s="36" t="s">
        <v>53</v>
      </c>
      <c r="G806" s="37" t="s">
        <v>54</v>
      </c>
      <c r="H806" s="38" t="s">
        <v>4</v>
      </c>
      <c r="I806" s="189"/>
    </row>
    <row r="807" spans="1:9" x14ac:dyDescent="0.2">
      <c r="A807" s="35" t="s">
        <v>68</v>
      </c>
      <c r="B807" s="36" t="s">
        <v>1369</v>
      </c>
      <c r="C807" s="37" t="s">
        <v>86</v>
      </c>
      <c r="D807" s="37" t="s">
        <v>1370</v>
      </c>
      <c r="E807" s="36" t="s">
        <v>88</v>
      </c>
      <c r="F807" s="36" t="s">
        <v>6</v>
      </c>
      <c r="G807" s="37">
        <v>41.92</v>
      </c>
      <c r="H807" s="38">
        <v>41.92</v>
      </c>
      <c r="I807" s="189"/>
    </row>
    <row r="808" spans="1:9" x14ac:dyDescent="0.2">
      <c r="A808" s="35" t="s">
        <v>1854</v>
      </c>
      <c r="B808" s="36" t="s">
        <v>1951</v>
      </c>
      <c r="C808" s="37" t="s">
        <v>64</v>
      </c>
      <c r="D808" s="37" t="s">
        <v>1952</v>
      </c>
      <c r="E808" s="36" t="s">
        <v>1835</v>
      </c>
      <c r="F808" s="36" t="s">
        <v>2069</v>
      </c>
      <c r="G808" s="37">
        <v>29.06</v>
      </c>
      <c r="H808" s="38">
        <v>2.9</v>
      </c>
      <c r="I808" s="189"/>
    </row>
    <row r="809" spans="1:9" x14ac:dyDescent="0.2">
      <c r="A809" s="35" t="s">
        <v>1854</v>
      </c>
      <c r="B809" s="36" t="s">
        <v>2423</v>
      </c>
      <c r="C809" s="37" t="s">
        <v>64</v>
      </c>
      <c r="D809" s="37" t="s">
        <v>2424</v>
      </c>
      <c r="E809" s="36" t="s">
        <v>1835</v>
      </c>
      <c r="F809" s="36" t="s">
        <v>2374</v>
      </c>
      <c r="G809" s="37">
        <v>21.65</v>
      </c>
      <c r="H809" s="38">
        <v>3.24</v>
      </c>
      <c r="I809" s="189"/>
    </row>
    <row r="810" spans="1:9" x14ac:dyDescent="0.2">
      <c r="A810" s="35" t="s">
        <v>79</v>
      </c>
      <c r="B810" s="36" t="s">
        <v>2682</v>
      </c>
      <c r="C810" s="37" t="s">
        <v>64</v>
      </c>
      <c r="D810" s="37" t="s">
        <v>2683</v>
      </c>
      <c r="E810" s="36" t="s">
        <v>88</v>
      </c>
      <c r="F810" s="36" t="s">
        <v>8</v>
      </c>
      <c r="G810" s="37">
        <v>4.6900000000000004</v>
      </c>
      <c r="H810" s="38">
        <v>9.3800000000000008</v>
      </c>
      <c r="I810" s="189"/>
    </row>
    <row r="811" spans="1:9" x14ac:dyDescent="0.2">
      <c r="A811" s="35" t="s">
        <v>79</v>
      </c>
      <c r="B811" s="36" t="s">
        <v>2684</v>
      </c>
      <c r="C811" s="37" t="s">
        <v>64</v>
      </c>
      <c r="D811" s="37" t="s">
        <v>2685</v>
      </c>
      <c r="E811" s="36" t="s">
        <v>72</v>
      </c>
      <c r="F811" s="36" t="s">
        <v>2686</v>
      </c>
      <c r="G811" s="37">
        <v>10.56</v>
      </c>
      <c r="H811" s="38">
        <v>26.4</v>
      </c>
      <c r="I811" s="189"/>
    </row>
    <row r="812" spans="1:9" x14ac:dyDescent="0.2">
      <c r="A812" s="35" t="s">
        <v>1376</v>
      </c>
      <c r="B812" s="36" t="s">
        <v>50</v>
      </c>
      <c r="C812" s="37" t="s">
        <v>51</v>
      </c>
      <c r="D812" s="37" t="s">
        <v>3</v>
      </c>
      <c r="E812" s="36" t="s">
        <v>52</v>
      </c>
      <c r="F812" s="36" t="s">
        <v>53</v>
      </c>
      <c r="G812" s="37" t="s">
        <v>54</v>
      </c>
      <c r="H812" s="38" t="s">
        <v>4</v>
      </c>
      <c r="I812" s="189"/>
    </row>
    <row r="813" spans="1:9" x14ac:dyDescent="0.2">
      <c r="A813" s="35" t="s">
        <v>68</v>
      </c>
      <c r="B813" s="36" t="s">
        <v>1377</v>
      </c>
      <c r="C813" s="37" t="s">
        <v>86</v>
      </c>
      <c r="D813" s="37" t="s">
        <v>1378</v>
      </c>
      <c r="E813" s="36" t="s">
        <v>688</v>
      </c>
      <c r="F813" s="36" t="s">
        <v>6</v>
      </c>
      <c r="G813" s="37">
        <v>742.94</v>
      </c>
      <c r="H813" s="38">
        <v>742.94</v>
      </c>
      <c r="I813" s="189"/>
    </row>
    <row r="814" spans="1:9" x14ac:dyDescent="0.2">
      <c r="A814" s="35" t="s">
        <v>1854</v>
      </c>
      <c r="B814" s="36" t="s">
        <v>1867</v>
      </c>
      <c r="C814" s="37" t="s">
        <v>64</v>
      </c>
      <c r="D814" s="37" t="s">
        <v>1868</v>
      </c>
      <c r="E814" s="36" t="s">
        <v>1835</v>
      </c>
      <c r="F814" s="36" t="s">
        <v>8</v>
      </c>
      <c r="G814" s="37">
        <v>20.74</v>
      </c>
      <c r="H814" s="38">
        <v>41.48</v>
      </c>
      <c r="I814" s="189"/>
    </row>
    <row r="815" spans="1:9" x14ac:dyDescent="0.2">
      <c r="A815" s="35" t="s">
        <v>1854</v>
      </c>
      <c r="B815" s="36" t="s">
        <v>1951</v>
      </c>
      <c r="C815" s="37" t="s">
        <v>64</v>
      </c>
      <c r="D815" s="37" t="s">
        <v>1952</v>
      </c>
      <c r="E815" s="36" t="s">
        <v>1835</v>
      </c>
      <c r="F815" s="36" t="s">
        <v>8</v>
      </c>
      <c r="G815" s="37">
        <v>29.06</v>
      </c>
      <c r="H815" s="38">
        <v>58.12</v>
      </c>
      <c r="I815" s="189"/>
    </row>
    <row r="816" spans="1:9" x14ac:dyDescent="0.2">
      <c r="A816" s="35" t="s">
        <v>79</v>
      </c>
      <c r="B816" s="36" t="s">
        <v>2687</v>
      </c>
      <c r="C816" s="37" t="s">
        <v>2300</v>
      </c>
      <c r="D816" s="37" t="s">
        <v>2688</v>
      </c>
      <c r="E816" s="36" t="s">
        <v>688</v>
      </c>
      <c r="F816" s="36" t="s">
        <v>6</v>
      </c>
      <c r="G816" s="37">
        <v>643.34</v>
      </c>
      <c r="H816" s="38">
        <v>643.34</v>
      </c>
      <c r="I816" s="189"/>
    </row>
    <row r="817" spans="1:9" x14ac:dyDescent="0.2">
      <c r="A817" s="35" t="s">
        <v>1380</v>
      </c>
      <c r="B817" s="36" t="s">
        <v>50</v>
      </c>
      <c r="C817" s="37" t="s">
        <v>51</v>
      </c>
      <c r="D817" s="37" t="s">
        <v>3</v>
      </c>
      <c r="E817" s="36" t="s">
        <v>52</v>
      </c>
      <c r="F817" s="36" t="s">
        <v>53</v>
      </c>
      <c r="G817" s="37" t="s">
        <v>54</v>
      </c>
      <c r="H817" s="38" t="s">
        <v>4</v>
      </c>
      <c r="I817" s="189"/>
    </row>
    <row r="818" spans="1:9" x14ac:dyDescent="0.2">
      <c r="A818" s="35" t="s">
        <v>68</v>
      </c>
      <c r="B818" s="36" t="s">
        <v>1381</v>
      </c>
      <c r="C818" s="37" t="s">
        <v>86</v>
      </c>
      <c r="D818" s="37" t="s">
        <v>1382</v>
      </c>
      <c r="E818" s="36" t="s">
        <v>88</v>
      </c>
      <c r="F818" s="36" t="s">
        <v>6</v>
      </c>
      <c r="G818" s="37">
        <v>112.73</v>
      </c>
      <c r="H818" s="38">
        <v>112.73</v>
      </c>
      <c r="I818" s="189"/>
    </row>
    <row r="819" spans="1:9" x14ac:dyDescent="0.2">
      <c r="A819" s="35" t="s">
        <v>1854</v>
      </c>
      <c r="B819" s="36" t="s">
        <v>2623</v>
      </c>
      <c r="C819" s="37" t="s">
        <v>64</v>
      </c>
      <c r="D819" s="37" t="s">
        <v>2624</v>
      </c>
      <c r="E819" s="36" t="s">
        <v>1835</v>
      </c>
      <c r="F819" s="36" t="s">
        <v>2069</v>
      </c>
      <c r="G819" s="37">
        <v>31.7</v>
      </c>
      <c r="H819" s="38">
        <v>3.17</v>
      </c>
      <c r="I819" s="189"/>
    </row>
    <row r="820" spans="1:9" x14ac:dyDescent="0.2">
      <c r="A820" s="35" t="s">
        <v>79</v>
      </c>
      <c r="B820" s="36" t="s">
        <v>2689</v>
      </c>
      <c r="C820" s="37" t="s">
        <v>2450</v>
      </c>
      <c r="D820" s="37" t="s">
        <v>2690</v>
      </c>
      <c r="E820" s="36" t="s">
        <v>88</v>
      </c>
      <c r="F820" s="36" t="s">
        <v>6</v>
      </c>
      <c r="G820" s="37">
        <v>109.56</v>
      </c>
      <c r="H820" s="38">
        <v>109.56</v>
      </c>
      <c r="I820" s="189"/>
    </row>
    <row r="821" spans="1:9" x14ac:dyDescent="0.2">
      <c r="A821" s="35" t="s">
        <v>1384</v>
      </c>
      <c r="B821" s="36" t="s">
        <v>50</v>
      </c>
      <c r="C821" s="37" t="s">
        <v>51</v>
      </c>
      <c r="D821" s="37" t="s">
        <v>3</v>
      </c>
      <c r="E821" s="36" t="s">
        <v>52</v>
      </c>
      <c r="F821" s="36" t="s">
        <v>53</v>
      </c>
      <c r="G821" s="37" t="s">
        <v>54</v>
      </c>
      <c r="H821" s="38" t="s">
        <v>4</v>
      </c>
      <c r="I821" s="189"/>
    </row>
    <row r="822" spans="1:9" x14ac:dyDescent="0.2">
      <c r="A822" s="35" t="s">
        <v>68</v>
      </c>
      <c r="B822" s="36" t="s">
        <v>1385</v>
      </c>
      <c r="C822" s="37" t="s">
        <v>86</v>
      </c>
      <c r="D822" s="37" t="s">
        <v>1386</v>
      </c>
      <c r="E822" s="36" t="s">
        <v>88</v>
      </c>
      <c r="F822" s="36" t="s">
        <v>6</v>
      </c>
      <c r="G822" s="37">
        <v>12.06</v>
      </c>
      <c r="H822" s="38">
        <v>12.06</v>
      </c>
      <c r="I822" s="189"/>
    </row>
    <row r="823" spans="1:9" x14ac:dyDescent="0.2">
      <c r="A823" s="35" t="s">
        <v>1854</v>
      </c>
      <c r="B823" s="36" t="s">
        <v>1951</v>
      </c>
      <c r="C823" s="37" t="s">
        <v>64</v>
      </c>
      <c r="D823" s="37" t="s">
        <v>1952</v>
      </c>
      <c r="E823" s="36" t="s">
        <v>1835</v>
      </c>
      <c r="F823" s="36" t="s">
        <v>1862</v>
      </c>
      <c r="G823" s="37">
        <v>29.06</v>
      </c>
      <c r="H823" s="38">
        <v>5.81</v>
      </c>
      <c r="I823" s="189"/>
    </row>
    <row r="824" spans="1:9" x14ac:dyDescent="0.2">
      <c r="A824" s="35" t="s">
        <v>1854</v>
      </c>
      <c r="B824" s="36" t="s">
        <v>2423</v>
      </c>
      <c r="C824" s="37" t="s">
        <v>64</v>
      </c>
      <c r="D824" s="37" t="s">
        <v>2424</v>
      </c>
      <c r="E824" s="36" t="s">
        <v>1835</v>
      </c>
      <c r="F824" s="36" t="s">
        <v>2069</v>
      </c>
      <c r="G824" s="37">
        <v>21.65</v>
      </c>
      <c r="H824" s="38">
        <v>2.16</v>
      </c>
      <c r="I824" s="189"/>
    </row>
    <row r="825" spans="1:9" x14ac:dyDescent="0.2">
      <c r="A825" s="35" t="s">
        <v>79</v>
      </c>
      <c r="B825" s="36" t="s">
        <v>2691</v>
      </c>
      <c r="C825" s="37" t="s">
        <v>64</v>
      </c>
      <c r="D825" s="37" t="s">
        <v>2692</v>
      </c>
      <c r="E825" s="36" t="s">
        <v>88</v>
      </c>
      <c r="F825" s="36" t="s">
        <v>6</v>
      </c>
      <c r="G825" s="37">
        <v>4.09</v>
      </c>
      <c r="H825" s="38">
        <v>4.09</v>
      </c>
      <c r="I825" s="189"/>
    </row>
    <row r="826" spans="1:9" x14ac:dyDescent="0.2">
      <c r="A826" s="35" t="s">
        <v>1388</v>
      </c>
      <c r="B826" s="36" t="s">
        <v>50</v>
      </c>
      <c r="C826" s="37" t="s">
        <v>51</v>
      </c>
      <c r="D826" s="37" t="s">
        <v>3</v>
      </c>
      <c r="E826" s="36" t="s">
        <v>52</v>
      </c>
      <c r="F826" s="36" t="s">
        <v>53</v>
      </c>
      <c r="G826" s="37" t="s">
        <v>54</v>
      </c>
      <c r="H826" s="38" t="s">
        <v>4</v>
      </c>
      <c r="I826" s="189"/>
    </row>
    <row r="827" spans="1:9" x14ac:dyDescent="0.2">
      <c r="A827" s="35" t="s">
        <v>68</v>
      </c>
      <c r="B827" s="36" t="s">
        <v>1389</v>
      </c>
      <c r="C827" s="37" t="s">
        <v>86</v>
      </c>
      <c r="D827" s="37" t="s">
        <v>1390</v>
      </c>
      <c r="E827" s="36" t="s">
        <v>88</v>
      </c>
      <c r="F827" s="36" t="s">
        <v>6</v>
      </c>
      <c r="G827" s="37">
        <v>45.88</v>
      </c>
      <c r="H827" s="38">
        <v>45.88</v>
      </c>
      <c r="I827" s="189"/>
    </row>
    <row r="828" spans="1:9" x14ac:dyDescent="0.2">
      <c r="A828" s="35" t="s">
        <v>1854</v>
      </c>
      <c r="B828" s="36" t="s">
        <v>2423</v>
      </c>
      <c r="C828" s="37" t="s">
        <v>64</v>
      </c>
      <c r="D828" s="37" t="s">
        <v>2424</v>
      </c>
      <c r="E828" s="36" t="s">
        <v>1835</v>
      </c>
      <c r="F828" s="36" t="s">
        <v>2316</v>
      </c>
      <c r="G828" s="37">
        <v>21.65</v>
      </c>
      <c r="H828" s="38">
        <v>10.82</v>
      </c>
      <c r="I828" s="189"/>
    </row>
    <row r="829" spans="1:9" x14ac:dyDescent="0.2">
      <c r="A829" s="35" t="s">
        <v>1854</v>
      </c>
      <c r="B829" s="36" t="s">
        <v>1951</v>
      </c>
      <c r="C829" s="37" t="s">
        <v>64</v>
      </c>
      <c r="D829" s="37" t="s">
        <v>1952</v>
      </c>
      <c r="E829" s="36" t="s">
        <v>1835</v>
      </c>
      <c r="F829" s="36" t="s">
        <v>6</v>
      </c>
      <c r="G829" s="37">
        <v>29.06</v>
      </c>
      <c r="H829" s="38">
        <v>29.06</v>
      </c>
      <c r="I829" s="189"/>
    </row>
    <row r="830" spans="1:9" x14ac:dyDescent="0.2">
      <c r="A830" s="35" t="s">
        <v>79</v>
      </c>
      <c r="B830" s="36" t="s">
        <v>2693</v>
      </c>
      <c r="C830" s="37" t="s">
        <v>2147</v>
      </c>
      <c r="D830" s="37" t="s">
        <v>2694</v>
      </c>
      <c r="E830" s="36" t="s">
        <v>688</v>
      </c>
      <c r="F830" s="36" t="s">
        <v>6</v>
      </c>
      <c r="G830" s="37">
        <v>6</v>
      </c>
      <c r="H830" s="38">
        <v>6</v>
      </c>
      <c r="I830" s="189"/>
    </row>
    <row r="831" spans="1:9" x14ac:dyDescent="0.2">
      <c r="A831" s="35" t="s">
        <v>1392</v>
      </c>
      <c r="B831" s="36" t="s">
        <v>50</v>
      </c>
      <c r="C831" s="37" t="s">
        <v>51</v>
      </c>
      <c r="D831" s="37" t="s">
        <v>3</v>
      </c>
      <c r="E831" s="36" t="s">
        <v>52</v>
      </c>
      <c r="F831" s="36" t="s">
        <v>53</v>
      </c>
      <c r="G831" s="37" t="s">
        <v>54</v>
      </c>
      <c r="H831" s="38" t="s">
        <v>4</v>
      </c>
      <c r="I831" s="189"/>
    </row>
    <row r="832" spans="1:9" x14ac:dyDescent="0.2">
      <c r="A832" s="35" t="s">
        <v>68</v>
      </c>
      <c r="B832" s="36" t="s">
        <v>1393</v>
      </c>
      <c r="C832" s="37" t="s">
        <v>86</v>
      </c>
      <c r="D832" s="37" t="s">
        <v>1394</v>
      </c>
      <c r="E832" s="36" t="s">
        <v>88</v>
      </c>
      <c r="F832" s="36" t="s">
        <v>6</v>
      </c>
      <c r="G832" s="37">
        <v>383.29</v>
      </c>
      <c r="H832" s="38">
        <v>383.29</v>
      </c>
      <c r="I832" s="189"/>
    </row>
    <row r="833" spans="1:9" x14ac:dyDescent="0.2">
      <c r="A833" s="35" t="s">
        <v>1854</v>
      </c>
      <c r="B833" s="36" t="s">
        <v>2201</v>
      </c>
      <c r="C833" s="37" t="s">
        <v>64</v>
      </c>
      <c r="D833" s="37" t="s">
        <v>2202</v>
      </c>
      <c r="E833" s="36" t="s">
        <v>1835</v>
      </c>
      <c r="F833" s="36" t="s">
        <v>2695</v>
      </c>
      <c r="G833" s="37">
        <v>20.68</v>
      </c>
      <c r="H833" s="38">
        <v>50.56</v>
      </c>
      <c r="I833" s="189"/>
    </row>
    <row r="834" spans="1:9" x14ac:dyDescent="0.2">
      <c r="A834" s="35" t="s">
        <v>1854</v>
      </c>
      <c r="B834" s="36" t="s">
        <v>2204</v>
      </c>
      <c r="C834" s="37" t="s">
        <v>64</v>
      </c>
      <c r="D834" s="37" t="s">
        <v>2205</v>
      </c>
      <c r="E834" s="36" t="s">
        <v>1835</v>
      </c>
      <c r="F834" s="36" t="s">
        <v>2696</v>
      </c>
      <c r="G834" s="37">
        <v>25.04</v>
      </c>
      <c r="H834" s="38">
        <v>47.92</v>
      </c>
      <c r="I834" s="189"/>
    </row>
    <row r="835" spans="1:9" x14ac:dyDescent="0.2">
      <c r="A835" s="35" t="s">
        <v>79</v>
      </c>
      <c r="B835" s="36" t="s">
        <v>2697</v>
      </c>
      <c r="C835" s="37" t="s">
        <v>1973</v>
      </c>
      <c r="D835" s="37" t="s">
        <v>2698</v>
      </c>
      <c r="E835" s="36" t="s">
        <v>88</v>
      </c>
      <c r="F835" s="36" t="s">
        <v>6</v>
      </c>
      <c r="G835" s="37">
        <v>284.81</v>
      </c>
      <c r="H835" s="38">
        <v>284.81</v>
      </c>
      <c r="I835" s="189"/>
    </row>
    <row r="836" spans="1:9" x14ac:dyDescent="0.2">
      <c r="A836" s="35" t="s">
        <v>1396</v>
      </c>
      <c r="B836" s="36" t="s">
        <v>50</v>
      </c>
      <c r="C836" s="37" t="s">
        <v>51</v>
      </c>
      <c r="D836" s="37" t="s">
        <v>3</v>
      </c>
      <c r="E836" s="36" t="s">
        <v>52</v>
      </c>
      <c r="F836" s="36" t="s">
        <v>53</v>
      </c>
      <c r="G836" s="37" t="s">
        <v>54</v>
      </c>
      <c r="H836" s="38" t="s">
        <v>4</v>
      </c>
      <c r="I836" s="189"/>
    </row>
    <row r="837" spans="1:9" ht="19.5" x14ac:dyDescent="0.2">
      <c r="A837" s="35" t="s">
        <v>68</v>
      </c>
      <c r="B837" s="36" t="s">
        <v>1397</v>
      </c>
      <c r="C837" s="37" t="s">
        <v>86</v>
      </c>
      <c r="D837" s="37" t="s">
        <v>1398</v>
      </c>
      <c r="E837" s="36" t="s">
        <v>88</v>
      </c>
      <c r="F837" s="36" t="s">
        <v>6</v>
      </c>
      <c r="G837" s="37">
        <v>563.19000000000005</v>
      </c>
      <c r="H837" s="38">
        <v>563.19000000000005</v>
      </c>
      <c r="I837" s="189"/>
    </row>
    <row r="838" spans="1:9" ht="19.5" x14ac:dyDescent="0.2">
      <c r="A838" s="35" t="s">
        <v>1854</v>
      </c>
      <c r="B838" s="36" t="s">
        <v>187</v>
      </c>
      <c r="C838" s="37" t="s">
        <v>64</v>
      </c>
      <c r="D838" s="37" t="s">
        <v>188</v>
      </c>
      <c r="E838" s="36" t="s">
        <v>136</v>
      </c>
      <c r="F838" s="36" t="s">
        <v>2521</v>
      </c>
      <c r="G838" s="37">
        <v>89.7</v>
      </c>
      <c r="H838" s="38">
        <v>2.15</v>
      </c>
      <c r="I838" s="189"/>
    </row>
    <row r="839" spans="1:9" ht="19.5" x14ac:dyDescent="0.2">
      <c r="A839" s="35" t="s">
        <v>1854</v>
      </c>
      <c r="B839" s="36" t="s">
        <v>1540</v>
      </c>
      <c r="C839" s="37" t="s">
        <v>64</v>
      </c>
      <c r="D839" s="37" t="s">
        <v>1541</v>
      </c>
      <c r="E839" s="36" t="s">
        <v>66</v>
      </c>
      <c r="F839" s="36" t="s">
        <v>2699</v>
      </c>
      <c r="G839" s="37">
        <v>3.17</v>
      </c>
      <c r="H839" s="38">
        <v>0.5</v>
      </c>
      <c r="I839" s="189"/>
    </row>
    <row r="840" spans="1:9" ht="19.5" x14ac:dyDescent="0.2">
      <c r="A840" s="35" t="s">
        <v>1854</v>
      </c>
      <c r="B840" s="36" t="s">
        <v>2700</v>
      </c>
      <c r="C840" s="37" t="s">
        <v>64</v>
      </c>
      <c r="D840" s="37" t="s">
        <v>2701</v>
      </c>
      <c r="E840" s="36" t="s">
        <v>66</v>
      </c>
      <c r="F840" s="36" t="s">
        <v>2392</v>
      </c>
      <c r="G840" s="37">
        <v>122.51</v>
      </c>
      <c r="H840" s="38">
        <v>29.4</v>
      </c>
      <c r="I840" s="189"/>
    </row>
    <row r="841" spans="1:9" ht="19.5" x14ac:dyDescent="0.2">
      <c r="A841" s="35" t="s">
        <v>1854</v>
      </c>
      <c r="B841" s="36" t="s">
        <v>211</v>
      </c>
      <c r="C841" s="37" t="s">
        <v>64</v>
      </c>
      <c r="D841" s="37" t="s">
        <v>212</v>
      </c>
      <c r="E841" s="36" t="s">
        <v>136</v>
      </c>
      <c r="F841" s="36" t="s">
        <v>2433</v>
      </c>
      <c r="G841" s="37">
        <v>781.74</v>
      </c>
      <c r="H841" s="38">
        <v>46.9</v>
      </c>
      <c r="I841" s="189"/>
    </row>
    <row r="842" spans="1:9" x14ac:dyDescent="0.2">
      <c r="A842" s="35" t="s">
        <v>1854</v>
      </c>
      <c r="B842" s="36" t="s">
        <v>1863</v>
      </c>
      <c r="C842" s="37" t="s">
        <v>64</v>
      </c>
      <c r="D842" s="37" t="s">
        <v>1864</v>
      </c>
      <c r="E842" s="36" t="s">
        <v>1835</v>
      </c>
      <c r="F842" s="36" t="s">
        <v>12</v>
      </c>
      <c r="G842" s="37">
        <v>26.02</v>
      </c>
      <c r="H842" s="38">
        <v>104.08</v>
      </c>
      <c r="I842" s="189"/>
    </row>
    <row r="843" spans="1:9" x14ac:dyDescent="0.2">
      <c r="A843" s="35" t="s">
        <v>1854</v>
      </c>
      <c r="B843" s="36" t="s">
        <v>2702</v>
      </c>
      <c r="C843" s="37" t="s">
        <v>64</v>
      </c>
      <c r="D843" s="37" t="s">
        <v>2703</v>
      </c>
      <c r="E843" s="36" t="s">
        <v>1835</v>
      </c>
      <c r="F843" s="36" t="s">
        <v>12</v>
      </c>
      <c r="G843" s="37">
        <v>21.7</v>
      </c>
      <c r="H843" s="38">
        <v>86.8</v>
      </c>
      <c r="I843" s="189"/>
    </row>
    <row r="844" spans="1:9" x14ac:dyDescent="0.2">
      <c r="A844" s="35" t="s">
        <v>79</v>
      </c>
      <c r="B844" s="36" t="s">
        <v>2704</v>
      </c>
      <c r="C844" s="37" t="s">
        <v>3547</v>
      </c>
      <c r="D844" s="37" t="s">
        <v>2705</v>
      </c>
      <c r="E844" s="36" t="s">
        <v>72</v>
      </c>
      <c r="F844" s="36" t="s">
        <v>2706</v>
      </c>
      <c r="G844" s="37">
        <v>63.97</v>
      </c>
      <c r="H844" s="38">
        <v>211.1</v>
      </c>
      <c r="I844" s="189"/>
    </row>
    <row r="845" spans="1:9" x14ac:dyDescent="0.2">
      <c r="A845" s="35" t="s">
        <v>79</v>
      </c>
      <c r="B845" s="36" t="s">
        <v>2707</v>
      </c>
      <c r="C845" s="37" t="s">
        <v>3547</v>
      </c>
      <c r="D845" s="37" t="s">
        <v>2708</v>
      </c>
      <c r="E845" s="36" t="s">
        <v>88</v>
      </c>
      <c r="F845" s="36" t="s">
        <v>20</v>
      </c>
      <c r="G845" s="37">
        <v>1.41</v>
      </c>
      <c r="H845" s="38">
        <v>11.28</v>
      </c>
      <c r="I845" s="189"/>
    </row>
    <row r="846" spans="1:9" x14ac:dyDescent="0.2">
      <c r="A846" s="35" t="s">
        <v>79</v>
      </c>
      <c r="B846" s="36" t="s">
        <v>2709</v>
      </c>
      <c r="C846" s="37" t="s">
        <v>3547</v>
      </c>
      <c r="D846" s="37" t="s">
        <v>2710</v>
      </c>
      <c r="E846" s="36" t="s">
        <v>72</v>
      </c>
      <c r="F846" s="36" t="s">
        <v>2302</v>
      </c>
      <c r="G846" s="37">
        <v>93.41</v>
      </c>
      <c r="H846" s="38">
        <v>28.02</v>
      </c>
      <c r="I846" s="189"/>
    </row>
    <row r="847" spans="1:9" ht="19.5" x14ac:dyDescent="0.2">
      <c r="A847" s="35" t="s">
        <v>79</v>
      </c>
      <c r="B847" s="36" t="s">
        <v>2711</v>
      </c>
      <c r="C847" s="37" t="s">
        <v>64</v>
      </c>
      <c r="D847" s="37" t="s">
        <v>2712</v>
      </c>
      <c r="E847" s="36" t="s">
        <v>88</v>
      </c>
      <c r="F847" s="36" t="s">
        <v>20</v>
      </c>
      <c r="G847" s="37">
        <v>2.34</v>
      </c>
      <c r="H847" s="38">
        <v>18.72</v>
      </c>
      <c r="I847" s="189"/>
    </row>
    <row r="848" spans="1:9" ht="19.5" x14ac:dyDescent="0.2">
      <c r="A848" s="35" t="s">
        <v>79</v>
      </c>
      <c r="B848" s="36" t="s">
        <v>2713</v>
      </c>
      <c r="C848" s="37" t="s">
        <v>64</v>
      </c>
      <c r="D848" s="37" t="s">
        <v>2714</v>
      </c>
      <c r="E848" s="36" t="s">
        <v>88</v>
      </c>
      <c r="F848" s="36" t="s">
        <v>12</v>
      </c>
      <c r="G848" s="37">
        <v>6.06</v>
      </c>
      <c r="H848" s="38">
        <v>24.24</v>
      </c>
      <c r="I848" s="189"/>
    </row>
    <row r="849" spans="1:9" x14ac:dyDescent="0.2">
      <c r="A849" s="35" t="s">
        <v>1400</v>
      </c>
      <c r="B849" s="36" t="s">
        <v>50</v>
      </c>
      <c r="C849" s="37" t="s">
        <v>51</v>
      </c>
      <c r="D849" s="37" t="s">
        <v>3</v>
      </c>
      <c r="E849" s="36" t="s">
        <v>52</v>
      </c>
      <c r="F849" s="36" t="s">
        <v>53</v>
      </c>
      <c r="G849" s="37" t="s">
        <v>54</v>
      </c>
      <c r="H849" s="38" t="s">
        <v>4</v>
      </c>
      <c r="I849" s="189"/>
    </row>
    <row r="850" spans="1:9" x14ac:dyDescent="0.2">
      <c r="A850" s="35" t="s">
        <v>68</v>
      </c>
      <c r="B850" s="36" t="s">
        <v>1401</v>
      </c>
      <c r="C850" s="37" t="s">
        <v>86</v>
      </c>
      <c r="D850" s="37" t="s">
        <v>1402</v>
      </c>
      <c r="E850" s="36" t="s">
        <v>72</v>
      </c>
      <c r="F850" s="36" t="s">
        <v>6</v>
      </c>
      <c r="G850" s="37">
        <v>4.3600000000000003</v>
      </c>
      <c r="H850" s="38">
        <v>4.3600000000000003</v>
      </c>
      <c r="I850" s="189"/>
    </row>
    <row r="851" spans="1:9" x14ac:dyDescent="0.2">
      <c r="A851" s="35" t="s">
        <v>1854</v>
      </c>
      <c r="B851" s="36" t="s">
        <v>2623</v>
      </c>
      <c r="C851" s="37" t="s">
        <v>64</v>
      </c>
      <c r="D851" s="37" t="s">
        <v>2624</v>
      </c>
      <c r="E851" s="36" t="s">
        <v>1835</v>
      </c>
      <c r="F851" s="36" t="s">
        <v>2215</v>
      </c>
      <c r="G851" s="37">
        <v>31.7</v>
      </c>
      <c r="H851" s="38">
        <v>0.95</v>
      </c>
      <c r="I851" s="189"/>
    </row>
    <row r="852" spans="1:9" x14ac:dyDescent="0.2">
      <c r="A852" s="35" t="s">
        <v>79</v>
      </c>
      <c r="B852" s="36" t="s">
        <v>2715</v>
      </c>
      <c r="C852" s="37" t="s">
        <v>1973</v>
      </c>
      <c r="D852" s="37" t="s">
        <v>2716</v>
      </c>
      <c r="E852" s="36" t="s">
        <v>88</v>
      </c>
      <c r="F852" s="36" t="s">
        <v>2717</v>
      </c>
      <c r="G852" s="37">
        <v>10.26</v>
      </c>
      <c r="H852" s="38">
        <v>3.41</v>
      </c>
      <c r="I852" s="189"/>
    </row>
    <row r="853" spans="1:9" x14ac:dyDescent="0.2">
      <c r="A853" s="35" t="s">
        <v>1404</v>
      </c>
      <c r="B853" s="36" t="s">
        <v>50</v>
      </c>
      <c r="C853" s="37" t="s">
        <v>51</v>
      </c>
      <c r="D853" s="37" t="s">
        <v>3</v>
      </c>
      <c r="E853" s="36" t="s">
        <v>52</v>
      </c>
      <c r="F853" s="36" t="s">
        <v>53</v>
      </c>
      <c r="G853" s="37" t="s">
        <v>54</v>
      </c>
      <c r="H853" s="38" t="s">
        <v>4</v>
      </c>
      <c r="I853" s="189"/>
    </row>
    <row r="854" spans="1:9" x14ac:dyDescent="0.2">
      <c r="A854" s="35" t="s">
        <v>68</v>
      </c>
      <c r="B854" s="36" t="s">
        <v>1405</v>
      </c>
      <c r="C854" s="37" t="s">
        <v>86</v>
      </c>
      <c r="D854" s="37" t="s">
        <v>1406</v>
      </c>
      <c r="E854" s="36" t="s">
        <v>88</v>
      </c>
      <c r="F854" s="36" t="s">
        <v>6</v>
      </c>
      <c r="G854" s="37">
        <v>2918.74</v>
      </c>
      <c r="H854" s="38">
        <v>2918.74</v>
      </c>
      <c r="I854" s="189"/>
    </row>
    <row r="855" spans="1:9" x14ac:dyDescent="0.2">
      <c r="A855" s="35" t="s">
        <v>1854</v>
      </c>
      <c r="B855" s="36" t="s">
        <v>1833</v>
      </c>
      <c r="C855" s="37" t="s">
        <v>64</v>
      </c>
      <c r="D855" s="37" t="s">
        <v>1834</v>
      </c>
      <c r="E855" s="36" t="s">
        <v>1835</v>
      </c>
      <c r="F855" s="36" t="s">
        <v>2718</v>
      </c>
      <c r="G855" s="37">
        <v>132.66999999999999</v>
      </c>
      <c r="H855" s="38">
        <v>2918.74</v>
      </c>
      <c r="I855" s="189"/>
    </row>
    <row r="856" spans="1:9" x14ac:dyDescent="0.2">
      <c r="A856" s="35" t="s">
        <v>1408</v>
      </c>
      <c r="B856" s="36" t="s">
        <v>50</v>
      </c>
      <c r="C856" s="37" t="s">
        <v>51</v>
      </c>
      <c r="D856" s="37" t="s">
        <v>3</v>
      </c>
      <c r="E856" s="36" t="s">
        <v>52</v>
      </c>
      <c r="F856" s="36" t="s">
        <v>53</v>
      </c>
      <c r="G856" s="37" t="s">
        <v>54</v>
      </c>
      <c r="H856" s="38" t="s">
        <v>4</v>
      </c>
      <c r="I856" s="189"/>
    </row>
    <row r="857" spans="1:9" x14ac:dyDescent="0.2">
      <c r="A857" s="35" t="s">
        <v>68</v>
      </c>
      <c r="B857" s="36" t="s">
        <v>1409</v>
      </c>
      <c r="C857" s="37" t="s">
        <v>86</v>
      </c>
      <c r="D857" s="37" t="s">
        <v>1410</v>
      </c>
      <c r="E857" s="36" t="s">
        <v>88</v>
      </c>
      <c r="F857" s="36" t="s">
        <v>6</v>
      </c>
      <c r="G857" s="37">
        <v>100</v>
      </c>
      <c r="H857" s="38">
        <v>100</v>
      </c>
      <c r="I857" s="189"/>
    </row>
    <row r="858" spans="1:9" x14ac:dyDescent="0.2">
      <c r="A858" s="35" t="s">
        <v>79</v>
      </c>
      <c r="B858" s="36" t="s">
        <v>2719</v>
      </c>
      <c r="C858" s="37" t="s">
        <v>1973</v>
      </c>
      <c r="D858" s="37" t="s">
        <v>2720</v>
      </c>
      <c r="E858" s="36" t="s">
        <v>88</v>
      </c>
      <c r="F858" s="36" t="s">
        <v>6</v>
      </c>
      <c r="G858" s="37">
        <v>100</v>
      </c>
      <c r="H858" s="38">
        <v>100</v>
      </c>
      <c r="I858" s="189"/>
    </row>
    <row r="859" spans="1:9" x14ac:dyDescent="0.2">
      <c r="A859" s="35" t="s">
        <v>1412</v>
      </c>
      <c r="B859" s="36" t="s">
        <v>50</v>
      </c>
      <c r="C859" s="37" t="s">
        <v>51</v>
      </c>
      <c r="D859" s="37" t="s">
        <v>3</v>
      </c>
      <c r="E859" s="36" t="s">
        <v>52</v>
      </c>
      <c r="F859" s="36" t="s">
        <v>53</v>
      </c>
      <c r="G859" s="37" t="s">
        <v>54</v>
      </c>
      <c r="H859" s="38" t="s">
        <v>4</v>
      </c>
      <c r="I859" s="189"/>
    </row>
    <row r="860" spans="1:9" x14ac:dyDescent="0.2">
      <c r="A860" s="35" t="s">
        <v>68</v>
      </c>
      <c r="B860" s="36" t="s">
        <v>1413</v>
      </c>
      <c r="C860" s="37" t="s">
        <v>86</v>
      </c>
      <c r="D860" s="37" t="s">
        <v>1414</v>
      </c>
      <c r="E860" s="36" t="s">
        <v>88</v>
      </c>
      <c r="F860" s="36" t="s">
        <v>6</v>
      </c>
      <c r="G860" s="37">
        <v>7.26</v>
      </c>
      <c r="H860" s="38">
        <v>7.26</v>
      </c>
      <c r="I860" s="189"/>
    </row>
    <row r="861" spans="1:9" x14ac:dyDescent="0.2">
      <c r="A861" s="35" t="s">
        <v>1854</v>
      </c>
      <c r="B861" s="36" t="s">
        <v>1951</v>
      </c>
      <c r="C861" s="37" t="s">
        <v>64</v>
      </c>
      <c r="D861" s="37" t="s">
        <v>1952</v>
      </c>
      <c r="E861" s="36" t="s">
        <v>1835</v>
      </c>
      <c r="F861" s="36" t="s">
        <v>2324</v>
      </c>
      <c r="G861" s="37">
        <v>29.06</v>
      </c>
      <c r="H861" s="38">
        <v>7.26</v>
      </c>
      <c r="I861" s="189"/>
    </row>
    <row r="862" spans="1:9" x14ac:dyDescent="0.2">
      <c r="A862" s="35" t="s">
        <v>1416</v>
      </c>
      <c r="B862" s="36" t="s">
        <v>50</v>
      </c>
      <c r="C862" s="37" t="s">
        <v>51</v>
      </c>
      <c r="D862" s="37" t="s">
        <v>3</v>
      </c>
      <c r="E862" s="36" t="s">
        <v>52</v>
      </c>
      <c r="F862" s="36" t="s">
        <v>53</v>
      </c>
      <c r="G862" s="37" t="s">
        <v>54</v>
      </c>
      <c r="H862" s="38" t="s">
        <v>4</v>
      </c>
      <c r="I862" s="189"/>
    </row>
    <row r="863" spans="1:9" ht="19.5" x14ac:dyDescent="0.2">
      <c r="A863" s="35" t="s">
        <v>68</v>
      </c>
      <c r="B863" s="36" t="s">
        <v>1417</v>
      </c>
      <c r="C863" s="37" t="s">
        <v>86</v>
      </c>
      <c r="D863" s="37" t="s">
        <v>1418</v>
      </c>
      <c r="E863" s="36" t="s">
        <v>72</v>
      </c>
      <c r="F863" s="36" t="s">
        <v>6</v>
      </c>
      <c r="G863" s="37">
        <v>2.74</v>
      </c>
      <c r="H863" s="38">
        <v>2.74</v>
      </c>
      <c r="I863" s="189"/>
    </row>
    <row r="864" spans="1:9" x14ac:dyDescent="0.2">
      <c r="A864" s="35" t="s">
        <v>1854</v>
      </c>
      <c r="B864" s="36" t="s">
        <v>1951</v>
      </c>
      <c r="C864" s="37" t="s">
        <v>64</v>
      </c>
      <c r="D864" s="37" t="s">
        <v>1952</v>
      </c>
      <c r="E864" s="36" t="s">
        <v>1835</v>
      </c>
      <c r="F864" s="36" t="s">
        <v>2721</v>
      </c>
      <c r="G864" s="37">
        <v>29.06</v>
      </c>
      <c r="H864" s="38">
        <v>0.08</v>
      </c>
      <c r="I864" s="189"/>
    </row>
    <row r="865" spans="1:9" x14ac:dyDescent="0.2">
      <c r="A865" s="35" t="s">
        <v>1854</v>
      </c>
      <c r="B865" s="36" t="s">
        <v>2423</v>
      </c>
      <c r="C865" s="37" t="s">
        <v>64</v>
      </c>
      <c r="D865" s="37" t="s">
        <v>2424</v>
      </c>
      <c r="E865" s="36" t="s">
        <v>1835</v>
      </c>
      <c r="F865" s="36" t="s">
        <v>2721</v>
      </c>
      <c r="G865" s="37">
        <v>21.65</v>
      </c>
      <c r="H865" s="38">
        <v>0.06</v>
      </c>
      <c r="I865" s="189"/>
    </row>
    <row r="866" spans="1:9" ht="19.5" x14ac:dyDescent="0.2">
      <c r="A866" s="35" t="s">
        <v>79</v>
      </c>
      <c r="B866" s="36" t="s">
        <v>2722</v>
      </c>
      <c r="C866" s="37" t="s">
        <v>86</v>
      </c>
      <c r="D866" s="37" t="s">
        <v>2723</v>
      </c>
      <c r="E866" s="36" t="s">
        <v>72</v>
      </c>
      <c r="F866" s="36" t="s">
        <v>2151</v>
      </c>
      <c r="G866" s="37">
        <v>2.48</v>
      </c>
      <c r="H866" s="38">
        <v>2.6</v>
      </c>
      <c r="I866" s="189"/>
    </row>
    <row r="867" spans="1:9" x14ac:dyDescent="0.2">
      <c r="A867" s="35" t="s">
        <v>1432</v>
      </c>
      <c r="B867" s="36" t="s">
        <v>50</v>
      </c>
      <c r="C867" s="37" t="s">
        <v>51</v>
      </c>
      <c r="D867" s="37" t="s">
        <v>3</v>
      </c>
      <c r="E867" s="36" t="s">
        <v>52</v>
      </c>
      <c r="F867" s="36" t="s">
        <v>53</v>
      </c>
      <c r="G867" s="37" t="s">
        <v>54</v>
      </c>
      <c r="H867" s="38" t="s">
        <v>4</v>
      </c>
      <c r="I867" s="189"/>
    </row>
    <row r="868" spans="1:9" x14ac:dyDescent="0.2">
      <c r="A868" s="35" t="s">
        <v>68</v>
      </c>
      <c r="B868" s="36" t="s">
        <v>1433</v>
      </c>
      <c r="C868" s="37" t="s">
        <v>86</v>
      </c>
      <c r="D868" s="37" t="s">
        <v>1434</v>
      </c>
      <c r="E868" s="36" t="s">
        <v>88</v>
      </c>
      <c r="F868" s="36" t="s">
        <v>6</v>
      </c>
      <c r="G868" s="37">
        <v>17.54</v>
      </c>
      <c r="H868" s="38">
        <v>17.54</v>
      </c>
      <c r="I868" s="189"/>
    </row>
    <row r="869" spans="1:9" x14ac:dyDescent="0.2">
      <c r="A869" s="35" t="s">
        <v>1854</v>
      </c>
      <c r="B869" s="36" t="s">
        <v>2724</v>
      </c>
      <c r="C869" s="37" t="s">
        <v>64</v>
      </c>
      <c r="D869" s="37" t="s">
        <v>2725</v>
      </c>
      <c r="E869" s="36" t="s">
        <v>1835</v>
      </c>
      <c r="F869" s="36" t="s">
        <v>2726</v>
      </c>
      <c r="G869" s="37">
        <v>27.44</v>
      </c>
      <c r="H869" s="38">
        <v>9.32</v>
      </c>
      <c r="I869" s="189"/>
    </row>
    <row r="870" spans="1:9" x14ac:dyDescent="0.2">
      <c r="A870" s="35" t="s">
        <v>1854</v>
      </c>
      <c r="B870" s="36" t="s">
        <v>1867</v>
      </c>
      <c r="C870" s="37" t="s">
        <v>64</v>
      </c>
      <c r="D870" s="37" t="s">
        <v>1868</v>
      </c>
      <c r="E870" s="36" t="s">
        <v>1835</v>
      </c>
      <c r="F870" s="36" t="s">
        <v>2726</v>
      </c>
      <c r="G870" s="37">
        <v>20.74</v>
      </c>
      <c r="H870" s="38">
        <v>7.05</v>
      </c>
      <c r="I870" s="189"/>
    </row>
    <row r="871" spans="1:9" x14ac:dyDescent="0.2">
      <c r="A871" s="35" t="s">
        <v>79</v>
      </c>
      <c r="B871" s="36" t="s">
        <v>2727</v>
      </c>
      <c r="C871" s="37" t="s">
        <v>64</v>
      </c>
      <c r="D871" s="37" t="s">
        <v>2728</v>
      </c>
      <c r="E871" s="36" t="s">
        <v>2729</v>
      </c>
      <c r="F871" s="36" t="s">
        <v>2730</v>
      </c>
      <c r="G871" s="37">
        <v>18.77</v>
      </c>
      <c r="H871" s="38">
        <v>1.17</v>
      </c>
      <c r="I871" s="189"/>
    </row>
    <row r="872" spans="1:9" x14ac:dyDescent="0.2">
      <c r="A872" s="35" t="s">
        <v>1436</v>
      </c>
      <c r="B872" s="36" t="s">
        <v>50</v>
      </c>
      <c r="C872" s="37" t="s">
        <v>51</v>
      </c>
      <c r="D872" s="37" t="s">
        <v>3</v>
      </c>
      <c r="E872" s="36" t="s">
        <v>52</v>
      </c>
      <c r="F872" s="36" t="s">
        <v>53</v>
      </c>
      <c r="G872" s="37" t="s">
        <v>54</v>
      </c>
      <c r="H872" s="38" t="s">
        <v>4</v>
      </c>
      <c r="I872" s="189"/>
    </row>
    <row r="873" spans="1:9" ht="29.25" x14ac:dyDescent="0.2">
      <c r="A873" s="35" t="s">
        <v>68</v>
      </c>
      <c r="B873" s="36" t="s">
        <v>1437</v>
      </c>
      <c r="C873" s="37" t="s">
        <v>86</v>
      </c>
      <c r="D873" s="37" t="s">
        <v>1438</v>
      </c>
      <c r="E873" s="36" t="s">
        <v>1439</v>
      </c>
      <c r="F873" s="36" t="s">
        <v>6</v>
      </c>
      <c r="G873" s="37">
        <v>211.12</v>
      </c>
      <c r="H873" s="38">
        <v>211.12</v>
      </c>
      <c r="I873" s="189"/>
    </row>
    <row r="874" spans="1:9" x14ac:dyDescent="0.2">
      <c r="A874" s="35" t="s">
        <v>1854</v>
      </c>
      <c r="B874" s="36" t="s">
        <v>2423</v>
      </c>
      <c r="C874" s="37" t="s">
        <v>64</v>
      </c>
      <c r="D874" s="37" t="s">
        <v>2424</v>
      </c>
      <c r="E874" s="36" t="s">
        <v>1835</v>
      </c>
      <c r="F874" s="36" t="s">
        <v>2731</v>
      </c>
      <c r="G874" s="37">
        <v>21.65</v>
      </c>
      <c r="H874" s="38">
        <v>1.61</v>
      </c>
      <c r="I874" s="189"/>
    </row>
    <row r="875" spans="1:9" x14ac:dyDescent="0.2">
      <c r="A875" s="35" t="s">
        <v>1854</v>
      </c>
      <c r="B875" s="36" t="s">
        <v>1951</v>
      </c>
      <c r="C875" s="37" t="s">
        <v>64</v>
      </c>
      <c r="D875" s="37" t="s">
        <v>1952</v>
      </c>
      <c r="E875" s="36" t="s">
        <v>1835</v>
      </c>
      <c r="F875" s="36" t="s">
        <v>2732</v>
      </c>
      <c r="G875" s="37">
        <v>29.06</v>
      </c>
      <c r="H875" s="38">
        <v>5.21</v>
      </c>
      <c r="I875" s="189"/>
    </row>
    <row r="876" spans="1:9" ht="19.5" x14ac:dyDescent="0.2">
      <c r="A876" s="35" t="s">
        <v>79</v>
      </c>
      <c r="B876" s="36" t="s">
        <v>2733</v>
      </c>
      <c r="C876" s="37" t="s">
        <v>2010</v>
      </c>
      <c r="D876" s="37" t="s">
        <v>2734</v>
      </c>
      <c r="E876" s="36" t="s">
        <v>1439</v>
      </c>
      <c r="F876" s="36" t="s">
        <v>6</v>
      </c>
      <c r="G876" s="37">
        <v>204.3</v>
      </c>
      <c r="H876" s="38">
        <v>204.3</v>
      </c>
      <c r="I876" s="189"/>
    </row>
    <row r="877" spans="1:9" x14ac:dyDescent="0.2">
      <c r="A877" s="35" t="s">
        <v>1441</v>
      </c>
      <c r="B877" s="36" t="s">
        <v>50</v>
      </c>
      <c r="C877" s="37" t="s">
        <v>51</v>
      </c>
      <c r="D877" s="37" t="s">
        <v>3</v>
      </c>
      <c r="E877" s="36" t="s">
        <v>52</v>
      </c>
      <c r="F877" s="36" t="s">
        <v>53</v>
      </c>
      <c r="G877" s="37" t="s">
        <v>54</v>
      </c>
      <c r="H877" s="38" t="s">
        <v>4</v>
      </c>
      <c r="I877" s="189"/>
    </row>
    <row r="878" spans="1:9" ht="19.5" x14ac:dyDescent="0.2">
      <c r="A878" s="35" t="s">
        <v>68</v>
      </c>
      <c r="B878" s="36" t="s">
        <v>1442</v>
      </c>
      <c r="C878" s="37" t="s">
        <v>86</v>
      </c>
      <c r="D878" s="37" t="s">
        <v>1443</v>
      </c>
      <c r="E878" s="36" t="s">
        <v>1439</v>
      </c>
      <c r="F878" s="36" t="s">
        <v>6</v>
      </c>
      <c r="G878" s="37">
        <v>211.12</v>
      </c>
      <c r="H878" s="38">
        <v>211.12</v>
      </c>
      <c r="I878" s="189"/>
    </row>
    <row r="879" spans="1:9" x14ac:dyDescent="0.2">
      <c r="A879" s="35" t="s">
        <v>1854</v>
      </c>
      <c r="B879" s="36" t="s">
        <v>2423</v>
      </c>
      <c r="C879" s="37" t="s">
        <v>64</v>
      </c>
      <c r="D879" s="37" t="s">
        <v>2424</v>
      </c>
      <c r="E879" s="36" t="s">
        <v>1835</v>
      </c>
      <c r="F879" s="36" t="s">
        <v>2731</v>
      </c>
      <c r="G879" s="37">
        <v>21.65</v>
      </c>
      <c r="H879" s="38">
        <v>1.61</v>
      </c>
      <c r="I879" s="189"/>
    </row>
    <row r="880" spans="1:9" x14ac:dyDescent="0.2">
      <c r="A880" s="35" t="s">
        <v>1854</v>
      </c>
      <c r="B880" s="36" t="s">
        <v>1951</v>
      </c>
      <c r="C880" s="37" t="s">
        <v>64</v>
      </c>
      <c r="D880" s="37" t="s">
        <v>1952</v>
      </c>
      <c r="E880" s="36" t="s">
        <v>1835</v>
      </c>
      <c r="F880" s="36" t="s">
        <v>2732</v>
      </c>
      <c r="G880" s="37">
        <v>29.06</v>
      </c>
      <c r="H880" s="38">
        <v>5.21</v>
      </c>
      <c r="I880" s="189"/>
    </row>
    <row r="881" spans="1:9" ht="19.5" x14ac:dyDescent="0.2">
      <c r="A881" s="35" t="s">
        <v>79</v>
      </c>
      <c r="B881" s="36" t="s">
        <v>2735</v>
      </c>
      <c r="C881" s="37" t="s">
        <v>2010</v>
      </c>
      <c r="D881" s="37" t="s">
        <v>2736</v>
      </c>
      <c r="E881" s="36" t="s">
        <v>1439</v>
      </c>
      <c r="F881" s="36" t="s">
        <v>6</v>
      </c>
      <c r="G881" s="37">
        <v>204.3</v>
      </c>
      <c r="H881" s="38">
        <v>204.3</v>
      </c>
      <c r="I881" s="189"/>
    </row>
    <row r="882" spans="1:9" x14ac:dyDescent="0.2">
      <c r="A882" s="35" t="s">
        <v>1444</v>
      </c>
      <c r="B882" s="36" t="s">
        <v>50</v>
      </c>
      <c r="C882" s="37" t="s">
        <v>51</v>
      </c>
      <c r="D882" s="37" t="s">
        <v>3</v>
      </c>
      <c r="E882" s="36" t="s">
        <v>52</v>
      </c>
      <c r="F882" s="36" t="s">
        <v>53</v>
      </c>
      <c r="G882" s="37" t="s">
        <v>54</v>
      </c>
      <c r="H882" s="38" t="s">
        <v>4</v>
      </c>
      <c r="I882" s="189"/>
    </row>
    <row r="883" spans="1:9" ht="19.5" x14ac:dyDescent="0.2">
      <c r="A883" s="35" t="s">
        <v>68</v>
      </c>
      <c r="B883" s="36" t="s">
        <v>1445</v>
      </c>
      <c r="C883" s="37" t="s">
        <v>86</v>
      </c>
      <c r="D883" s="37" t="s">
        <v>1446</v>
      </c>
      <c r="E883" s="36" t="s">
        <v>88</v>
      </c>
      <c r="F883" s="36" t="s">
        <v>6</v>
      </c>
      <c r="G883" s="37">
        <v>31.29</v>
      </c>
      <c r="H883" s="38">
        <v>31.29</v>
      </c>
      <c r="I883" s="189"/>
    </row>
    <row r="884" spans="1:9" x14ac:dyDescent="0.2">
      <c r="A884" s="35" t="s">
        <v>1854</v>
      </c>
      <c r="B884" s="36" t="s">
        <v>2055</v>
      </c>
      <c r="C884" s="37" t="s">
        <v>64</v>
      </c>
      <c r="D884" s="37" t="s">
        <v>2056</v>
      </c>
      <c r="E884" s="36" t="s">
        <v>1835</v>
      </c>
      <c r="F884" s="36" t="s">
        <v>2324</v>
      </c>
      <c r="G884" s="37">
        <v>21.61</v>
      </c>
      <c r="H884" s="38">
        <v>5.4</v>
      </c>
      <c r="I884" s="189"/>
    </row>
    <row r="885" spans="1:9" ht="19.5" x14ac:dyDescent="0.2">
      <c r="A885" s="35" t="s">
        <v>79</v>
      </c>
      <c r="B885" s="36" t="s">
        <v>2737</v>
      </c>
      <c r="C885" s="37" t="s">
        <v>64</v>
      </c>
      <c r="D885" s="37" t="s">
        <v>2738</v>
      </c>
      <c r="E885" s="36" t="s">
        <v>88</v>
      </c>
      <c r="F885" s="36" t="s">
        <v>12</v>
      </c>
      <c r="G885" s="37">
        <v>0.14000000000000001</v>
      </c>
      <c r="H885" s="38">
        <v>0.56000000000000005</v>
      </c>
      <c r="I885" s="189"/>
    </row>
    <row r="886" spans="1:9" ht="19.5" x14ac:dyDescent="0.2">
      <c r="A886" s="35" t="s">
        <v>79</v>
      </c>
      <c r="B886" s="36" t="s">
        <v>2739</v>
      </c>
      <c r="C886" s="37" t="s">
        <v>3547</v>
      </c>
      <c r="D886" s="37" t="s">
        <v>2740</v>
      </c>
      <c r="E886" s="36" t="s">
        <v>88</v>
      </c>
      <c r="F886" s="36" t="s">
        <v>6</v>
      </c>
      <c r="G886" s="37">
        <v>25.33</v>
      </c>
      <c r="H886" s="38">
        <v>25.33</v>
      </c>
      <c r="I886" s="189"/>
    </row>
    <row r="887" spans="1:9" x14ac:dyDescent="0.2">
      <c r="A887" s="35" t="s">
        <v>1448</v>
      </c>
      <c r="B887" s="36" t="s">
        <v>50</v>
      </c>
      <c r="C887" s="37" t="s">
        <v>51</v>
      </c>
      <c r="D887" s="37" t="s">
        <v>3</v>
      </c>
      <c r="E887" s="36" t="s">
        <v>52</v>
      </c>
      <c r="F887" s="36" t="s">
        <v>53</v>
      </c>
      <c r="G887" s="37" t="s">
        <v>54</v>
      </c>
      <c r="H887" s="38" t="s">
        <v>4</v>
      </c>
      <c r="I887" s="189"/>
    </row>
    <row r="888" spans="1:9" ht="19.5" x14ac:dyDescent="0.2">
      <c r="A888" s="35" t="s">
        <v>68</v>
      </c>
      <c r="B888" s="36" t="s">
        <v>1449</v>
      </c>
      <c r="C888" s="37" t="s">
        <v>86</v>
      </c>
      <c r="D888" s="37" t="s">
        <v>1450</v>
      </c>
      <c r="E888" s="36" t="s">
        <v>88</v>
      </c>
      <c r="F888" s="36" t="s">
        <v>6</v>
      </c>
      <c r="G888" s="37">
        <v>185.91</v>
      </c>
      <c r="H888" s="38">
        <v>185.91</v>
      </c>
      <c r="I888" s="189"/>
    </row>
    <row r="889" spans="1:9" x14ac:dyDescent="0.2">
      <c r="A889" s="35" t="s">
        <v>1854</v>
      </c>
      <c r="B889" s="36" t="s">
        <v>2055</v>
      </c>
      <c r="C889" s="37" t="s">
        <v>64</v>
      </c>
      <c r="D889" s="37" t="s">
        <v>2056</v>
      </c>
      <c r="E889" s="36" t="s">
        <v>1835</v>
      </c>
      <c r="F889" s="36" t="s">
        <v>1862</v>
      </c>
      <c r="G889" s="37">
        <v>21.61</v>
      </c>
      <c r="H889" s="38">
        <v>4.32</v>
      </c>
      <c r="I889" s="189"/>
    </row>
    <row r="890" spans="1:9" ht="19.5" x14ac:dyDescent="0.2">
      <c r="A890" s="35" t="s">
        <v>79</v>
      </c>
      <c r="B890" s="36" t="s">
        <v>2741</v>
      </c>
      <c r="C890" s="37" t="s">
        <v>1973</v>
      </c>
      <c r="D890" s="37" t="s">
        <v>2742</v>
      </c>
      <c r="E890" s="36" t="s">
        <v>88</v>
      </c>
      <c r="F890" s="36" t="s">
        <v>6</v>
      </c>
      <c r="G890" s="37">
        <v>181.59</v>
      </c>
      <c r="H890" s="38">
        <v>181.59</v>
      </c>
      <c r="I890" s="189"/>
    </row>
    <row r="891" spans="1:9" x14ac:dyDescent="0.2">
      <c r="A891" s="35" t="s">
        <v>1452</v>
      </c>
      <c r="B891" s="36" t="s">
        <v>50</v>
      </c>
      <c r="C891" s="37" t="s">
        <v>51</v>
      </c>
      <c r="D891" s="37" t="s">
        <v>3</v>
      </c>
      <c r="E891" s="36" t="s">
        <v>52</v>
      </c>
      <c r="F891" s="36" t="s">
        <v>53</v>
      </c>
      <c r="G891" s="37" t="s">
        <v>54</v>
      </c>
      <c r="H891" s="38" t="s">
        <v>4</v>
      </c>
      <c r="I891" s="189"/>
    </row>
    <row r="892" spans="1:9" ht="19.5" x14ac:dyDescent="0.2">
      <c r="A892" s="35" t="s">
        <v>68</v>
      </c>
      <c r="B892" s="36" t="s">
        <v>1453</v>
      </c>
      <c r="C892" s="37" t="s">
        <v>86</v>
      </c>
      <c r="D892" s="37" t="s">
        <v>1454</v>
      </c>
      <c r="E892" s="36" t="s">
        <v>88</v>
      </c>
      <c r="F892" s="36" t="s">
        <v>6</v>
      </c>
      <c r="G892" s="37">
        <v>25.5</v>
      </c>
      <c r="H892" s="38">
        <v>25.5</v>
      </c>
      <c r="I892" s="189"/>
    </row>
    <row r="893" spans="1:9" x14ac:dyDescent="0.2">
      <c r="A893" s="35" t="s">
        <v>1854</v>
      </c>
      <c r="B893" s="36" t="s">
        <v>2055</v>
      </c>
      <c r="C893" s="37" t="s">
        <v>64</v>
      </c>
      <c r="D893" s="37" t="s">
        <v>2056</v>
      </c>
      <c r="E893" s="36" t="s">
        <v>1835</v>
      </c>
      <c r="F893" s="36" t="s">
        <v>2743</v>
      </c>
      <c r="G893" s="37">
        <v>21.61</v>
      </c>
      <c r="H893" s="38">
        <v>3.6</v>
      </c>
      <c r="I893" s="189"/>
    </row>
    <row r="894" spans="1:9" ht="19.5" x14ac:dyDescent="0.2">
      <c r="A894" s="35" t="s">
        <v>79</v>
      </c>
      <c r="B894" s="36" t="s">
        <v>2744</v>
      </c>
      <c r="C894" s="37" t="s">
        <v>3547</v>
      </c>
      <c r="D894" s="37" t="s">
        <v>2745</v>
      </c>
      <c r="E894" s="36" t="s">
        <v>88</v>
      </c>
      <c r="F894" s="36" t="s">
        <v>6</v>
      </c>
      <c r="G894" s="37">
        <v>21.9</v>
      </c>
      <c r="H894" s="38">
        <v>21.9</v>
      </c>
      <c r="I894" s="189"/>
    </row>
    <row r="895" spans="1:9" x14ac:dyDescent="0.2">
      <c r="A895" s="35" t="s">
        <v>1472</v>
      </c>
      <c r="B895" s="36" t="s">
        <v>50</v>
      </c>
      <c r="C895" s="37" t="s">
        <v>51</v>
      </c>
      <c r="D895" s="37" t="s">
        <v>3</v>
      </c>
      <c r="E895" s="36" t="s">
        <v>52</v>
      </c>
      <c r="F895" s="36" t="s">
        <v>53</v>
      </c>
      <c r="G895" s="37" t="s">
        <v>54</v>
      </c>
      <c r="H895" s="38" t="s">
        <v>4</v>
      </c>
      <c r="I895" s="189"/>
    </row>
    <row r="896" spans="1:9" x14ac:dyDescent="0.2">
      <c r="A896" s="35" t="s">
        <v>68</v>
      </c>
      <c r="B896" s="36" t="s">
        <v>1473</v>
      </c>
      <c r="C896" s="37" t="s">
        <v>86</v>
      </c>
      <c r="D896" s="37" t="s">
        <v>1474</v>
      </c>
      <c r="E896" s="36" t="s">
        <v>88</v>
      </c>
      <c r="F896" s="36" t="s">
        <v>6</v>
      </c>
      <c r="G896" s="37">
        <v>69.3</v>
      </c>
      <c r="H896" s="38">
        <v>69.3</v>
      </c>
      <c r="I896" s="189"/>
    </row>
    <row r="897" spans="1:9" x14ac:dyDescent="0.2">
      <c r="A897" s="35" t="s">
        <v>1854</v>
      </c>
      <c r="B897" s="36" t="s">
        <v>2204</v>
      </c>
      <c r="C897" s="37" t="s">
        <v>64</v>
      </c>
      <c r="D897" s="37" t="s">
        <v>2205</v>
      </c>
      <c r="E897" s="36" t="s">
        <v>1835</v>
      </c>
      <c r="F897" s="36" t="s">
        <v>2746</v>
      </c>
      <c r="G897" s="37">
        <v>25.04</v>
      </c>
      <c r="H897" s="38">
        <v>12.26</v>
      </c>
      <c r="I897" s="189"/>
    </row>
    <row r="898" spans="1:9" x14ac:dyDescent="0.2">
      <c r="A898" s="35" t="s">
        <v>1854</v>
      </c>
      <c r="B898" s="36" t="s">
        <v>2201</v>
      </c>
      <c r="C898" s="37" t="s">
        <v>64</v>
      </c>
      <c r="D898" s="37" t="s">
        <v>2202</v>
      </c>
      <c r="E898" s="36" t="s">
        <v>1835</v>
      </c>
      <c r="F898" s="36" t="s">
        <v>2746</v>
      </c>
      <c r="G898" s="37">
        <v>20.68</v>
      </c>
      <c r="H898" s="38">
        <v>10.119999999999999</v>
      </c>
      <c r="I898" s="189"/>
    </row>
    <row r="899" spans="1:9" x14ac:dyDescent="0.2">
      <c r="A899" s="35" t="s">
        <v>79</v>
      </c>
      <c r="B899" s="36" t="s">
        <v>2338</v>
      </c>
      <c r="C899" s="37" t="s">
        <v>64</v>
      </c>
      <c r="D899" s="37" t="s">
        <v>2339</v>
      </c>
      <c r="E899" s="36" t="s">
        <v>88</v>
      </c>
      <c r="F899" s="36" t="s">
        <v>2611</v>
      </c>
      <c r="G899" s="37">
        <v>18.440000000000001</v>
      </c>
      <c r="H899" s="38">
        <v>0.12</v>
      </c>
      <c r="I899" s="189"/>
    </row>
    <row r="900" spans="1:9" x14ac:dyDescent="0.2">
      <c r="A900" s="35" t="s">
        <v>79</v>
      </c>
      <c r="B900" s="36" t="s">
        <v>2747</v>
      </c>
      <c r="C900" s="37" t="s">
        <v>2300</v>
      </c>
      <c r="D900" s="37" t="s">
        <v>2748</v>
      </c>
      <c r="E900" s="36" t="s">
        <v>688</v>
      </c>
      <c r="F900" s="36" t="s">
        <v>6</v>
      </c>
      <c r="G900" s="37">
        <v>46.8</v>
      </c>
      <c r="H900" s="38">
        <v>46.8</v>
      </c>
      <c r="I900" s="189"/>
    </row>
    <row r="901" spans="1:9" x14ac:dyDescent="0.2">
      <c r="A901" s="35" t="s">
        <v>1481</v>
      </c>
      <c r="B901" s="36" t="s">
        <v>50</v>
      </c>
      <c r="C901" s="37" t="s">
        <v>51</v>
      </c>
      <c r="D901" s="37" t="s">
        <v>3</v>
      </c>
      <c r="E901" s="36" t="s">
        <v>52</v>
      </c>
      <c r="F901" s="36" t="s">
        <v>53</v>
      </c>
      <c r="G901" s="37" t="s">
        <v>54</v>
      </c>
      <c r="H901" s="38" t="s">
        <v>4</v>
      </c>
      <c r="I901" s="189"/>
    </row>
    <row r="902" spans="1:9" x14ac:dyDescent="0.2">
      <c r="A902" s="35" t="s">
        <v>68</v>
      </c>
      <c r="B902" s="36" t="s">
        <v>1482</v>
      </c>
      <c r="C902" s="37" t="s">
        <v>86</v>
      </c>
      <c r="D902" s="37" t="s">
        <v>1483</v>
      </c>
      <c r="E902" s="36" t="s">
        <v>88</v>
      </c>
      <c r="F902" s="36" t="s">
        <v>6</v>
      </c>
      <c r="G902" s="37">
        <v>287.36</v>
      </c>
      <c r="H902" s="38">
        <v>287.36</v>
      </c>
      <c r="I902" s="189"/>
    </row>
    <row r="903" spans="1:9" x14ac:dyDescent="0.2">
      <c r="A903" s="35" t="s">
        <v>1854</v>
      </c>
      <c r="B903" s="36" t="s">
        <v>1951</v>
      </c>
      <c r="C903" s="37" t="s">
        <v>64</v>
      </c>
      <c r="D903" s="37" t="s">
        <v>1952</v>
      </c>
      <c r="E903" s="36" t="s">
        <v>1835</v>
      </c>
      <c r="F903" s="36" t="s">
        <v>2749</v>
      </c>
      <c r="G903" s="37">
        <v>29.06</v>
      </c>
      <c r="H903" s="38">
        <v>23.24</v>
      </c>
      <c r="I903" s="189"/>
    </row>
    <row r="904" spans="1:9" x14ac:dyDescent="0.2">
      <c r="A904" s="35" t="s">
        <v>1854</v>
      </c>
      <c r="B904" s="36" t="s">
        <v>2423</v>
      </c>
      <c r="C904" s="37" t="s">
        <v>64</v>
      </c>
      <c r="D904" s="37" t="s">
        <v>2424</v>
      </c>
      <c r="E904" s="36" t="s">
        <v>1835</v>
      </c>
      <c r="F904" s="36" t="s">
        <v>2749</v>
      </c>
      <c r="G904" s="37">
        <v>21.65</v>
      </c>
      <c r="H904" s="38">
        <v>17.32</v>
      </c>
      <c r="I904" s="189"/>
    </row>
    <row r="905" spans="1:9" ht="19.5" x14ac:dyDescent="0.2">
      <c r="A905" s="35" t="s">
        <v>79</v>
      </c>
      <c r="B905" s="36" t="s">
        <v>2750</v>
      </c>
      <c r="C905" s="37" t="s">
        <v>2751</v>
      </c>
      <c r="D905" s="37" t="s">
        <v>2752</v>
      </c>
      <c r="E905" s="36" t="s">
        <v>88</v>
      </c>
      <c r="F905" s="36" t="s">
        <v>6</v>
      </c>
      <c r="G905" s="37">
        <v>246.8</v>
      </c>
      <c r="H905" s="38">
        <v>246.8</v>
      </c>
      <c r="I905" s="189"/>
    </row>
    <row r="906" spans="1:9" x14ac:dyDescent="0.2">
      <c r="A906" s="35" t="s">
        <v>1485</v>
      </c>
      <c r="B906" s="36" t="s">
        <v>50</v>
      </c>
      <c r="C906" s="37" t="s">
        <v>51</v>
      </c>
      <c r="D906" s="37" t="s">
        <v>3</v>
      </c>
      <c r="E906" s="36" t="s">
        <v>52</v>
      </c>
      <c r="F906" s="36" t="s">
        <v>53</v>
      </c>
      <c r="G906" s="37" t="s">
        <v>54</v>
      </c>
      <c r="H906" s="38" t="s">
        <v>4</v>
      </c>
      <c r="I906" s="189"/>
    </row>
    <row r="907" spans="1:9" x14ac:dyDescent="0.2">
      <c r="A907" s="35" t="s">
        <v>68</v>
      </c>
      <c r="B907" s="36" t="s">
        <v>1486</v>
      </c>
      <c r="C907" s="37" t="s">
        <v>86</v>
      </c>
      <c r="D907" s="37" t="s">
        <v>1487</v>
      </c>
      <c r="E907" s="36" t="s">
        <v>88</v>
      </c>
      <c r="F907" s="36" t="s">
        <v>6</v>
      </c>
      <c r="G907" s="37">
        <v>1096.06</v>
      </c>
      <c r="H907" s="38">
        <v>1096.06</v>
      </c>
      <c r="I907" s="189"/>
    </row>
    <row r="908" spans="1:9" x14ac:dyDescent="0.2">
      <c r="A908" s="35" t="s">
        <v>1854</v>
      </c>
      <c r="B908" s="36" t="s">
        <v>1951</v>
      </c>
      <c r="C908" s="37" t="s">
        <v>64</v>
      </c>
      <c r="D908" s="37" t="s">
        <v>1952</v>
      </c>
      <c r="E908" s="36" t="s">
        <v>1835</v>
      </c>
      <c r="F908" s="36" t="s">
        <v>2753</v>
      </c>
      <c r="G908" s="37">
        <v>29.06</v>
      </c>
      <c r="H908" s="38">
        <v>90.58</v>
      </c>
      <c r="I908" s="189"/>
    </row>
    <row r="909" spans="1:9" x14ac:dyDescent="0.2">
      <c r="A909" s="35" t="s">
        <v>1854</v>
      </c>
      <c r="B909" s="36" t="s">
        <v>2423</v>
      </c>
      <c r="C909" s="37" t="s">
        <v>64</v>
      </c>
      <c r="D909" s="37" t="s">
        <v>2424</v>
      </c>
      <c r="E909" s="36" t="s">
        <v>1835</v>
      </c>
      <c r="F909" s="36" t="s">
        <v>2753</v>
      </c>
      <c r="G909" s="37">
        <v>21.65</v>
      </c>
      <c r="H909" s="38">
        <v>67.48</v>
      </c>
      <c r="I909" s="189"/>
    </row>
    <row r="910" spans="1:9" x14ac:dyDescent="0.2">
      <c r="A910" s="35" t="s">
        <v>79</v>
      </c>
      <c r="B910" s="36" t="s">
        <v>2754</v>
      </c>
      <c r="C910" s="37" t="s">
        <v>1973</v>
      </c>
      <c r="D910" s="37" t="s">
        <v>2755</v>
      </c>
      <c r="E910" s="36" t="s">
        <v>88</v>
      </c>
      <c r="F910" s="36" t="s">
        <v>6</v>
      </c>
      <c r="G910" s="37">
        <v>938</v>
      </c>
      <c r="H910" s="38">
        <v>938</v>
      </c>
      <c r="I910" s="189"/>
    </row>
    <row r="911" spans="1:9" x14ac:dyDescent="0.2">
      <c r="A911" s="35" t="s">
        <v>1489</v>
      </c>
      <c r="B911" s="36" t="s">
        <v>50</v>
      </c>
      <c r="C911" s="37" t="s">
        <v>51</v>
      </c>
      <c r="D911" s="37" t="s">
        <v>3</v>
      </c>
      <c r="E911" s="36" t="s">
        <v>52</v>
      </c>
      <c r="F911" s="36" t="s">
        <v>53</v>
      </c>
      <c r="G911" s="37" t="s">
        <v>54</v>
      </c>
      <c r="H911" s="38" t="s">
        <v>4</v>
      </c>
      <c r="I911" s="189"/>
    </row>
    <row r="912" spans="1:9" x14ac:dyDescent="0.2">
      <c r="A912" s="35" t="s">
        <v>68</v>
      </c>
      <c r="B912" s="36" t="s">
        <v>1490</v>
      </c>
      <c r="C912" s="37" t="s">
        <v>86</v>
      </c>
      <c r="D912" s="37" t="s">
        <v>1491</v>
      </c>
      <c r="E912" s="36" t="s">
        <v>88</v>
      </c>
      <c r="F912" s="36" t="s">
        <v>6</v>
      </c>
      <c r="G912" s="37">
        <v>360.71</v>
      </c>
      <c r="H912" s="38">
        <v>360.71</v>
      </c>
      <c r="I912" s="189"/>
    </row>
    <row r="913" spans="1:9" x14ac:dyDescent="0.2">
      <c r="A913" s="35" t="s">
        <v>1854</v>
      </c>
      <c r="B913" s="36" t="s">
        <v>1951</v>
      </c>
      <c r="C913" s="37" t="s">
        <v>64</v>
      </c>
      <c r="D913" s="37" t="s">
        <v>1952</v>
      </c>
      <c r="E913" s="36" t="s">
        <v>1835</v>
      </c>
      <c r="F913" s="36" t="s">
        <v>6</v>
      </c>
      <c r="G913" s="37">
        <v>29.06</v>
      </c>
      <c r="H913" s="38">
        <v>29.06</v>
      </c>
      <c r="I913" s="189"/>
    </row>
    <row r="914" spans="1:9" x14ac:dyDescent="0.2">
      <c r="A914" s="35" t="s">
        <v>1854</v>
      </c>
      <c r="B914" s="36" t="s">
        <v>2423</v>
      </c>
      <c r="C914" s="37" t="s">
        <v>64</v>
      </c>
      <c r="D914" s="37" t="s">
        <v>2424</v>
      </c>
      <c r="E914" s="36" t="s">
        <v>1835</v>
      </c>
      <c r="F914" s="36" t="s">
        <v>6</v>
      </c>
      <c r="G914" s="37">
        <v>21.65</v>
      </c>
      <c r="H914" s="38">
        <v>21.65</v>
      </c>
      <c r="I914" s="189"/>
    </row>
    <row r="915" spans="1:9" x14ac:dyDescent="0.2">
      <c r="A915" s="35" t="s">
        <v>79</v>
      </c>
      <c r="B915" s="36" t="s">
        <v>2756</v>
      </c>
      <c r="C915" s="37" t="s">
        <v>2010</v>
      </c>
      <c r="D915" s="37" t="s">
        <v>2757</v>
      </c>
      <c r="E915" s="36" t="s">
        <v>88</v>
      </c>
      <c r="F915" s="36" t="s">
        <v>6</v>
      </c>
      <c r="G915" s="37">
        <v>310</v>
      </c>
      <c r="H915" s="38">
        <v>310</v>
      </c>
      <c r="I915" s="189"/>
    </row>
    <row r="916" spans="1:9" x14ac:dyDescent="0.2">
      <c r="A916" s="35" t="s">
        <v>1493</v>
      </c>
      <c r="B916" s="36" t="s">
        <v>50</v>
      </c>
      <c r="C916" s="37" t="s">
        <v>51</v>
      </c>
      <c r="D916" s="37" t="s">
        <v>3</v>
      </c>
      <c r="E916" s="36" t="s">
        <v>52</v>
      </c>
      <c r="F916" s="36" t="s">
        <v>53</v>
      </c>
      <c r="G916" s="37" t="s">
        <v>54</v>
      </c>
      <c r="H916" s="38" t="s">
        <v>4</v>
      </c>
      <c r="I916" s="189"/>
    </row>
    <row r="917" spans="1:9" x14ac:dyDescent="0.2">
      <c r="A917" s="35" t="s">
        <v>68</v>
      </c>
      <c r="B917" s="36" t="s">
        <v>1494</v>
      </c>
      <c r="C917" s="37" t="s">
        <v>86</v>
      </c>
      <c r="D917" s="37" t="s">
        <v>1495</v>
      </c>
      <c r="E917" s="36" t="s">
        <v>88</v>
      </c>
      <c r="F917" s="36" t="s">
        <v>6</v>
      </c>
      <c r="G917" s="37">
        <v>72.88</v>
      </c>
      <c r="H917" s="38">
        <v>72.88</v>
      </c>
      <c r="I917" s="189"/>
    </row>
    <row r="918" spans="1:9" x14ac:dyDescent="0.2">
      <c r="A918" s="35" t="s">
        <v>1854</v>
      </c>
      <c r="B918" s="36" t="s">
        <v>2204</v>
      </c>
      <c r="C918" s="37" t="s">
        <v>64</v>
      </c>
      <c r="D918" s="37" t="s">
        <v>2205</v>
      </c>
      <c r="E918" s="36" t="s">
        <v>1835</v>
      </c>
      <c r="F918" s="36" t="s">
        <v>2302</v>
      </c>
      <c r="G918" s="37">
        <v>25.04</v>
      </c>
      <c r="H918" s="38">
        <v>7.51</v>
      </c>
      <c r="I918" s="189"/>
    </row>
    <row r="919" spans="1:9" x14ac:dyDescent="0.2">
      <c r="A919" s="35" t="s">
        <v>79</v>
      </c>
      <c r="B919" s="36" t="s">
        <v>2758</v>
      </c>
      <c r="C919" s="37" t="s">
        <v>2300</v>
      </c>
      <c r="D919" s="37" t="s">
        <v>2759</v>
      </c>
      <c r="E919" s="36" t="s">
        <v>688</v>
      </c>
      <c r="F919" s="36" t="s">
        <v>6</v>
      </c>
      <c r="G919" s="37">
        <v>65.010000000000005</v>
      </c>
      <c r="H919" s="38">
        <v>65.010000000000005</v>
      </c>
      <c r="I919" s="189"/>
    </row>
    <row r="920" spans="1:9" x14ac:dyDescent="0.2">
      <c r="A920" s="35" t="s">
        <v>79</v>
      </c>
      <c r="B920" s="36" t="s">
        <v>2338</v>
      </c>
      <c r="C920" s="37" t="s">
        <v>64</v>
      </c>
      <c r="D920" s="37" t="s">
        <v>2339</v>
      </c>
      <c r="E920" s="36" t="s">
        <v>88</v>
      </c>
      <c r="F920" s="36" t="s">
        <v>2241</v>
      </c>
      <c r="G920" s="37">
        <v>18.440000000000001</v>
      </c>
      <c r="H920" s="38">
        <v>0.36</v>
      </c>
      <c r="I920" s="189"/>
    </row>
    <row r="921" spans="1:9" x14ac:dyDescent="0.2">
      <c r="A921" s="35" t="s">
        <v>1529</v>
      </c>
      <c r="B921" s="36" t="s">
        <v>50</v>
      </c>
      <c r="C921" s="37" t="s">
        <v>51</v>
      </c>
      <c r="D921" s="37" t="s">
        <v>3</v>
      </c>
      <c r="E921" s="36" t="s">
        <v>52</v>
      </c>
      <c r="F921" s="36" t="s">
        <v>53</v>
      </c>
      <c r="G921" s="37" t="s">
        <v>54</v>
      </c>
      <c r="H921" s="38" t="s">
        <v>4</v>
      </c>
      <c r="I921" s="189"/>
    </row>
    <row r="922" spans="1:9" ht="19.5" x14ac:dyDescent="0.2">
      <c r="A922" s="35" t="s">
        <v>68</v>
      </c>
      <c r="B922" s="36" t="s">
        <v>1530</v>
      </c>
      <c r="C922" s="37" t="s">
        <v>86</v>
      </c>
      <c r="D922" s="37" t="s">
        <v>1531</v>
      </c>
      <c r="E922" s="36" t="s">
        <v>66</v>
      </c>
      <c r="F922" s="36" t="s">
        <v>6</v>
      </c>
      <c r="G922" s="37">
        <v>91.04</v>
      </c>
      <c r="H922" s="38">
        <v>91.04</v>
      </c>
      <c r="I922" s="189"/>
    </row>
    <row r="923" spans="1:9" x14ac:dyDescent="0.2">
      <c r="A923" s="35" t="s">
        <v>1854</v>
      </c>
      <c r="B923" s="36" t="s">
        <v>2760</v>
      </c>
      <c r="C923" s="37" t="s">
        <v>64</v>
      </c>
      <c r="D923" s="37" t="s">
        <v>2761</v>
      </c>
      <c r="E923" s="36" t="s">
        <v>1835</v>
      </c>
      <c r="F923" s="36" t="s">
        <v>2517</v>
      </c>
      <c r="G923" s="37">
        <v>25.63</v>
      </c>
      <c r="H923" s="38">
        <v>14.09</v>
      </c>
      <c r="I923" s="189"/>
    </row>
    <row r="924" spans="1:9" x14ac:dyDescent="0.2">
      <c r="A924" s="35" t="s">
        <v>1854</v>
      </c>
      <c r="B924" s="36" t="s">
        <v>1867</v>
      </c>
      <c r="C924" s="37" t="s">
        <v>64</v>
      </c>
      <c r="D924" s="37" t="s">
        <v>1868</v>
      </c>
      <c r="E924" s="36" t="s">
        <v>1835</v>
      </c>
      <c r="F924" s="36" t="s">
        <v>2762</v>
      </c>
      <c r="G924" s="37">
        <v>20.74</v>
      </c>
      <c r="H924" s="38">
        <v>9.33</v>
      </c>
      <c r="I924" s="189"/>
    </row>
    <row r="925" spans="1:9" x14ac:dyDescent="0.2">
      <c r="A925" s="35" t="s">
        <v>79</v>
      </c>
      <c r="B925" s="36" t="s">
        <v>2763</v>
      </c>
      <c r="C925" s="37" t="s">
        <v>64</v>
      </c>
      <c r="D925" s="37" t="s">
        <v>2764</v>
      </c>
      <c r="E925" s="36" t="s">
        <v>170</v>
      </c>
      <c r="F925" s="36" t="s">
        <v>2765</v>
      </c>
      <c r="G925" s="37">
        <v>0.88</v>
      </c>
      <c r="H925" s="38">
        <v>3.96</v>
      </c>
      <c r="I925" s="189"/>
    </row>
    <row r="926" spans="1:9" x14ac:dyDescent="0.2">
      <c r="A926" s="35" t="s">
        <v>79</v>
      </c>
      <c r="B926" s="36" t="s">
        <v>2766</v>
      </c>
      <c r="C926" s="37" t="s">
        <v>64</v>
      </c>
      <c r="D926" s="37" t="s">
        <v>2767</v>
      </c>
      <c r="E926" s="36" t="s">
        <v>66</v>
      </c>
      <c r="F926" s="36" t="s">
        <v>2151</v>
      </c>
      <c r="G926" s="37">
        <v>58.77</v>
      </c>
      <c r="H926" s="38">
        <v>61.7</v>
      </c>
      <c r="I926" s="189"/>
    </row>
    <row r="927" spans="1:9" x14ac:dyDescent="0.2">
      <c r="A927" s="35" t="s">
        <v>79</v>
      </c>
      <c r="B927" s="36" t="s">
        <v>2378</v>
      </c>
      <c r="C927" s="37" t="s">
        <v>64</v>
      </c>
      <c r="D927" s="37" t="s">
        <v>2379</v>
      </c>
      <c r="E927" s="36" t="s">
        <v>170</v>
      </c>
      <c r="F927" s="36" t="s">
        <v>1678</v>
      </c>
      <c r="G927" s="37">
        <v>5.16</v>
      </c>
      <c r="H927" s="38">
        <v>1.96</v>
      </c>
      <c r="I927" s="189"/>
    </row>
    <row r="928" spans="1:9" x14ac:dyDescent="0.2">
      <c r="A928" s="35" t="s">
        <v>1535</v>
      </c>
      <c r="B928" s="36" t="s">
        <v>50</v>
      </c>
      <c r="C928" s="37" t="s">
        <v>51</v>
      </c>
      <c r="D928" s="37" t="s">
        <v>3</v>
      </c>
      <c r="E928" s="36" t="s">
        <v>52</v>
      </c>
      <c r="F928" s="36" t="s">
        <v>53</v>
      </c>
      <c r="G928" s="37" t="s">
        <v>54</v>
      </c>
      <c r="H928" s="38" t="s">
        <v>4</v>
      </c>
      <c r="I928" s="189"/>
    </row>
    <row r="929" spans="1:9" x14ac:dyDescent="0.2">
      <c r="A929" s="35" t="s">
        <v>68</v>
      </c>
      <c r="B929" s="36" t="s">
        <v>1536</v>
      </c>
      <c r="C929" s="37" t="s">
        <v>86</v>
      </c>
      <c r="D929" s="37" t="s">
        <v>1537</v>
      </c>
      <c r="E929" s="36" t="s">
        <v>136</v>
      </c>
      <c r="F929" s="36" t="s">
        <v>6</v>
      </c>
      <c r="G929" s="37">
        <v>126.85</v>
      </c>
      <c r="H929" s="38">
        <v>126.85</v>
      </c>
      <c r="I929" s="189"/>
    </row>
    <row r="930" spans="1:9" x14ac:dyDescent="0.2">
      <c r="A930" s="35" t="s">
        <v>1854</v>
      </c>
      <c r="B930" s="36" t="s">
        <v>1867</v>
      </c>
      <c r="C930" s="37" t="s">
        <v>64</v>
      </c>
      <c r="D930" s="37" t="s">
        <v>1868</v>
      </c>
      <c r="E930" s="36" t="s">
        <v>1835</v>
      </c>
      <c r="F930" s="36" t="s">
        <v>2097</v>
      </c>
      <c r="G930" s="37">
        <v>20.74</v>
      </c>
      <c r="H930" s="38">
        <v>72.59</v>
      </c>
      <c r="I930" s="189"/>
    </row>
    <row r="931" spans="1:9" x14ac:dyDescent="0.2">
      <c r="A931" s="35" t="s">
        <v>79</v>
      </c>
      <c r="B931" s="36" t="s">
        <v>2768</v>
      </c>
      <c r="C931" s="37" t="s">
        <v>3547</v>
      </c>
      <c r="D931" s="37" t="s">
        <v>2769</v>
      </c>
      <c r="E931" s="36" t="s">
        <v>136</v>
      </c>
      <c r="F931" s="36" t="s">
        <v>6</v>
      </c>
      <c r="G931" s="37">
        <v>54.26</v>
      </c>
      <c r="H931" s="38">
        <v>54.26</v>
      </c>
      <c r="I931" s="189"/>
    </row>
    <row r="932" spans="1:9" x14ac:dyDescent="0.2">
      <c r="A932" s="35" t="s">
        <v>1547</v>
      </c>
      <c r="B932" s="36" t="s">
        <v>50</v>
      </c>
      <c r="C932" s="37" t="s">
        <v>51</v>
      </c>
      <c r="D932" s="37" t="s">
        <v>3</v>
      </c>
      <c r="E932" s="36" t="s">
        <v>52</v>
      </c>
      <c r="F932" s="36" t="s">
        <v>53</v>
      </c>
      <c r="G932" s="37" t="s">
        <v>54</v>
      </c>
      <c r="H932" s="38" t="s">
        <v>4</v>
      </c>
      <c r="I932" s="189"/>
    </row>
    <row r="933" spans="1:9" ht="19.5" x14ac:dyDescent="0.2">
      <c r="A933" s="35" t="s">
        <v>68</v>
      </c>
      <c r="B933" s="36" t="s">
        <v>1548</v>
      </c>
      <c r="C933" s="37" t="s">
        <v>86</v>
      </c>
      <c r="D933" s="37" t="s">
        <v>1549</v>
      </c>
      <c r="E933" s="36" t="s">
        <v>66</v>
      </c>
      <c r="F933" s="36" t="s">
        <v>6</v>
      </c>
      <c r="G933" s="37">
        <v>20.63</v>
      </c>
      <c r="H933" s="38">
        <v>20.63</v>
      </c>
      <c r="I933" s="189"/>
    </row>
    <row r="934" spans="1:9" x14ac:dyDescent="0.2">
      <c r="A934" s="35" t="s">
        <v>1854</v>
      </c>
      <c r="B934" s="36" t="s">
        <v>1867</v>
      </c>
      <c r="C934" s="37" t="s">
        <v>64</v>
      </c>
      <c r="D934" s="37" t="s">
        <v>1868</v>
      </c>
      <c r="E934" s="36" t="s">
        <v>1835</v>
      </c>
      <c r="F934" s="36" t="s">
        <v>1862</v>
      </c>
      <c r="G934" s="37">
        <v>20.74</v>
      </c>
      <c r="H934" s="38">
        <v>4.1399999999999997</v>
      </c>
      <c r="I934" s="189"/>
    </row>
    <row r="935" spans="1:9" x14ac:dyDescent="0.2">
      <c r="A935" s="35" t="s">
        <v>1854</v>
      </c>
      <c r="B935" s="36" t="s">
        <v>1860</v>
      </c>
      <c r="C935" s="37" t="s">
        <v>64</v>
      </c>
      <c r="D935" s="37" t="s">
        <v>1861</v>
      </c>
      <c r="E935" s="36" t="s">
        <v>1835</v>
      </c>
      <c r="F935" s="36" t="s">
        <v>1862</v>
      </c>
      <c r="G935" s="37">
        <v>25.75</v>
      </c>
      <c r="H935" s="38">
        <v>5.15</v>
      </c>
      <c r="I935" s="189"/>
    </row>
    <row r="936" spans="1:9" ht="19.5" x14ac:dyDescent="0.2">
      <c r="A936" s="35" t="s">
        <v>1854</v>
      </c>
      <c r="B936" s="36" t="s">
        <v>2280</v>
      </c>
      <c r="C936" s="37" t="s">
        <v>64</v>
      </c>
      <c r="D936" s="37" t="s">
        <v>2281</v>
      </c>
      <c r="E936" s="36" t="s">
        <v>136</v>
      </c>
      <c r="F936" s="36" t="s">
        <v>2241</v>
      </c>
      <c r="G936" s="37">
        <v>567.48</v>
      </c>
      <c r="H936" s="38">
        <v>11.34</v>
      </c>
      <c r="I936" s="189"/>
    </row>
    <row r="937" spans="1:9" x14ac:dyDescent="0.2">
      <c r="A937" s="35" t="s">
        <v>1555</v>
      </c>
      <c r="B937" s="36" t="s">
        <v>50</v>
      </c>
      <c r="C937" s="37" t="s">
        <v>51</v>
      </c>
      <c r="D937" s="37" t="s">
        <v>3</v>
      </c>
      <c r="E937" s="36" t="s">
        <v>52</v>
      </c>
      <c r="F937" s="36" t="s">
        <v>53</v>
      </c>
      <c r="G937" s="37" t="s">
        <v>54</v>
      </c>
      <c r="H937" s="38" t="s">
        <v>4</v>
      </c>
      <c r="I937" s="189"/>
    </row>
    <row r="938" spans="1:9" x14ac:dyDescent="0.2">
      <c r="A938" s="35" t="s">
        <v>68</v>
      </c>
      <c r="B938" s="36" t="s">
        <v>1556</v>
      </c>
      <c r="C938" s="37" t="s">
        <v>86</v>
      </c>
      <c r="D938" s="37" t="s">
        <v>1557</v>
      </c>
      <c r="E938" s="36" t="s">
        <v>72</v>
      </c>
      <c r="F938" s="36" t="s">
        <v>6</v>
      </c>
      <c r="G938" s="37">
        <v>33.26</v>
      </c>
      <c r="H938" s="38">
        <v>33.26</v>
      </c>
      <c r="I938" s="189"/>
    </row>
    <row r="939" spans="1:9" x14ac:dyDescent="0.2">
      <c r="A939" s="35" t="s">
        <v>1854</v>
      </c>
      <c r="B939" s="36" t="s">
        <v>1860</v>
      </c>
      <c r="C939" s="37" t="s">
        <v>64</v>
      </c>
      <c r="D939" s="37" t="s">
        <v>1861</v>
      </c>
      <c r="E939" s="36" t="s">
        <v>1835</v>
      </c>
      <c r="F939" s="36" t="s">
        <v>2770</v>
      </c>
      <c r="G939" s="37">
        <v>25.75</v>
      </c>
      <c r="H939" s="38">
        <v>13.9</v>
      </c>
      <c r="I939" s="189"/>
    </row>
    <row r="940" spans="1:9" x14ac:dyDescent="0.2">
      <c r="A940" s="35" t="s">
        <v>1854</v>
      </c>
      <c r="B940" s="36" t="s">
        <v>1867</v>
      </c>
      <c r="C940" s="37" t="s">
        <v>64</v>
      </c>
      <c r="D940" s="37" t="s">
        <v>1868</v>
      </c>
      <c r="E940" s="36" t="s">
        <v>1835</v>
      </c>
      <c r="F940" s="36" t="s">
        <v>2478</v>
      </c>
      <c r="G940" s="37">
        <v>20.74</v>
      </c>
      <c r="H940" s="38">
        <v>12.44</v>
      </c>
      <c r="I940" s="189"/>
    </row>
    <row r="941" spans="1:9" x14ac:dyDescent="0.2">
      <c r="A941" s="35" t="s">
        <v>79</v>
      </c>
      <c r="B941" s="36" t="s">
        <v>2364</v>
      </c>
      <c r="C941" s="37" t="s">
        <v>64</v>
      </c>
      <c r="D941" s="37" t="s">
        <v>2365</v>
      </c>
      <c r="E941" s="36" t="s">
        <v>136</v>
      </c>
      <c r="F941" s="36" t="s">
        <v>2228</v>
      </c>
      <c r="G941" s="37">
        <v>84</v>
      </c>
      <c r="H941" s="38">
        <v>0.84</v>
      </c>
      <c r="I941" s="189"/>
    </row>
    <row r="942" spans="1:9" x14ac:dyDescent="0.2">
      <c r="A942" s="35" t="s">
        <v>79</v>
      </c>
      <c r="B942" s="36" t="s">
        <v>2366</v>
      </c>
      <c r="C942" s="37" t="s">
        <v>64</v>
      </c>
      <c r="D942" s="37" t="s">
        <v>2367</v>
      </c>
      <c r="E942" s="36" t="s">
        <v>170</v>
      </c>
      <c r="F942" s="36" t="s">
        <v>2771</v>
      </c>
      <c r="G942" s="37">
        <v>0.8</v>
      </c>
      <c r="H942" s="38">
        <v>3.36</v>
      </c>
      <c r="I942" s="189"/>
    </row>
    <row r="943" spans="1:9" ht="19.5" x14ac:dyDescent="0.2">
      <c r="A943" s="35" t="s">
        <v>79</v>
      </c>
      <c r="B943" s="36" t="s">
        <v>2772</v>
      </c>
      <c r="C943" s="37" t="s">
        <v>64</v>
      </c>
      <c r="D943" s="37" t="s">
        <v>2773</v>
      </c>
      <c r="E943" s="36" t="s">
        <v>170</v>
      </c>
      <c r="F943" s="36" t="s">
        <v>2368</v>
      </c>
      <c r="G943" s="37">
        <v>0.85</v>
      </c>
      <c r="H943" s="38">
        <v>2.72</v>
      </c>
      <c r="I943" s="189"/>
    </row>
    <row r="944" spans="1:9" x14ac:dyDescent="0.2">
      <c r="A944" s="35" t="s">
        <v>1622</v>
      </c>
      <c r="B944" s="36" t="s">
        <v>50</v>
      </c>
      <c r="C944" s="37" t="s">
        <v>51</v>
      </c>
      <c r="D944" s="37" t="s">
        <v>3</v>
      </c>
      <c r="E944" s="36" t="s">
        <v>52</v>
      </c>
      <c r="F944" s="36" t="s">
        <v>53</v>
      </c>
      <c r="G944" s="37" t="s">
        <v>54</v>
      </c>
      <c r="H944" s="38" t="s">
        <v>4</v>
      </c>
      <c r="I944" s="189"/>
    </row>
    <row r="945" spans="1:9" x14ac:dyDescent="0.2">
      <c r="A945" s="35" t="s">
        <v>68</v>
      </c>
      <c r="B945" s="36" t="s">
        <v>1623</v>
      </c>
      <c r="C945" s="37" t="s">
        <v>86</v>
      </c>
      <c r="D945" s="37" t="s">
        <v>1624</v>
      </c>
      <c r="E945" s="36" t="s">
        <v>88</v>
      </c>
      <c r="F945" s="36" t="s">
        <v>6</v>
      </c>
      <c r="G945" s="37">
        <v>281.08999999999997</v>
      </c>
      <c r="H945" s="38">
        <v>281.08999999999997</v>
      </c>
      <c r="I945" s="189"/>
    </row>
    <row r="946" spans="1:9" x14ac:dyDescent="0.2">
      <c r="A946" s="35" t="s">
        <v>1854</v>
      </c>
      <c r="B946" s="36" t="s">
        <v>1860</v>
      </c>
      <c r="C946" s="37" t="s">
        <v>64</v>
      </c>
      <c r="D946" s="37" t="s">
        <v>1861</v>
      </c>
      <c r="E946" s="36" t="s">
        <v>1835</v>
      </c>
      <c r="F946" s="36" t="s">
        <v>2774</v>
      </c>
      <c r="G946" s="37">
        <v>25.75</v>
      </c>
      <c r="H946" s="38">
        <v>24.42</v>
      </c>
      <c r="I946" s="189"/>
    </row>
    <row r="947" spans="1:9" x14ac:dyDescent="0.2">
      <c r="A947" s="35" t="s">
        <v>1854</v>
      </c>
      <c r="B947" s="36" t="s">
        <v>2775</v>
      </c>
      <c r="C947" s="37" t="s">
        <v>64</v>
      </c>
      <c r="D947" s="37" t="s">
        <v>2776</v>
      </c>
      <c r="E947" s="36" t="s">
        <v>1835</v>
      </c>
      <c r="F947" s="36" t="s">
        <v>2777</v>
      </c>
      <c r="G947" s="37">
        <v>21.28</v>
      </c>
      <c r="H947" s="38">
        <v>6.35</v>
      </c>
      <c r="I947" s="189"/>
    </row>
    <row r="948" spans="1:9" ht="19.5" x14ac:dyDescent="0.2">
      <c r="A948" s="35" t="s">
        <v>79</v>
      </c>
      <c r="B948" s="36" t="s">
        <v>2310</v>
      </c>
      <c r="C948" s="37" t="s">
        <v>64</v>
      </c>
      <c r="D948" s="37" t="s">
        <v>2311</v>
      </c>
      <c r="E948" s="36" t="s">
        <v>88</v>
      </c>
      <c r="F948" s="36" t="s">
        <v>16</v>
      </c>
      <c r="G948" s="37">
        <v>19.260000000000002</v>
      </c>
      <c r="H948" s="38">
        <v>115.56</v>
      </c>
      <c r="I948" s="189"/>
    </row>
    <row r="949" spans="1:9" x14ac:dyDescent="0.2">
      <c r="A949" s="35" t="s">
        <v>79</v>
      </c>
      <c r="B949" s="36" t="s">
        <v>2778</v>
      </c>
      <c r="C949" s="37" t="s">
        <v>2010</v>
      </c>
      <c r="D949" s="37" t="s">
        <v>2779</v>
      </c>
      <c r="E949" s="36" t="s">
        <v>88</v>
      </c>
      <c r="F949" s="36" t="s">
        <v>6</v>
      </c>
      <c r="G949" s="37">
        <v>134.76</v>
      </c>
      <c r="H949" s="38">
        <v>134.76</v>
      </c>
      <c r="I949" s="189"/>
    </row>
    <row r="950" spans="1:9" x14ac:dyDescent="0.2">
      <c r="A950" s="35" t="s">
        <v>1626</v>
      </c>
      <c r="B950" s="36" t="s">
        <v>50</v>
      </c>
      <c r="C950" s="37" t="s">
        <v>51</v>
      </c>
      <c r="D950" s="37" t="s">
        <v>3</v>
      </c>
      <c r="E950" s="36" t="s">
        <v>52</v>
      </c>
      <c r="F950" s="36" t="s">
        <v>53</v>
      </c>
      <c r="G950" s="37" t="s">
        <v>54</v>
      </c>
      <c r="H950" s="38" t="s">
        <v>4</v>
      </c>
      <c r="I950" s="189"/>
    </row>
    <row r="951" spans="1:9" ht="19.5" x14ac:dyDescent="0.2">
      <c r="A951" s="35" t="s">
        <v>68</v>
      </c>
      <c r="B951" s="36" t="s">
        <v>1627</v>
      </c>
      <c r="C951" s="37" t="s">
        <v>86</v>
      </c>
      <c r="D951" s="37" t="s">
        <v>1628</v>
      </c>
      <c r="E951" s="36" t="s">
        <v>88</v>
      </c>
      <c r="F951" s="36" t="s">
        <v>6</v>
      </c>
      <c r="G951" s="37">
        <v>266.33999999999997</v>
      </c>
      <c r="H951" s="38">
        <v>266.33999999999997</v>
      </c>
      <c r="I951" s="189"/>
    </row>
    <row r="952" spans="1:9" x14ac:dyDescent="0.2">
      <c r="A952" s="35" t="s">
        <v>1854</v>
      </c>
      <c r="B952" s="36" t="s">
        <v>2204</v>
      </c>
      <c r="C952" s="37" t="s">
        <v>64</v>
      </c>
      <c r="D952" s="37" t="s">
        <v>2205</v>
      </c>
      <c r="E952" s="36" t="s">
        <v>1835</v>
      </c>
      <c r="F952" s="36" t="s">
        <v>2780</v>
      </c>
      <c r="G952" s="37">
        <v>25.04</v>
      </c>
      <c r="H952" s="38">
        <v>15.83</v>
      </c>
      <c r="I952" s="189"/>
    </row>
    <row r="953" spans="1:9" x14ac:dyDescent="0.2">
      <c r="A953" s="35" t="s">
        <v>1854</v>
      </c>
      <c r="B953" s="36" t="s">
        <v>1867</v>
      </c>
      <c r="C953" s="37" t="s">
        <v>64</v>
      </c>
      <c r="D953" s="37" t="s">
        <v>1868</v>
      </c>
      <c r="E953" s="36" t="s">
        <v>1835</v>
      </c>
      <c r="F953" s="36" t="s">
        <v>2781</v>
      </c>
      <c r="G953" s="37">
        <v>20.74</v>
      </c>
      <c r="H953" s="38">
        <v>4.13</v>
      </c>
      <c r="I953" s="189"/>
    </row>
    <row r="954" spans="1:9" x14ac:dyDescent="0.2">
      <c r="A954" s="35" t="s">
        <v>79</v>
      </c>
      <c r="B954" s="36" t="s">
        <v>2782</v>
      </c>
      <c r="C954" s="37" t="s">
        <v>1973</v>
      </c>
      <c r="D954" s="37" t="s">
        <v>2783</v>
      </c>
      <c r="E954" s="36" t="s">
        <v>88</v>
      </c>
      <c r="F954" s="36" t="s">
        <v>6</v>
      </c>
      <c r="G954" s="37">
        <v>169.34</v>
      </c>
      <c r="H954" s="38">
        <v>169.34</v>
      </c>
      <c r="I954" s="189"/>
    </row>
    <row r="955" spans="1:9" ht="19.5" x14ac:dyDescent="0.2">
      <c r="A955" s="35" t="s">
        <v>79</v>
      </c>
      <c r="B955" s="36" t="s">
        <v>2310</v>
      </c>
      <c r="C955" s="37" t="s">
        <v>64</v>
      </c>
      <c r="D955" s="37" t="s">
        <v>2311</v>
      </c>
      <c r="E955" s="36" t="s">
        <v>88</v>
      </c>
      <c r="F955" s="36" t="s">
        <v>12</v>
      </c>
      <c r="G955" s="37">
        <v>19.260000000000002</v>
      </c>
      <c r="H955" s="38">
        <v>77.040000000000006</v>
      </c>
      <c r="I955" s="189"/>
    </row>
    <row r="956" spans="1:9" x14ac:dyDescent="0.2">
      <c r="A956" s="35" t="s">
        <v>1634</v>
      </c>
      <c r="B956" s="36" t="s">
        <v>50</v>
      </c>
      <c r="C956" s="37" t="s">
        <v>51</v>
      </c>
      <c r="D956" s="37" t="s">
        <v>3</v>
      </c>
      <c r="E956" s="36" t="s">
        <v>52</v>
      </c>
      <c r="F956" s="36" t="s">
        <v>53</v>
      </c>
      <c r="G956" s="37" t="s">
        <v>54</v>
      </c>
      <c r="H956" s="38" t="s">
        <v>4</v>
      </c>
      <c r="I956" s="189"/>
    </row>
    <row r="957" spans="1:9" x14ac:dyDescent="0.2">
      <c r="A957" s="35" t="s">
        <v>68</v>
      </c>
      <c r="B957" s="36" t="s">
        <v>1635</v>
      </c>
      <c r="C957" s="37" t="s">
        <v>86</v>
      </c>
      <c r="D957" s="37" t="s">
        <v>1636</v>
      </c>
      <c r="E957" s="36" t="s">
        <v>66</v>
      </c>
      <c r="F957" s="36" t="s">
        <v>6</v>
      </c>
      <c r="G957" s="37">
        <v>30.67</v>
      </c>
      <c r="H957" s="38">
        <v>30.67</v>
      </c>
      <c r="I957" s="189"/>
    </row>
    <row r="958" spans="1:9" x14ac:dyDescent="0.2">
      <c r="A958" s="35" t="s">
        <v>1854</v>
      </c>
      <c r="B958" s="36" t="s">
        <v>1867</v>
      </c>
      <c r="C958" s="37" t="s">
        <v>64</v>
      </c>
      <c r="D958" s="37" t="s">
        <v>1868</v>
      </c>
      <c r="E958" s="36" t="s">
        <v>1835</v>
      </c>
      <c r="F958" s="36" t="s">
        <v>2784</v>
      </c>
      <c r="G958" s="37">
        <v>20.74</v>
      </c>
      <c r="H958" s="38">
        <v>6.84</v>
      </c>
      <c r="I958" s="189"/>
    </row>
    <row r="959" spans="1:9" x14ac:dyDescent="0.2">
      <c r="A959" s="35" t="s">
        <v>1854</v>
      </c>
      <c r="B959" s="36" t="s">
        <v>2724</v>
      </c>
      <c r="C959" s="37" t="s">
        <v>64</v>
      </c>
      <c r="D959" s="37" t="s">
        <v>2725</v>
      </c>
      <c r="E959" s="36" t="s">
        <v>1835</v>
      </c>
      <c r="F959" s="36" t="s">
        <v>2316</v>
      </c>
      <c r="G959" s="37">
        <v>27.44</v>
      </c>
      <c r="H959" s="38">
        <v>13.72</v>
      </c>
      <c r="I959" s="189"/>
    </row>
    <row r="960" spans="1:9" x14ac:dyDescent="0.2">
      <c r="A960" s="35" t="s">
        <v>79</v>
      </c>
      <c r="B960" s="36" t="s">
        <v>2785</v>
      </c>
      <c r="C960" s="37" t="s">
        <v>64</v>
      </c>
      <c r="D960" s="37" t="s">
        <v>2786</v>
      </c>
      <c r="E960" s="36" t="s">
        <v>2729</v>
      </c>
      <c r="F960" s="36" t="s">
        <v>2787</v>
      </c>
      <c r="G960" s="37">
        <v>28.89</v>
      </c>
      <c r="H960" s="38">
        <v>10.11</v>
      </c>
      <c r="I960" s="189"/>
    </row>
    <row r="961" spans="1:9" x14ac:dyDescent="0.2">
      <c r="A961" s="35" t="s">
        <v>1638</v>
      </c>
      <c r="B961" s="36" t="s">
        <v>50</v>
      </c>
      <c r="C961" s="37" t="s">
        <v>51</v>
      </c>
      <c r="D961" s="37" t="s">
        <v>3</v>
      </c>
      <c r="E961" s="36" t="s">
        <v>52</v>
      </c>
      <c r="F961" s="36" t="s">
        <v>53</v>
      </c>
      <c r="G961" s="37" t="s">
        <v>54</v>
      </c>
      <c r="H961" s="38" t="s">
        <v>4</v>
      </c>
      <c r="I961" s="189"/>
    </row>
    <row r="962" spans="1:9" x14ac:dyDescent="0.2">
      <c r="A962" s="35" t="s">
        <v>68</v>
      </c>
      <c r="B962" s="36" t="s">
        <v>1639</v>
      </c>
      <c r="C962" s="37" t="s">
        <v>86</v>
      </c>
      <c r="D962" s="37" t="s">
        <v>1640</v>
      </c>
      <c r="E962" s="36" t="s">
        <v>88</v>
      </c>
      <c r="F962" s="36" t="s">
        <v>6</v>
      </c>
      <c r="G962" s="37">
        <v>342.13</v>
      </c>
      <c r="H962" s="38">
        <v>342.13</v>
      </c>
      <c r="I962" s="189"/>
    </row>
    <row r="963" spans="1:9" x14ac:dyDescent="0.2">
      <c r="A963" s="35" t="s">
        <v>1854</v>
      </c>
      <c r="B963" s="36" t="s">
        <v>1951</v>
      </c>
      <c r="C963" s="37" t="s">
        <v>64</v>
      </c>
      <c r="D963" s="37" t="s">
        <v>1952</v>
      </c>
      <c r="E963" s="36" t="s">
        <v>1835</v>
      </c>
      <c r="F963" s="36" t="s">
        <v>2788</v>
      </c>
      <c r="G963" s="37">
        <v>29.06</v>
      </c>
      <c r="H963" s="38">
        <v>15.4</v>
      </c>
      <c r="I963" s="189"/>
    </row>
    <row r="964" spans="1:9" x14ac:dyDescent="0.2">
      <c r="A964" s="35" t="s">
        <v>1854</v>
      </c>
      <c r="B964" s="36" t="s">
        <v>2423</v>
      </c>
      <c r="C964" s="37" t="s">
        <v>64</v>
      </c>
      <c r="D964" s="37" t="s">
        <v>2424</v>
      </c>
      <c r="E964" s="36" t="s">
        <v>1835</v>
      </c>
      <c r="F964" s="36" t="s">
        <v>2788</v>
      </c>
      <c r="G964" s="37">
        <v>21.65</v>
      </c>
      <c r="H964" s="38">
        <v>11.47</v>
      </c>
      <c r="I964" s="189"/>
    </row>
    <row r="965" spans="1:9" ht="29.25" x14ac:dyDescent="0.2">
      <c r="A965" s="35" t="s">
        <v>79</v>
      </c>
      <c r="B965" s="36" t="s">
        <v>2789</v>
      </c>
      <c r="C965" s="37" t="s">
        <v>2010</v>
      </c>
      <c r="D965" s="37" t="s">
        <v>2790</v>
      </c>
      <c r="E965" s="36" t="s">
        <v>88</v>
      </c>
      <c r="F965" s="36" t="s">
        <v>6</v>
      </c>
      <c r="G965" s="37">
        <v>315.26</v>
      </c>
      <c r="H965" s="38">
        <v>315.26</v>
      </c>
      <c r="I965" s="189"/>
    </row>
    <row r="966" spans="1:9" x14ac:dyDescent="0.2">
      <c r="A966" s="35" t="s">
        <v>1642</v>
      </c>
      <c r="B966" s="36" t="s">
        <v>50</v>
      </c>
      <c r="C966" s="37" t="s">
        <v>51</v>
      </c>
      <c r="D966" s="37" t="s">
        <v>3</v>
      </c>
      <c r="E966" s="36" t="s">
        <v>52</v>
      </c>
      <c r="F966" s="36" t="s">
        <v>53</v>
      </c>
      <c r="G966" s="37" t="s">
        <v>54</v>
      </c>
      <c r="H966" s="38" t="s">
        <v>4</v>
      </c>
      <c r="I966" s="189"/>
    </row>
    <row r="967" spans="1:9" ht="19.5" x14ac:dyDescent="0.2">
      <c r="A967" s="35" t="s">
        <v>68</v>
      </c>
      <c r="B967" s="36" t="s">
        <v>1643</v>
      </c>
      <c r="C967" s="37" t="s">
        <v>86</v>
      </c>
      <c r="D967" s="37" t="s">
        <v>1644</v>
      </c>
      <c r="E967" s="36" t="s">
        <v>88</v>
      </c>
      <c r="F967" s="36" t="s">
        <v>6</v>
      </c>
      <c r="G967" s="37">
        <v>76.11</v>
      </c>
      <c r="H967" s="38">
        <v>76.11</v>
      </c>
      <c r="I967" s="189"/>
    </row>
    <row r="968" spans="1:9" x14ac:dyDescent="0.2">
      <c r="A968" s="35" t="s">
        <v>1854</v>
      </c>
      <c r="B968" s="36" t="s">
        <v>2055</v>
      </c>
      <c r="C968" s="37" t="s">
        <v>64</v>
      </c>
      <c r="D968" s="37" t="s">
        <v>2056</v>
      </c>
      <c r="E968" s="36" t="s">
        <v>1835</v>
      </c>
      <c r="F968" s="36" t="s">
        <v>2743</v>
      </c>
      <c r="G968" s="37">
        <v>21.61</v>
      </c>
      <c r="H968" s="38">
        <v>3.6</v>
      </c>
      <c r="I968" s="189"/>
    </row>
    <row r="969" spans="1:9" ht="19.5" x14ac:dyDescent="0.2">
      <c r="A969" s="35" t="s">
        <v>79</v>
      </c>
      <c r="B969" s="36" t="s">
        <v>2791</v>
      </c>
      <c r="C969" s="37" t="s">
        <v>2010</v>
      </c>
      <c r="D969" s="37" t="s">
        <v>2792</v>
      </c>
      <c r="E969" s="36" t="s">
        <v>88</v>
      </c>
      <c r="F969" s="36" t="s">
        <v>6</v>
      </c>
      <c r="G969" s="37">
        <v>72.510000000000005</v>
      </c>
      <c r="H969" s="38">
        <v>72.510000000000005</v>
      </c>
      <c r="I969" s="189"/>
    </row>
    <row r="970" spans="1:9" x14ac:dyDescent="0.2">
      <c r="A970" s="35" t="s">
        <v>1646</v>
      </c>
      <c r="B970" s="36" t="s">
        <v>50</v>
      </c>
      <c r="C970" s="37" t="s">
        <v>51</v>
      </c>
      <c r="D970" s="37" t="s">
        <v>3</v>
      </c>
      <c r="E970" s="36" t="s">
        <v>52</v>
      </c>
      <c r="F970" s="36" t="s">
        <v>53</v>
      </c>
      <c r="G970" s="37" t="s">
        <v>54</v>
      </c>
      <c r="H970" s="38" t="s">
        <v>4</v>
      </c>
      <c r="I970" s="189"/>
    </row>
    <row r="971" spans="1:9" ht="19.5" x14ac:dyDescent="0.2">
      <c r="A971" s="35" t="s">
        <v>68</v>
      </c>
      <c r="B971" s="36" t="s">
        <v>1647</v>
      </c>
      <c r="C971" s="37" t="s">
        <v>86</v>
      </c>
      <c r="D971" s="37" t="s">
        <v>1648</v>
      </c>
      <c r="E971" s="36" t="s">
        <v>88</v>
      </c>
      <c r="F971" s="36" t="s">
        <v>6</v>
      </c>
      <c r="G971" s="37">
        <v>205.34</v>
      </c>
      <c r="H971" s="38">
        <v>205.34</v>
      </c>
      <c r="I971" s="189"/>
    </row>
    <row r="972" spans="1:9" x14ac:dyDescent="0.2">
      <c r="A972" s="35" t="s">
        <v>1854</v>
      </c>
      <c r="B972" s="36" t="s">
        <v>1867</v>
      </c>
      <c r="C972" s="37" t="s">
        <v>64</v>
      </c>
      <c r="D972" s="37" t="s">
        <v>1868</v>
      </c>
      <c r="E972" s="36" t="s">
        <v>1835</v>
      </c>
      <c r="F972" s="36" t="s">
        <v>1862</v>
      </c>
      <c r="G972" s="37">
        <v>20.74</v>
      </c>
      <c r="H972" s="38">
        <v>4.1399999999999997</v>
      </c>
      <c r="I972" s="189"/>
    </row>
    <row r="973" spans="1:9" x14ac:dyDescent="0.2">
      <c r="A973" s="35" t="s">
        <v>79</v>
      </c>
      <c r="B973" s="36" t="s">
        <v>2793</v>
      </c>
      <c r="C973" s="37" t="s">
        <v>2300</v>
      </c>
      <c r="D973" s="37" t="s">
        <v>2794</v>
      </c>
      <c r="E973" s="36" t="s">
        <v>1112</v>
      </c>
      <c r="F973" s="36" t="s">
        <v>6</v>
      </c>
      <c r="G973" s="37">
        <v>201.2</v>
      </c>
      <c r="H973" s="38">
        <v>201.2</v>
      </c>
      <c r="I973" s="189"/>
    </row>
    <row r="974" spans="1:9" x14ac:dyDescent="0.2">
      <c r="A974" s="35" t="s">
        <v>1650</v>
      </c>
      <c r="B974" s="36" t="s">
        <v>50</v>
      </c>
      <c r="C974" s="37" t="s">
        <v>51</v>
      </c>
      <c r="D974" s="37" t="s">
        <v>3</v>
      </c>
      <c r="E974" s="36" t="s">
        <v>52</v>
      </c>
      <c r="F974" s="36" t="s">
        <v>53</v>
      </c>
      <c r="G974" s="37" t="s">
        <v>54</v>
      </c>
      <c r="H974" s="38" t="s">
        <v>4</v>
      </c>
      <c r="I974" s="189"/>
    </row>
    <row r="975" spans="1:9" x14ac:dyDescent="0.2">
      <c r="A975" s="35" t="s">
        <v>68</v>
      </c>
      <c r="B975" s="36" t="s">
        <v>1651</v>
      </c>
      <c r="C975" s="37" t="s">
        <v>86</v>
      </c>
      <c r="D975" s="37" t="s">
        <v>1652</v>
      </c>
      <c r="E975" s="36" t="s">
        <v>88</v>
      </c>
      <c r="F975" s="36" t="s">
        <v>6</v>
      </c>
      <c r="G975" s="37">
        <v>69.09</v>
      </c>
      <c r="H975" s="38">
        <v>69.09</v>
      </c>
      <c r="I975" s="189"/>
    </row>
    <row r="976" spans="1:9" x14ac:dyDescent="0.2">
      <c r="A976" s="35" t="s">
        <v>1854</v>
      </c>
      <c r="B976" s="36" t="s">
        <v>1867</v>
      </c>
      <c r="C976" s="37" t="s">
        <v>64</v>
      </c>
      <c r="D976" s="37" t="s">
        <v>1868</v>
      </c>
      <c r="E976" s="36" t="s">
        <v>1835</v>
      </c>
      <c r="F976" s="36" t="s">
        <v>1862</v>
      </c>
      <c r="G976" s="37">
        <v>20.74</v>
      </c>
      <c r="H976" s="38">
        <v>4.1399999999999997</v>
      </c>
      <c r="I976" s="189"/>
    </row>
    <row r="977" spans="1:9" ht="19.5" x14ac:dyDescent="0.2">
      <c r="A977" s="35" t="s">
        <v>79</v>
      </c>
      <c r="B977" s="36" t="s">
        <v>2795</v>
      </c>
      <c r="C977" s="37" t="s">
        <v>3547</v>
      </c>
      <c r="D977" s="37" t="s">
        <v>2796</v>
      </c>
      <c r="E977" s="36" t="s">
        <v>88</v>
      </c>
      <c r="F977" s="36" t="s">
        <v>6</v>
      </c>
      <c r="G977" s="37">
        <v>64.39</v>
      </c>
      <c r="H977" s="38">
        <v>64.39</v>
      </c>
      <c r="I977" s="189"/>
    </row>
    <row r="978" spans="1:9" ht="19.5" x14ac:dyDescent="0.2">
      <c r="A978" s="35" t="s">
        <v>79</v>
      </c>
      <c r="B978" s="36" t="s">
        <v>2737</v>
      </c>
      <c r="C978" s="37" t="s">
        <v>64</v>
      </c>
      <c r="D978" s="37" t="s">
        <v>2738</v>
      </c>
      <c r="E978" s="36" t="s">
        <v>88</v>
      </c>
      <c r="F978" s="36" t="s">
        <v>12</v>
      </c>
      <c r="G978" s="37">
        <v>0.14000000000000001</v>
      </c>
      <c r="H978" s="38">
        <v>0.56000000000000005</v>
      </c>
      <c r="I978" s="189"/>
    </row>
    <row r="979" spans="1:9" x14ac:dyDescent="0.2">
      <c r="A979" s="35" t="s">
        <v>1654</v>
      </c>
      <c r="B979" s="36" t="s">
        <v>50</v>
      </c>
      <c r="C979" s="37" t="s">
        <v>51</v>
      </c>
      <c r="D979" s="37" t="s">
        <v>3</v>
      </c>
      <c r="E979" s="36" t="s">
        <v>52</v>
      </c>
      <c r="F979" s="36" t="s">
        <v>53</v>
      </c>
      <c r="G979" s="37" t="s">
        <v>54</v>
      </c>
      <c r="H979" s="38" t="s">
        <v>4</v>
      </c>
      <c r="I979" s="189"/>
    </row>
    <row r="980" spans="1:9" x14ac:dyDescent="0.2">
      <c r="A980" s="35" t="s">
        <v>68</v>
      </c>
      <c r="B980" s="36" t="s">
        <v>1655</v>
      </c>
      <c r="C980" s="37" t="s">
        <v>86</v>
      </c>
      <c r="D980" s="37" t="s">
        <v>1656</v>
      </c>
      <c r="E980" s="36" t="s">
        <v>72</v>
      </c>
      <c r="F980" s="36" t="s">
        <v>6</v>
      </c>
      <c r="G980" s="37">
        <v>50.48</v>
      </c>
      <c r="H980" s="38">
        <v>50.48</v>
      </c>
      <c r="I980" s="189"/>
    </row>
    <row r="981" spans="1:9" x14ac:dyDescent="0.2">
      <c r="A981" s="35" t="s">
        <v>1854</v>
      </c>
      <c r="B981" s="36" t="s">
        <v>1860</v>
      </c>
      <c r="C981" s="37" t="s">
        <v>64</v>
      </c>
      <c r="D981" s="37" t="s">
        <v>1861</v>
      </c>
      <c r="E981" s="36" t="s">
        <v>1835</v>
      </c>
      <c r="F981" s="36" t="s">
        <v>2797</v>
      </c>
      <c r="G981" s="37">
        <v>25.75</v>
      </c>
      <c r="H981" s="38">
        <v>8.23</v>
      </c>
      <c r="I981" s="189"/>
    </row>
    <row r="982" spans="1:9" x14ac:dyDescent="0.2">
      <c r="A982" s="35" t="s">
        <v>1854</v>
      </c>
      <c r="B982" s="36" t="s">
        <v>1867</v>
      </c>
      <c r="C982" s="37" t="s">
        <v>64</v>
      </c>
      <c r="D982" s="37" t="s">
        <v>1868</v>
      </c>
      <c r="E982" s="36" t="s">
        <v>1835</v>
      </c>
      <c r="F982" s="36" t="s">
        <v>2798</v>
      </c>
      <c r="G982" s="37">
        <v>20.74</v>
      </c>
      <c r="H982" s="38">
        <v>13.25</v>
      </c>
      <c r="I982" s="189"/>
    </row>
    <row r="983" spans="1:9" x14ac:dyDescent="0.2">
      <c r="A983" s="35" t="s">
        <v>79</v>
      </c>
      <c r="B983" s="36" t="s">
        <v>2799</v>
      </c>
      <c r="C983" s="37" t="s">
        <v>64</v>
      </c>
      <c r="D983" s="37" t="s">
        <v>2800</v>
      </c>
      <c r="E983" s="36" t="s">
        <v>170</v>
      </c>
      <c r="F983" s="36" t="s">
        <v>2686</v>
      </c>
      <c r="G983" s="37">
        <v>1.63</v>
      </c>
      <c r="H983" s="38">
        <v>4.07</v>
      </c>
      <c r="I983" s="189"/>
    </row>
    <row r="984" spans="1:9" ht="19.5" x14ac:dyDescent="0.2">
      <c r="A984" s="35" t="s">
        <v>79</v>
      </c>
      <c r="B984" s="36" t="s">
        <v>2801</v>
      </c>
      <c r="C984" s="37" t="s">
        <v>64</v>
      </c>
      <c r="D984" s="37" t="s">
        <v>2802</v>
      </c>
      <c r="E984" s="36" t="s">
        <v>66</v>
      </c>
      <c r="F984" s="36" t="s">
        <v>2324</v>
      </c>
      <c r="G984" s="37">
        <v>99.74</v>
      </c>
      <c r="H984" s="38">
        <v>24.93</v>
      </c>
      <c r="I984" s="189"/>
    </row>
    <row r="985" spans="1:9" x14ac:dyDescent="0.2">
      <c r="A985" s="35" t="s">
        <v>1658</v>
      </c>
      <c r="B985" s="36" t="s">
        <v>50</v>
      </c>
      <c r="C985" s="37" t="s">
        <v>51</v>
      </c>
      <c r="D985" s="37" t="s">
        <v>3</v>
      </c>
      <c r="E985" s="36" t="s">
        <v>52</v>
      </c>
      <c r="F985" s="36" t="s">
        <v>53</v>
      </c>
      <c r="G985" s="37" t="s">
        <v>54</v>
      </c>
      <c r="H985" s="38" t="s">
        <v>4</v>
      </c>
      <c r="I985" s="189"/>
    </row>
    <row r="986" spans="1:9" ht="19.5" x14ac:dyDescent="0.2">
      <c r="A986" s="35" t="s">
        <v>68</v>
      </c>
      <c r="B986" s="36" t="s">
        <v>1659</v>
      </c>
      <c r="C986" s="37" t="s">
        <v>86</v>
      </c>
      <c r="D986" s="37" t="s">
        <v>1660</v>
      </c>
      <c r="E986" s="36" t="s">
        <v>88</v>
      </c>
      <c r="F986" s="36" t="s">
        <v>6</v>
      </c>
      <c r="G986" s="37">
        <v>19.260000000000002</v>
      </c>
      <c r="H986" s="38">
        <v>19.260000000000002</v>
      </c>
      <c r="I986" s="189"/>
    </row>
    <row r="987" spans="1:9" x14ac:dyDescent="0.2">
      <c r="A987" s="35" t="s">
        <v>1854</v>
      </c>
      <c r="B987" s="36" t="s">
        <v>1860</v>
      </c>
      <c r="C987" s="37" t="s">
        <v>64</v>
      </c>
      <c r="D987" s="37" t="s">
        <v>1861</v>
      </c>
      <c r="E987" s="36" t="s">
        <v>1835</v>
      </c>
      <c r="F987" s="36" t="s">
        <v>2803</v>
      </c>
      <c r="G987" s="37">
        <v>25.75</v>
      </c>
      <c r="H987" s="38">
        <v>2.81</v>
      </c>
      <c r="I987" s="189"/>
    </row>
    <row r="988" spans="1:9" x14ac:dyDescent="0.2">
      <c r="A988" s="35" t="s">
        <v>1854</v>
      </c>
      <c r="B988" s="36" t="s">
        <v>1867</v>
      </c>
      <c r="C988" s="37" t="s">
        <v>64</v>
      </c>
      <c r="D988" s="37" t="s">
        <v>1868</v>
      </c>
      <c r="E988" s="36" t="s">
        <v>1835</v>
      </c>
      <c r="F988" s="36" t="s">
        <v>2804</v>
      </c>
      <c r="G988" s="37">
        <v>20.74</v>
      </c>
      <c r="H988" s="38">
        <v>1.1299999999999999</v>
      </c>
      <c r="I988" s="189"/>
    </row>
    <row r="989" spans="1:9" x14ac:dyDescent="0.2">
      <c r="A989" s="35" t="s">
        <v>79</v>
      </c>
      <c r="B989" s="36" t="s">
        <v>2805</v>
      </c>
      <c r="C989" s="37" t="s">
        <v>64</v>
      </c>
      <c r="D989" s="37" t="s">
        <v>2806</v>
      </c>
      <c r="E989" s="36" t="s">
        <v>66</v>
      </c>
      <c r="F989" s="36" t="s">
        <v>2730</v>
      </c>
      <c r="G989" s="37">
        <v>229.05</v>
      </c>
      <c r="H989" s="38">
        <v>14.31</v>
      </c>
      <c r="I989" s="189"/>
    </row>
    <row r="990" spans="1:9" x14ac:dyDescent="0.2">
      <c r="A990" s="35" t="s">
        <v>79</v>
      </c>
      <c r="B990" s="36" t="s">
        <v>2807</v>
      </c>
      <c r="C990" s="37" t="s">
        <v>64</v>
      </c>
      <c r="D990" s="37" t="s">
        <v>2808</v>
      </c>
      <c r="E990" s="36" t="s">
        <v>170</v>
      </c>
      <c r="F990" s="36" t="s">
        <v>2809</v>
      </c>
      <c r="G990" s="37">
        <v>40.450000000000003</v>
      </c>
      <c r="H990" s="38">
        <v>1.01</v>
      </c>
      <c r="I990" s="189"/>
    </row>
    <row r="991" spans="1:9" x14ac:dyDescent="0.2">
      <c r="A991" s="35" t="s">
        <v>1674</v>
      </c>
      <c r="B991" s="36" t="s">
        <v>50</v>
      </c>
      <c r="C991" s="37" t="s">
        <v>51</v>
      </c>
      <c r="D991" s="37" t="s">
        <v>3</v>
      </c>
      <c r="E991" s="36" t="s">
        <v>52</v>
      </c>
      <c r="F991" s="36" t="s">
        <v>53</v>
      </c>
      <c r="G991" s="37" t="s">
        <v>54</v>
      </c>
      <c r="H991" s="38" t="s">
        <v>4</v>
      </c>
      <c r="I991" s="189"/>
    </row>
    <row r="992" spans="1:9" x14ac:dyDescent="0.2">
      <c r="A992" s="35" t="s">
        <v>68</v>
      </c>
      <c r="B992" s="36" t="s">
        <v>1675</v>
      </c>
      <c r="C992" s="37" t="s">
        <v>86</v>
      </c>
      <c r="D992" s="37" t="s">
        <v>1676</v>
      </c>
      <c r="E992" s="36" t="s">
        <v>1677</v>
      </c>
      <c r="F992" s="36" t="s">
        <v>6</v>
      </c>
      <c r="G992" s="37">
        <v>0.31</v>
      </c>
      <c r="H992" s="38">
        <v>0.31</v>
      </c>
      <c r="I992" s="189"/>
    </row>
    <row r="993" spans="1:9" x14ac:dyDescent="0.2">
      <c r="A993" s="35" t="s">
        <v>1854</v>
      </c>
      <c r="B993" s="36" t="s">
        <v>1867</v>
      </c>
      <c r="C993" s="37" t="s">
        <v>64</v>
      </c>
      <c r="D993" s="37" t="s">
        <v>1868</v>
      </c>
      <c r="E993" s="36" t="s">
        <v>1835</v>
      </c>
      <c r="F993" s="36" t="s">
        <v>2810</v>
      </c>
      <c r="G993" s="37">
        <v>20.74</v>
      </c>
      <c r="H993" s="38">
        <v>0.06</v>
      </c>
      <c r="I993" s="189"/>
    </row>
    <row r="994" spans="1:9" ht="19.5" x14ac:dyDescent="0.2">
      <c r="A994" s="35" t="s">
        <v>1854</v>
      </c>
      <c r="B994" s="36" t="s">
        <v>2811</v>
      </c>
      <c r="C994" s="37" t="s">
        <v>64</v>
      </c>
      <c r="D994" s="37" t="s">
        <v>2812</v>
      </c>
      <c r="E994" s="36" t="s">
        <v>1857</v>
      </c>
      <c r="F994" s="36" t="s">
        <v>2813</v>
      </c>
      <c r="G994" s="37">
        <v>251.1</v>
      </c>
      <c r="H994" s="38">
        <v>0.25</v>
      </c>
      <c r="I994" s="189"/>
    </row>
    <row r="995" spans="1:9" x14ac:dyDescent="0.2">
      <c r="A995" s="35" t="s">
        <v>1689</v>
      </c>
      <c r="B995" s="36" t="s">
        <v>50</v>
      </c>
      <c r="C995" s="37" t="s">
        <v>51</v>
      </c>
      <c r="D995" s="37" t="s">
        <v>3</v>
      </c>
      <c r="E995" s="36" t="s">
        <v>52</v>
      </c>
      <c r="F995" s="36" t="s">
        <v>53</v>
      </c>
      <c r="G995" s="37" t="s">
        <v>54</v>
      </c>
      <c r="H995" s="38" t="s">
        <v>4</v>
      </c>
      <c r="I995" s="189"/>
    </row>
    <row r="996" spans="1:9" ht="19.5" x14ac:dyDescent="0.2">
      <c r="A996" s="35" t="s">
        <v>68</v>
      </c>
      <c r="B996" s="36" t="s">
        <v>1690</v>
      </c>
      <c r="C996" s="37" t="s">
        <v>86</v>
      </c>
      <c r="D996" s="37" t="s">
        <v>1691</v>
      </c>
      <c r="E996" s="36" t="s">
        <v>136</v>
      </c>
      <c r="F996" s="36" t="s">
        <v>6</v>
      </c>
      <c r="G996" s="37">
        <v>676.51</v>
      </c>
      <c r="H996" s="38">
        <v>676.51</v>
      </c>
      <c r="I996" s="189"/>
    </row>
    <row r="997" spans="1:9" x14ac:dyDescent="0.2">
      <c r="A997" s="35" t="s">
        <v>1854</v>
      </c>
      <c r="B997" s="36" t="s">
        <v>1860</v>
      </c>
      <c r="C997" s="37" t="s">
        <v>64</v>
      </c>
      <c r="D997" s="37" t="s">
        <v>1861</v>
      </c>
      <c r="E997" s="36" t="s">
        <v>1835</v>
      </c>
      <c r="F997" s="36" t="s">
        <v>2814</v>
      </c>
      <c r="G997" s="37">
        <v>25.75</v>
      </c>
      <c r="H997" s="38">
        <v>61.43</v>
      </c>
      <c r="I997" s="189"/>
    </row>
    <row r="998" spans="1:9" x14ac:dyDescent="0.2">
      <c r="A998" s="35" t="s">
        <v>1854</v>
      </c>
      <c r="B998" s="36" t="s">
        <v>1867</v>
      </c>
      <c r="C998" s="37" t="s">
        <v>64</v>
      </c>
      <c r="D998" s="37" t="s">
        <v>1868</v>
      </c>
      <c r="E998" s="36" t="s">
        <v>1835</v>
      </c>
      <c r="F998" s="36" t="s">
        <v>2815</v>
      </c>
      <c r="G998" s="37">
        <v>20.74</v>
      </c>
      <c r="H998" s="38">
        <v>50.81</v>
      </c>
      <c r="I998" s="189"/>
    </row>
    <row r="999" spans="1:9" ht="19.5" x14ac:dyDescent="0.2">
      <c r="A999" s="35" t="s">
        <v>1854</v>
      </c>
      <c r="B999" s="36" t="s">
        <v>1989</v>
      </c>
      <c r="C999" s="37" t="s">
        <v>64</v>
      </c>
      <c r="D999" s="37" t="s">
        <v>1990</v>
      </c>
      <c r="E999" s="36" t="s">
        <v>1857</v>
      </c>
      <c r="F999" s="36" t="s">
        <v>2816</v>
      </c>
      <c r="G999" s="37">
        <v>1.45</v>
      </c>
      <c r="H999" s="38">
        <v>0.45</v>
      </c>
      <c r="I999" s="189"/>
    </row>
    <row r="1000" spans="1:9" ht="19.5" x14ac:dyDescent="0.2">
      <c r="A1000" s="35" t="s">
        <v>1854</v>
      </c>
      <c r="B1000" s="36" t="s">
        <v>1992</v>
      </c>
      <c r="C1000" s="37" t="s">
        <v>64</v>
      </c>
      <c r="D1000" s="37" t="s">
        <v>1993</v>
      </c>
      <c r="E1000" s="36" t="s">
        <v>1994</v>
      </c>
      <c r="F1000" s="36" t="s">
        <v>2817</v>
      </c>
      <c r="G1000" s="37">
        <v>0.54</v>
      </c>
      <c r="H1000" s="38">
        <v>0.49</v>
      </c>
      <c r="I1000" s="189"/>
    </row>
    <row r="1001" spans="1:9" ht="19.5" x14ac:dyDescent="0.2">
      <c r="A1001" s="35" t="s">
        <v>1854</v>
      </c>
      <c r="B1001" s="36" t="s">
        <v>2818</v>
      </c>
      <c r="C1001" s="37" t="s">
        <v>64</v>
      </c>
      <c r="D1001" s="37" t="s">
        <v>2819</v>
      </c>
      <c r="E1001" s="36" t="s">
        <v>136</v>
      </c>
      <c r="F1001" s="36" t="s">
        <v>2100</v>
      </c>
      <c r="G1001" s="37">
        <v>489.86</v>
      </c>
      <c r="H1001" s="38">
        <v>563.33000000000004</v>
      </c>
      <c r="I1001" s="189"/>
    </row>
    <row r="1002" spans="1:9" x14ac:dyDescent="0.2">
      <c r="A1002" s="35" t="s">
        <v>1697</v>
      </c>
      <c r="B1002" s="36" t="s">
        <v>50</v>
      </c>
      <c r="C1002" s="37" t="s">
        <v>51</v>
      </c>
      <c r="D1002" s="37" t="s">
        <v>3</v>
      </c>
      <c r="E1002" s="36" t="s">
        <v>52</v>
      </c>
      <c r="F1002" s="36" t="s">
        <v>53</v>
      </c>
      <c r="G1002" s="37" t="s">
        <v>54</v>
      </c>
      <c r="H1002" s="38" t="s">
        <v>4</v>
      </c>
      <c r="I1002" s="189"/>
    </row>
    <row r="1003" spans="1:9" ht="19.5" x14ac:dyDescent="0.2">
      <c r="A1003" s="35" t="s">
        <v>68</v>
      </c>
      <c r="B1003" s="36" t="s">
        <v>1698</v>
      </c>
      <c r="C1003" s="37" t="s">
        <v>86</v>
      </c>
      <c r="D1003" s="37" t="s">
        <v>1699</v>
      </c>
      <c r="E1003" s="36" t="s">
        <v>66</v>
      </c>
      <c r="F1003" s="36" t="s">
        <v>6</v>
      </c>
      <c r="G1003" s="37">
        <v>128.76</v>
      </c>
      <c r="H1003" s="38">
        <v>128.76</v>
      </c>
      <c r="I1003" s="189"/>
    </row>
    <row r="1004" spans="1:9" x14ac:dyDescent="0.2">
      <c r="A1004" s="35" t="s">
        <v>1854</v>
      </c>
      <c r="B1004" s="36" t="s">
        <v>2038</v>
      </c>
      <c r="C1004" s="37" t="s">
        <v>64</v>
      </c>
      <c r="D1004" s="37" t="s">
        <v>2039</v>
      </c>
      <c r="E1004" s="36" t="s">
        <v>1835</v>
      </c>
      <c r="F1004" s="36" t="s">
        <v>2820</v>
      </c>
      <c r="G1004" s="37">
        <v>21.06</v>
      </c>
      <c r="H1004" s="38">
        <v>6.5</v>
      </c>
      <c r="I1004" s="189"/>
    </row>
    <row r="1005" spans="1:9" x14ac:dyDescent="0.2">
      <c r="A1005" s="35" t="s">
        <v>1854</v>
      </c>
      <c r="B1005" s="36" t="s">
        <v>1985</v>
      </c>
      <c r="C1005" s="37" t="s">
        <v>64</v>
      </c>
      <c r="D1005" s="37" t="s">
        <v>1986</v>
      </c>
      <c r="E1005" s="36" t="s">
        <v>1835</v>
      </c>
      <c r="F1005" s="36" t="s">
        <v>2821</v>
      </c>
      <c r="G1005" s="37">
        <v>25.35</v>
      </c>
      <c r="H1005" s="38">
        <v>42.74</v>
      </c>
      <c r="I1005" s="189"/>
    </row>
    <row r="1006" spans="1:9" x14ac:dyDescent="0.2">
      <c r="A1006" s="35" t="s">
        <v>1854</v>
      </c>
      <c r="B1006" s="36" t="s">
        <v>2822</v>
      </c>
      <c r="C1006" s="37" t="s">
        <v>64</v>
      </c>
      <c r="D1006" s="37" t="s">
        <v>2823</v>
      </c>
      <c r="E1006" s="36" t="s">
        <v>66</v>
      </c>
      <c r="F1006" s="36" t="s">
        <v>2824</v>
      </c>
      <c r="G1006" s="37">
        <v>170.47</v>
      </c>
      <c r="H1006" s="38">
        <v>71.42</v>
      </c>
      <c r="I1006" s="189"/>
    </row>
    <row r="1007" spans="1:9" x14ac:dyDescent="0.2">
      <c r="A1007" s="35" t="s">
        <v>79</v>
      </c>
      <c r="B1007" s="36" t="s">
        <v>2825</v>
      </c>
      <c r="C1007" s="37" t="s">
        <v>64</v>
      </c>
      <c r="D1007" s="37" t="s">
        <v>2826</v>
      </c>
      <c r="E1007" s="36" t="s">
        <v>2729</v>
      </c>
      <c r="F1007" s="36" t="s">
        <v>2827</v>
      </c>
      <c r="G1007" s="37">
        <v>6.97</v>
      </c>
      <c r="H1007" s="38">
        <v>0.11</v>
      </c>
      <c r="I1007" s="189"/>
    </row>
    <row r="1008" spans="1:9" ht="19.5" x14ac:dyDescent="0.2">
      <c r="A1008" s="35" t="s">
        <v>79</v>
      </c>
      <c r="B1008" s="36" t="s">
        <v>2026</v>
      </c>
      <c r="C1008" s="37" t="s">
        <v>64</v>
      </c>
      <c r="D1008" s="37" t="s">
        <v>2027</v>
      </c>
      <c r="E1008" s="36" t="s">
        <v>72</v>
      </c>
      <c r="F1008" s="36" t="s">
        <v>2828</v>
      </c>
      <c r="G1008" s="37">
        <v>19.36</v>
      </c>
      <c r="H1008" s="38">
        <v>6.35</v>
      </c>
      <c r="I1008" s="189"/>
    </row>
    <row r="1009" spans="1:9" x14ac:dyDescent="0.2">
      <c r="A1009" s="35" t="s">
        <v>79</v>
      </c>
      <c r="B1009" s="36" t="s">
        <v>2023</v>
      </c>
      <c r="C1009" s="37" t="s">
        <v>64</v>
      </c>
      <c r="D1009" s="37" t="s">
        <v>2024</v>
      </c>
      <c r="E1009" s="36" t="s">
        <v>170</v>
      </c>
      <c r="F1009" s="36" t="s">
        <v>2829</v>
      </c>
      <c r="G1009" s="37">
        <v>24.98</v>
      </c>
      <c r="H1009" s="38">
        <v>1.64</v>
      </c>
      <c r="I1009" s="189"/>
    </row>
    <row r="1010" spans="1:9" x14ac:dyDescent="0.2">
      <c r="A1010" s="35" t="s">
        <v>1733</v>
      </c>
      <c r="B1010" s="36" t="s">
        <v>50</v>
      </c>
      <c r="C1010" s="37" t="s">
        <v>51</v>
      </c>
      <c r="D1010" s="37" t="s">
        <v>3</v>
      </c>
      <c r="E1010" s="36" t="s">
        <v>52</v>
      </c>
      <c r="F1010" s="36" t="s">
        <v>53</v>
      </c>
      <c r="G1010" s="37" t="s">
        <v>54</v>
      </c>
      <c r="H1010" s="38" t="s">
        <v>4</v>
      </c>
      <c r="I1010" s="189"/>
    </row>
    <row r="1011" spans="1:9" ht="19.5" x14ac:dyDescent="0.2">
      <c r="A1011" s="35" t="s">
        <v>68</v>
      </c>
      <c r="B1011" s="36" t="s">
        <v>1734</v>
      </c>
      <c r="C1011" s="37" t="s">
        <v>86</v>
      </c>
      <c r="D1011" s="37" t="s">
        <v>1735</v>
      </c>
      <c r="E1011" s="36" t="s">
        <v>136</v>
      </c>
      <c r="F1011" s="36" t="s">
        <v>6</v>
      </c>
      <c r="G1011" s="37">
        <v>684.64</v>
      </c>
      <c r="H1011" s="38">
        <v>684.64</v>
      </c>
      <c r="I1011" s="189"/>
    </row>
    <row r="1012" spans="1:9" x14ac:dyDescent="0.2">
      <c r="A1012" s="35" t="s">
        <v>1854</v>
      </c>
      <c r="B1012" s="36" t="s">
        <v>1860</v>
      </c>
      <c r="C1012" s="37" t="s">
        <v>64</v>
      </c>
      <c r="D1012" s="37" t="s">
        <v>1861</v>
      </c>
      <c r="E1012" s="36" t="s">
        <v>1835</v>
      </c>
      <c r="F1012" s="36" t="s">
        <v>2814</v>
      </c>
      <c r="G1012" s="37">
        <v>25.75</v>
      </c>
      <c r="H1012" s="38">
        <v>61.43</v>
      </c>
      <c r="I1012" s="189"/>
    </row>
    <row r="1013" spans="1:9" x14ac:dyDescent="0.2">
      <c r="A1013" s="35" t="s">
        <v>1854</v>
      </c>
      <c r="B1013" s="36" t="s">
        <v>1867</v>
      </c>
      <c r="C1013" s="37" t="s">
        <v>64</v>
      </c>
      <c r="D1013" s="37" t="s">
        <v>1868</v>
      </c>
      <c r="E1013" s="36" t="s">
        <v>1835</v>
      </c>
      <c r="F1013" s="36" t="s">
        <v>2815</v>
      </c>
      <c r="G1013" s="37">
        <v>20.74</v>
      </c>
      <c r="H1013" s="38">
        <v>50.81</v>
      </c>
      <c r="I1013" s="189"/>
    </row>
    <row r="1014" spans="1:9" ht="19.5" x14ac:dyDescent="0.2">
      <c r="A1014" s="35" t="s">
        <v>1854</v>
      </c>
      <c r="B1014" s="36" t="s">
        <v>1989</v>
      </c>
      <c r="C1014" s="37" t="s">
        <v>64</v>
      </c>
      <c r="D1014" s="37" t="s">
        <v>1990</v>
      </c>
      <c r="E1014" s="36" t="s">
        <v>1857</v>
      </c>
      <c r="F1014" s="36" t="s">
        <v>2816</v>
      </c>
      <c r="G1014" s="37">
        <v>1.45</v>
      </c>
      <c r="H1014" s="38">
        <v>0.45</v>
      </c>
      <c r="I1014" s="189"/>
    </row>
    <row r="1015" spans="1:9" ht="19.5" x14ac:dyDescent="0.2">
      <c r="A1015" s="35" t="s">
        <v>1854</v>
      </c>
      <c r="B1015" s="36" t="s">
        <v>1992</v>
      </c>
      <c r="C1015" s="37" t="s">
        <v>64</v>
      </c>
      <c r="D1015" s="37" t="s">
        <v>1993</v>
      </c>
      <c r="E1015" s="36" t="s">
        <v>1994</v>
      </c>
      <c r="F1015" s="36" t="s">
        <v>2817</v>
      </c>
      <c r="G1015" s="37">
        <v>0.54</v>
      </c>
      <c r="H1015" s="38">
        <v>0.49</v>
      </c>
      <c r="I1015" s="189"/>
    </row>
    <row r="1016" spans="1:9" ht="19.5" x14ac:dyDescent="0.2">
      <c r="A1016" s="35" t="s">
        <v>1854</v>
      </c>
      <c r="B1016" s="36" t="s">
        <v>2830</v>
      </c>
      <c r="C1016" s="37" t="s">
        <v>64</v>
      </c>
      <c r="D1016" s="37" t="s">
        <v>2831</v>
      </c>
      <c r="E1016" s="36" t="s">
        <v>136</v>
      </c>
      <c r="F1016" s="36" t="s">
        <v>2100</v>
      </c>
      <c r="G1016" s="37">
        <v>496.93</v>
      </c>
      <c r="H1016" s="38">
        <v>571.46</v>
      </c>
      <c r="I1016" s="189"/>
    </row>
    <row r="1017" spans="1:9" x14ac:dyDescent="0.2">
      <c r="A1017" s="35" t="s">
        <v>1739</v>
      </c>
      <c r="B1017" s="36" t="s">
        <v>50</v>
      </c>
      <c r="C1017" s="37" t="s">
        <v>51</v>
      </c>
      <c r="D1017" s="37" t="s">
        <v>3</v>
      </c>
      <c r="E1017" s="36" t="s">
        <v>52</v>
      </c>
      <c r="F1017" s="36" t="s">
        <v>53</v>
      </c>
      <c r="G1017" s="37" t="s">
        <v>54</v>
      </c>
      <c r="H1017" s="38" t="s">
        <v>4</v>
      </c>
      <c r="I1017" s="189"/>
    </row>
    <row r="1018" spans="1:9" ht="29.25" x14ac:dyDescent="0.2">
      <c r="A1018" s="35" t="s">
        <v>68</v>
      </c>
      <c r="B1018" s="36" t="s">
        <v>1740</v>
      </c>
      <c r="C1018" s="37" t="s">
        <v>86</v>
      </c>
      <c r="D1018" s="37" t="s">
        <v>1741</v>
      </c>
      <c r="E1018" s="36" t="s">
        <v>66</v>
      </c>
      <c r="F1018" s="36" t="s">
        <v>6</v>
      </c>
      <c r="G1018" s="37">
        <v>726.21</v>
      </c>
      <c r="H1018" s="38">
        <v>726.21</v>
      </c>
      <c r="I1018" s="189"/>
    </row>
    <row r="1019" spans="1:9" x14ac:dyDescent="0.2">
      <c r="A1019" s="35" t="s">
        <v>1854</v>
      </c>
      <c r="B1019" s="36" t="s">
        <v>2152</v>
      </c>
      <c r="C1019" s="37" t="s">
        <v>64</v>
      </c>
      <c r="D1019" s="37" t="s">
        <v>2153</v>
      </c>
      <c r="E1019" s="36" t="s">
        <v>72</v>
      </c>
      <c r="F1019" s="36" t="s">
        <v>2832</v>
      </c>
      <c r="G1019" s="37">
        <v>62.77</v>
      </c>
      <c r="H1019" s="38">
        <v>145.26</v>
      </c>
      <c r="I1019" s="189"/>
    </row>
    <row r="1020" spans="1:9" x14ac:dyDescent="0.2">
      <c r="A1020" s="35" t="s">
        <v>1854</v>
      </c>
      <c r="B1020" s="36" t="s">
        <v>1863</v>
      </c>
      <c r="C1020" s="37" t="s">
        <v>64</v>
      </c>
      <c r="D1020" s="37" t="s">
        <v>1864</v>
      </c>
      <c r="E1020" s="36" t="s">
        <v>1835</v>
      </c>
      <c r="F1020" s="36" t="s">
        <v>10</v>
      </c>
      <c r="G1020" s="37">
        <v>26.02</v>
      </c>
      <c r="H1020" s="38">
        <v>78.06</v>
      </c>
      <c r="I1020" s="189"/>
    </row>
    <row r="1021" spans="1:9" x14ac:dyDescent="0.2">
      <c r="A1021" s="35" t="s">
        <v>1854</v>
      </c>
      <c r="B1021" s="36" t="s">
        <v>1865</v>
      </c>
      <c r="C1021" s="37" t="s">
        <v>64</v>
      </c>
      <c r="D1021" s="37" t="s">
        <v>1866</v>
      </c>
      <c r="E1021" s="36" t="s">
        <v>1835</v>
      </c>
      <c r="F1021" s="36" t="s">
        <v>10</v>
      </c>
      <c r="G1021" s="37">
        <v>21.24</v>
      </c>
      <c r="H1021" s="38">
        <v>63.72</v>
      </c>
      <c r="I1021" s="189"/>
    </row>
    <row r="1022" spans="1:9" ht="19.5" x14ac:dyDescent="0.2">
      <c r="A1022" s="35" t="s">
        <v>1854</v>
      </c>
      <c r="B1022" s="36" t="s">
        <v>1785</v>
      </c>
      <c r="C1022" s="37" t="s">
        <v>64</v>
      </c>
      <c r="D1022" s="37" t="s">
        <v>1786</v>
      </c>
      <c r="E1022" s="36" t="s">
        <v>66</v>
      </c>
      <c r="F1022" s="36" t="s">
        <v>2833</v>
      </c>
      <c r="G1022" s="37">
        <v>10.68</v>
      </c>
      <c r="H1022" s="38">
        <v>5.91</v>
      </c>
      <c r="I1022" s="189"/>
    </row>
    <row r="1023" spans="1:9" x14ac:dyDescent="0.2">
      <c r="A1023" s="35" t="s">
        <v>1854</v>
      </c>
      <c r="B1023" s="36" t="s">
        <v>853</v>
      </c>
      <c r="C1023" s="37" t="s">
        <v>64</v>
      </c>
      <c r="D1023" s="37" t="s">
        <v>854</v>
      </c>
      <c r="E1023" s="36" t="s">
        <v>136</v>
      </c>
      <c r="F1023" s="36" t="s">
        <v>2834</v>
      </c>
      <c r="G1023" s="37">
        <v>82.04</v>
      </c>
      <c r="H1023" s="38">
        <v>2.2799999999999998</v>
      </c>
      <c r="I1023" s="189"/>
    </row>
    <row r="1024" spans="1:9" ht="19.5" x14ac:dyDescent="0.2">
      <c r="A1024" s="35" t="s">
        <v>1854</v>
      </c>
      <c r="B1024" s="36" t="s">
        <v>2830</v>
      </c>
      <c r="C1024" s="37" t="s">
        <v>64</v>
      </c>
      <c r="D1024" s="37" t="s">
        <v>2831</v>
      </c>
      <c r="E1024" s="36" t="s">
        <v>136</v>
      </c>
      <c r="F1024" s="36" t="s">
        <v>2834</v>
      </c>
      <c r="G1024" s="37">
        <v>496.93</v>
      </c>
      <c r="H1024" s="38">
        <v>13.81</v>
      </c>
      <c r="I1024" s="189"/>
    </row>
    <row r="1025" spans="1:9" x14ac:dyDescent="0.2">
      <c r="A1025" s="35" t="s">
        <v>79</v>
      </c>
      <c r="B1025" s="36" t="s">
        <v>2835</v>
      </c>
      <c r="C1025" s="37" t="s">
        <v>64</v>
      </c>
      <c r="D1025" s="37" t="s">
        <v>2836</v>
      </c>
      <c r="E1025" s="36" t="s">
        <v>170</v>
      </c>
      <c r="F1025" s="36" t="s">
        <v>2837</v>
      </c>
      <c r="G1025" s="37">
        <v>10.42</v>
      </c>
      <c r="H1025" s="38">
        <v>23.48</v>
      </c>
      <c r="I1025" s="189"/>
    </row>
    <row r="1026" spans="1:9" x14ac:dyDescent="0.2">
      <c r="A1026" s="35" t="s">
        <v>79</v>
      </c>
      <c r="B1026" s="36" t="s">
        <v>2838</v>
      </c>
      <c r="C1026" s="37" t="s">
        <v>64</v>
      </c>
      <c r="D1026" s="37" t="s">
        <v>2839</v>
      </c>
      <c r="E1026" s="36" t="s">
        <v>170</v>
      </c>
      <c r="F1026" s="36" t="s">
        <v>2840</v>
      </c>
      <c r="G1026" s="37">
        <v>8.7799999999999994</v>
      </c>
      <c r="H1026" s="38">
        <v>45.81</v>
      </c>
      <c r="I1026" s="189"/>
    </row>
    <row r="1027" spans="1:9" x14ac:dyDescent="0.2">
      <c r="A1027" s="35" t="s">
        <v>79</v>
      </c>
      <c r="B1027" s="36" t="s">
        <v>2841</v>
      </c>
      <c r="C1027" s="37" t="s">
        <v>2300</v>
      </c>
      <c r="D1027" s="37" t="s">
        <v>2842</v>
      </c>
      <c r="E1027" s="36" t="s">
        <v>2078</v>
      </c>
      <c r="F1027" s="36" t="s">
        <v>2843</v>
      </c>
      <c r="G1027" s="37">
        <v>10.65</v>
      </c>
      <c r="H1027" s="38">
        <v>176.97</v>
      </c>
      <c r="I1027" s="189"/>
    </row>
    <row r="1028" spans="1:9" x14ac:dyDescent="0.2">
      <c r="A1028" s="35" t="s">
        <v>79</v>
      </c>
      <c r="B1028" s="36" t="s">
        <v>2844</v>
      </c>
      <c r="C1028" s="37" t="s">
        <v>64</v>
      </c>
      <c r="D1028" s="37" t="s">
        <v>2845</v>
      </c>
      <c r="E1028" s="36" t="s">
        <v>66</v>
      </c>
      <c r="F1028" s="36" t="s">
        <v>2749</v>
      </c>
      <c r="G1028" s="37">
        <v>40.71</v>
      </c>
      <c r="H1028" s="38">
        <v>32.56</v>
      </c>
      <c r="I1028" s="189"/>
    </row>
    <row r="1029" spans="1:9" x14ac:dyDescent="0.2">
      <c r="A1029" s="35" t="s">
        <v>79</v>
      </c>
      <c r="B1029" s="36" t="s">
        <v>2846</v>
      </c>
      <c r="C1029" s="37" t="s">
        <v>3547</v>
      </c>
      <c r="D1029" s="37" t="s">
        <v>2847</v>
      </c>
      <c r="E1029" s="36" t="s">
        <v>72</v>
      </c>
      <c r="F1029" s="36" t="s">
        <v>2848</v>
      </c>
      <c r="G1029" s="37">
        <v>18.29</v>
      </c>
      <c r="H1029" s="38">
        <v>5.22</v>
      </c>
      <c r="I1029" s="189"/>
    </row>
    <row r="1030" spans="1:9" x14ac:dyDescent="0.2">
      <c r="A1030" s="35" t="s">
        <v>79</v>
      </c>
      <c r="B1030" s="36" t="s">
        <v>2849</v>
      </c>
      <c r="C1030" s="37" t="s">
        <v>3547</v>
      </c>
      <c r="D1030" s="37" t="s">
        <v>2850</v>
      </c>
      <c r="E1030" s="36" t="s">
        <v>72</v>
      </c>
      <c r="F1030" s="36" t="s">
        <v>2851</v>
      </c>
      <c r="G1030" s="37">
        <v>51.49</v>
      </c>
      <c r="H1030" s="38">
        <v>133.13</v>
      </c>
      <c r="I1030" s="189"/>
    </row>
    <row r="1031" spans="1:9" x14ac:dyDescent="0.2">
      <c r="A1031" s="35" t="s">
        <v>1750</v>
      </c>
      <c r="B1031" s="36" t="s">
        <v>50</v>
      </c>
      <c r="C1031" s="37" t="s">
        <v>51</v>
      </c>
      <c r="D1031" s="37" t="s">
        <v>3</v>
      </c>
      <c r="E1031" s="36" t="s">
        <v>52</v>
      </c>
      <c r="F1031" s="36" t="s">
        <v>53</v>
      </c>
      <c r="G1031" s="37" t="s">
        <v>54</v>
      </c>
      <c r="H1031" s="38" t="s">
        <v>4</v>
      </c>
      <c r="I1031" s="189"/>
    </row>
    <row r="1032" spans="1:9" ht="19.5" x14ac:dyDescent="0.2">
      <c r="A1032" s="35" t="s">
        <v>68</v>
      </c>
      <c r="B1032" s="36" t="s">
        <v>1751</v>
      </c>
      <c r="C1032" s="37" t="s">
        <v>86</v>
      </c>
      <c r="D1032" s="37" t="s">
        <v>1752</v>
      </c>
      <c r="E1032" s="36" t="s">
        <v>72</v>
      </c>
      <c r="F1032" s="36" t="s">
        <v>6</v>
      </c>
      <c r="G1032" s="37">
        <v>70.36</v>
      </c>
      <c r="H1032" s="38">
        <v>70.36</v>
      </c>
      <c r="I1032" s="189"/>
    </row>
    <row r="1033" spans="1:9" x14ac:dyDescent="0.2">
      <c r="A1033" s="35" t="s">
        <v>1854</v>
      </c>
      <c r="B1033" s="36" t="s">
        <v>853</v>
      </c>
      <c r="C1033" s="37" t="s">
        <v>64</v>
      </c>
      <c r="D1033" s="37" t="s">
        <v>854</v>
      </c>
      <c r="E1033" s="36" t="s">
        <v>136</v>
      </c>
      <c r="F1033" s="36" t="s">
        <v>2618</v>
      </c>
      <c r="G1033" s="37">
        <v>82.04</v>
      </c>
      <c r="H1033" s="38">
        <v>3.28</v>
      </c>
      <c r="I1033" s="189"/>
    </row>
    <row r="1034" spans="1:9" ht="19.5" x14ac:dyDescent="0.2">
      <c r="A1034" s="35" t="s">
        <v>1854</v>
      </c>
      <c r="B1034" s="36" t="s">
        <v>241</v>
      </c>
      <c r="C1034" s="37" t="s">
        <v>64</v>
      </c>
      <c r="D1034" s="37" t="s">
        <v>242</v>
      </c>
      <c r="E1034" s="36" t="s">
        <v>170</v>
      </c>
      <c r="F1034" s="36" t="s">
        <v>2852</v>
      </c>
      <c r="G1034" s="37">
        <v>14.21</v>
      </c>
      <c r="H1034" s="38">
        <v>22.73</v>
      </c>
      <c r="I1034" s="189"/>
    </row>
    <row r="1035" spans="1:9" ht="19.5" x14ac:dyDescent="0.2">
      <c r="A1035" s="35" t="s">
        <v>1854</v>
      </c>
      <c r="B1035" s="36" t="s">
        <v>249</v>
      </c>
      <c r="C1035" s="37" t="s">
        <v>64</v>
      </c>
      <c r="D1035" s="37" t="s">
        <v>250</v>
      </c>
      <c r="E1035" s="36" t="s">
        <v>170</v>
      </c>
      <c r="F1035" s="36" t="s">
        <v>2784</v>
      </c>
      <c r="G1035" s="37">
        <v>16.3</v>
      </c>
      <c r="H1035" s="38">
        <v>5.37</v>
      </c>
      <c r="I1035" s="189"/>
    </row>
    <row r="1036" spans="1:9" ht="19.5" x14ac:dyDescent="0.2">
      <c r="A1036" s="35" t="s">
        <v>1854</v>
      </c>
      <c r="B1036" s="36" t="s">
        <v>2853</v>
      </c>
      <c r="C1036" s="37" t="s">
        <v>86</v>
      </c>
      <c r="D1036" s="37" t="s">
        <v>2854</v>
      </c>
      <c r="E1036" s="36" t="s">
        <v>136</v>
      </c>
      <c r="F1036" s="36" t="s">
        <v>2618</v>
      </c>
      <c r="G1036" s="37">
        <v>644.49</v>
      </c>
      <c r="H1036" s="38">
        <v>25.77</v>
      </c>
      <c r="I1036" s="189"/>
    </row>
    <row r="1037" spans="1:9" x14ac:dyDescent="0.2">
      <c r="A1037" s="35" t="s">
        <v>79</v>
      </c>
      <c r="B1037" s="36" t="s">
        <v>2855</v>
      </c>
      <c r="C1037" s="37" t="s">
        <v>64</v>
      </c>
      <c r="D1037" s="37" t="s">
        <v>2856</v>
      </c>
      <c r="E1037" s="36" t="s">
        <v>72</v>
      </c>
      <c r="F1037" s="36" t="s">
        <v>6</v>
      </c>
      <c r="G1037" s="37">
        <v>13.21</v>
      </c>
      <c r="H1037" s="38">
        <v>13.21</v>
      </c>
      <c r="I1037" s="189"/>
    </row>
    <row r="1038" spans="1:9" x14ac:dyDescent="0.2">
      <c r="A1038" s="35" t="s">
        <v>1754</v>
      </c>
      <c r="B1038" s="36" t="s">
        <v>50</v>
      </c>
      <c r="C1038" s="37" t="s">
        <v>51</v>
      </c>
      <c r="D1038" s="37" t="s">
        <v>3</v>
      </c>
      <c r="E1038" s="36" t="s">
        <v>52</v>
      </c>
      <c r="F1038" s="36" t="s">
        <v>53</v>
      </c>
      <c r="G1038" s="37" t="s">
        <v>54</v>
      </c>
      <c r="H1038" s="38" t="s">
        <v>4</v>
      </c>
      <c r="I1038" s="189"/>
    </row>
    <row r="1039" spans="1:9" ht="19.5" x14ac:dyDescent="0.2">
      <c r="A1039" s="35" t="s">
        <v>68</v>
      </c>
      <c r="B1039" s="36" t="s">
        <v>1755</v>
      </c>
      <c r="C1039" s="37" t="s">
        <v>86</v>
      </c>
      <c r="D1039" s="37" t="s">
        <v>1756</v>
      </c>
      <c r="E1039" s="36" t="s">
        <v>66</v>
      </c>
      <c r="F1039" s="36" t="s">
        <v>6</v>
      </c>
      <c r="G1039" s="37">
        <v>804.39</v>
      </c>
      <c r="H1039" s="38">
        <v>804.39</v>
      </c>
      <c r="I1039" s="189"/>
    </row>
    <row r="1040" spans="1:9" x14ac:dyDescent="0.2">
      <c r="A1040" s="35" t="s">
        <v>1854</v>
      </c>
      <c r="B1040" s="36" t="s">
        <v>1865</v>
      </c>
      <c r="C1040" s="37" t="s">
        <v>64</v>
      </c>
      <c r="D1040" s="37" t="s">
        <v>1866</v>
      </c>
      <c r="E1040" s="36" t="s">
        <v>1835</v>
      </c>
      <c r="F1040" s="36" t="s">
        <v>2857</v>
      </c>
      <c r="G1040" s="37">
        <v>21.24</v>
      </c>
      <c r="H1040" s="38">
        <v>147.93</v>
      </c>
      <c r="I1040" s="189"/>
    </row>
    <row r="1041" spans="1:9" x14ac:dyDescent="0.2">
      <c r="A1041" s="35" t="s">
        <v>1854</v>
      </c>
      <c r="B1041" s="36" t="s">
        <v>1863</v>
      </c>
      <c r="C1041" s="37" t="s">
        <v>64</v>
      </c>
      <c r="D1041" s="37" t="s">
        <v>1864</v>
      </c>
      <c r="E1041" s="36" t="s">
        <v>1835</v>
      </c>
      <c r="F1041" s="36" t="s">
        <v>2858</v>
      </c>
      <c r="G1041" s="37">
        <v>26.02</v>
      </c>
      <c r="H1041" s="38">
        <v>220.62</v>
      </c>
      <c r="I1041" s="189"/>
    </row>
    <row r="1042" spans="1:9" x14ac:dyDescent="0.2">
      <c r="A1042" s="35" t="s">
        <v>79</v>
      </c>
      <c r="B1042" s="36" t="s">
        <v>2849</v>
      </c>
      <c r="C1042" s="37" t="s">
        <v>3547</v>
      </c>
      <c r="D1042" s="37" t="s">
        <v>2850</v>
      </c>
      <c r="E1042" s="36" t="s">
        <v>72</v>
      </c>
      <c r="F1042" s="36" t="s">
        <v>2859</v>
      </c>
      <c r="G1042" s="37">
        <v>51.49</v>
      </c>
      <c r="H1042" s="38">
        <v>136.1</v>
      </c>
      <c r="I1042" s="189"/>
    </row>
    <row r="1043" spans="1:9" x14ac:dyDescent="0.2">
      <c r="A1043" s="35" t="s">
        <v>79</v>
      </c>
      <c r="B1043" s="36" t="s">
        <v>2838</v>
      </c>
      <c r="C1043" s="37" t="s">
        <v>64</v>
      </c>
      <c r="D1043" s="37" t="s">
        <v>2839</v>
      </c>
      <c r="E1043" s="36" t="s">
        <v>170</v>
      </c>
      <c r="F1043" s="36" t="s">
        <v>2860</v>
      </c>
      <c r="G1043" s="37">
        <v>8.7799999999999994</v>
      </c>
      <c r="H1043" s="38">
        <v>241.09</v>
      </c>
      <c r="I1043" s="189"/>
    </row>
    <row r="1044" spans="1:9" x14ac:dyDescent="0.2">
      <c r="A1044" s="35" t="s">
        <v>79</v>
      </c>
      <c r="B1044" s="36" t="s">
        <v>2861</v>
      </c>
      <c r="C1044" s="37" t="s">
        <v>64</v>
      </c>
      <c r="D1044" s="37" t="s">
        <v>2862</v>
      </c>
      <c r="E1044" s="36" t="s">
        <v>66</v>
      </c>
      <c r="F1044" s="36" t="s">
        <v>2151</v>
      </c>
      <c r="G1044" s="37">
        <v>36.049999999999997</v>
      </c>
      <c r="H1044" s="38">
        <v>37.85</v>
      </c>
      <c r="I1044" s="189"/>
    </row>
    <row r="1045" spans="1:9" x14ac:dyDescent="0.2">
      <c r="A1045" s="35" t="s">
        <v>79</v>
      </c>
      <c r="B1045" s="36" t="s">
        <v>2863</v>
      </c>
      <c r="C1045" s="37" t="s">
        <v>64</v>
      </c>
      <c r="D1045" s="37" t="s">
        <v>2864</v>
      </c>
      <c r="E1045" s="36" t="s">
        <v>170</v>
      </c>
      <c r="F1045" s="36" t="s">
        <v>2865</v>
      </c>
      <c r="G1045" s="37">
        <v>33.270000000000003</v>
      </c>
      <c r="H1045" s="38">
        <v>3.82</v>
      </c>
      <c r="I1045" s="189"/>
    </row>
    <row r="1046" spans="1:9" x14ac:dyDescent="0.2">
      <c r="A1046" s="35" t="s">
        <v>79</v>
      </c>
      <c r="B1046" s="36" t="s">
        <v>2866</v>
      </c>
      <c r="C1046" s="37" t="s">
        <v>2751</v>
      </c>
      <c r="D1046" s="37" t="s">
        <v>2867</v>
      </c>
      <c r="E1046" s="36" t="s">
        <v>88</v>
      </c>
      <c r="F1046" s="36" t="s">
        <v>2316</v>
      </c>
      <c r="G1046" s="37">
        <v>21.66</v>
      </c>
      <c r="H1046" s="38">
        <v>10.83</v>
      </c>
      <c r="I1046" s="189"/>
    </row>
    <row r="1047" spans="1:9" x14ac:dyDescent="0.2">
      <c r="A1047" s="35" t="s">
        <v>79</v>
      </c>
      <c r="B1047" s="36" t="s">
        <v>2868</v>
      </c>
      <c r="C1047" s="37" t="s">
        <v>64</v>
      </c>
      <c r="D1047" s="37" t="s">
        <v>2869</v>
      </c>
      <c r="E1047" s="36" t="s">
        <v>170</v>
      </c>
      <c r="F1047" s="36" t="s">
        <v>2870</v>
      </c>
      <c r="G1047" s="37">
        <v>9.4700000000000006</v>
      </c>
      <c r="H1047" s="38">
        <v>6.15</v>
      </c>
      <c r="I1047" s="189"/>
    </row>
    <row r="1048" spans="1:9" x14ac:dyDescent="0.2">
      <c r="A1048" s="35" t="s">
        <v>1780</v>
      </c>
      <c r="B1048" s="36" t="s">
        <v>50</v>
      </c>
      <c r="C1048" s="37" t="s">
        <v>51</v>
      </c>
      <c r="D1048" s="37" t="s">
        <v>3</v>
      </c>
      <c r="E1048" s="36" t="s">
        <v>52</v>
      </c>
      <c r="F1048" s="36" t="s">
        <v>53</v>
      </c>
      <c r="G1048" s="37" t="s">
        <v>54</v>
      </c>
      <c r="H1048" s="38" t="s">
        <v>4</v>
      </c>
      <c r="I1048" s="189"/>
    </row>
    <row r="1049" spans="1:9" x14ac:dyDescent="0.2">
      <c r="A1049" s="35" t="s">
        <v>68</v>
      </c>
      <c r="B1049" s="36" t="s">
        <v>1781</v>
      </c>
      <c r="C1049" s="37" t="s">
        <v>86</v>
      </c>
      <c r="D1049" s="37" t="s">
        <v>1782</v>
      </c>
      <c r="E1049" s="36" t="s">
        <v>88</v>
      </c>
      <c r="F1049" s="36" t="s">
        <v>6</v>
      </c>
      <c r="G1049" s="37">
        <v>11.3</v>
      </c>
      <c r="H1049" s="38">
        <v>11.3</v>
      </c>
      <c r="I1049" s="189"/>
    </row>
    <row r="1050" spans="1:9" x14ac:dyDescent="0.2">
      <c r="A1050" s="35" t="s">
        <v>1854</v>
      </c>
      <c r="B1050" s="36" t="s">
        <v>1863</v>
      </c>
      <c r="C1050" s="37" t="s">
        <v>64</v>
      </c>
      <c r="D1050" s="37" t="s">
        <v>1864</v>
      </c>
      <c r="E1050" s="36" t="s">
        <v>1835</v>
      </c>
      <c r="F1050" s="36" t="s">
        <v>2871</v>
      </c>
      <c r="G1050" s="37">
        <v>26.02</v>
      </c>
      <c r="H1050" s="38">
        <v>4.0999999999999996</v>
      </c>
      <c r="I1050" s="189"/>
    </row>
    <row r="1051" spans="1:9" x14ac:dyDescent="0.2">
      <c r="A1051" s="35" t="s">
        <v>1854</v>
      </c>
      <c r="B1051" s="36" t="s">
        <v>2055</v>
      </c>
      <c r="C1051" s="37" t="s">
        <v>64</v>
      </c>
      <c r="D1051" s="37" t="s">
        <v>2056</v>
      </c>
      <c r="E1051" s="36" t="s">
        <v>1835</v>
      </c>
      <c r="F1051" s="36" t="s">
        <v>2872</v>
      </c>
      <c r="G1051" s="37">
        <v>21.61</v>
      </c>
      <c r="H1051" s="38">
        <v>1.1299999999999999</v>
      </c>
      <c r="I1051" s="189"/>
    </row>
    <row r="1052" spans="1:9" x14ac:dyDescent="0.2">
      <c r="A1052" s="35" t="s">
        <v>79</v>
      </c>
      <c r="B1052" s="36" t="s">
        <v>2873</v>
      </c>
      <c r="C1052" s="37" t="s">
        <v>64</v>
      </c>
      <c r="D1052" s="37" t="s">
        <v>2874</v>
      </c>
      <c r="E1052" s="36" t="s">
        <v>88</v>
      </c>
      <c r="F1052" s="36" t="s">
        <v>2875</v>
      </c>
      <c r="G1052" s="37">
        <v>2.76</v>
      </c>
      <c r="H1052" s="38">
        <v>6.07</v>
      </c>
      <c r="I1052" s="189"/>
    </row>
    <row r="1053" spans="1:9" x14ac:dyDescent="0.2">
      <c r="A1053" s="35" t="s">
        <v>1806</v>
      </c>
      <c r="B1053" s="36" t="s">
        <v>50</v>
      </c>
      <c r="C1053" s="37" t="s">
        <v>51</v>
      </c>
      <c r="D1053" s="37" t="s">
        <v>3</v>
      </c>
      <c r="E1053" s="36" t="s">
        <v>52</v>
      </c>
      <c r="F1053" s="36" t="s">
        <v>53</v>
      </c>
      <c r="G1053" s="37" t="s">
        <v>54</v>
      </c>
      <c r="H1053" s="38" t="s">
        <v>4</v>
      </c>
      <c r="I1053" s="189"/>
    </row>
    <row r="1054" spans="1:9" ht="39" x14ac:dyDescent="0.2">
      <c r="A1054" s="35" t="s">
        <v>68</v>
      </c>
      <c r="B1054" s="36" t="s">
        <v>1807</v>
      </c>
      <c r="C1054" s="37" t="s">
        <v>86</v>
      </c>
      <c r="D1054" s="37" t="s">
        <v>1808</v>
      </c>
      <c r="E1054" s="36" t="s">
        <v>88</v>
      </c>
      <c r="F1054" s="36" t="s">
        <v>6</v>
      </c>
      <c r="G1054" s="37">
        <v>21461.26</v>
      </c>
      <c r="H1054" s="38">
        <v>21461.26</v>
      </c>
      <c r="I1054" s="189"/>
    </row>
    <row r="1055" spans="1:9" ht="19.5" x14ac:dyDescent="0.2">
      <c r="A1055" s="35" t="s">
        <v>1854</v>
      </c>
      <c r="B1055" s="36" t="s">
        <v>2876</v>
      </c>
      <c r="C1055" s="37" t="s">
        <v>64</v>
      </c>
      <c r="D1055" s="37" t="s">
        <v>2877</v>
      </c>
      <c r="E1055" s="36" t="s">
        <v>72</v>
      </c>
      <c r="F1055" s="36" t="s">
        <v>12</v>
      </c>
      <c r="G1055" s="37">
        <v>82.62</v>
      </c>
      <c r="H1055" s="38">
        <v>330.48</v>
      </c>
      <c r="I1055" s="189"/>
    </row>
    <row r="1056" spans="1:9" x14ac:dyDescent="0.2">
      <c r="A1056" s="35" t="s">
        <v>1854</v>
      </c>
      <c r="B1056" s="36" t="s">
        <v>359</v>
      </c>
      <c r="C1056" s="37" t="s">
        <v>64</v>
      </c>
      <c r="D1056" s="37" t="s">
        <v>360</v>
      </c>
      <c r="E1056" s="36" t="s">
        <v>170</v>
      </c>
      <c r="F1056" s="36" t="s">
        <v>2878</v>
      </c>
      <c r="G1056" s="37">
        <v>13.91</v>
      </c>
      <c r="H1056" s="38">
        <v>82.06</v>
      </c>
      <c r="I1056" s="189"/>
    </row>
    <row r="1057" spans="1:9" ht="19.5" x14ac:dyDescent="0.2">
      <c r="A1057" s="35" t="s">
        <v>1854</v>
      </c>
      <c r="B1057" s="36" t="s">
        <v>187</v>
      </c>
      <c r="C1057" s="37" t="s">
        <v>64</v>
      </c>
      <c r="D1057" s="37" t="s">
        <v>188</v>
      </c>
      <c r="E1057" s="36" t="s">
        <v>136</v>
      </c>
      <c r="F1057" s="36" t="s">
        <v>2879</v>
      </c>
      <c r="G1057" s="37">
        <v>89.7</v>
      </c>
      <c r="H1057" s="38">
        <v>377.63</v>
      </c>
      <c r="I1057" s="189"/>
    </row>
    <row r="1058" spans="1:9" ht="19.5" x14ac:dyDescent="0.2">
      <c r="A1058" s="35" t="s">
        <v>1854</v>
      </c>
      <c r="B1058" s="36" t="s">
        <v>207</v>
      </c>
      <c r="C1058" s="37" t="s">
        <v>64</v>
      </c>
      <c r="D1058" s="37" t="s">
        <v>208</v>
      </c>
      <c r="E1058" s="36" t="s">
        <v>66</v>
      </c>
      <c r="F1058" s="36" t="s">
        <v>2880</v>
      </c>
      <c r="G1058" s="37">
        <v>69.040000000000006</v>
      </c>
      <c r="H1058" s="38">
        <v>385.93</v>
      </c>
      <c r="I1058" s="189"/>
    </row>
    <row r="1059" spans="1:9" ht="19.5" x14ac:dyDescent="0.2">
      <c r="A1059" s="35" t="s">
        <v>1854</v>
      </c>
      <c r="B1059" s="36" t="s">
        <v>1690</v>
      </c>
      <c r="C1059" s="37" t="s">
        <v>86</v>
      </c>
      <c r="D1059" s="37" t="s">
        <v>1691</v>
      </c>
      <c r="E1059" s="36" t="s">
        <v>136</v>
      </c>
      <c r="F1059" s="36" t="s">
        <v>2881</v>
      </c>
      <c r="G1059" s="37">
        <v>676.51</v>
      </c>
      <c r="H1059" s="38">
        <v>311.19</v>
      </c>
      <c r="I1059" s="189"/>
    </row>
    <row r="1060" spans="1:9" x14ac:dyDescent="0.2">
      <c r="A1060" s="35" t="s">
        <v>1854</v>
      </c>
      <c r="B1060" s="36" t="s">
        <v>1768</v>
      </c>
      <c r="C1060" s="37" t="s">
        <v>64</v>
      </c>
      <c r="D1060" s="37" t="s">
        <v>1769</v>
      </c>
      <c r="E1060" s="36" t="s">
        <v>170</v>
      </c>
      <c r="F1060" s="36" t="s">
        <v>2882</v>
      </c>
      <c r="G1060" s="37">
        <v>17.489999999999998</v>
      </c>
      <c r="H1060" s="38">
        <v>129.41999999999999</v>
      </c>
      <c r="I1060" s="189"/>
    </row>
    <row r="1061" spans="1:9" x14ac:dyDescent="0.2">
      <c r="A1061" s="35" t="s">
        <v>1854</v>
      </c>
      <c r="B1061" s="36" t="s">
        <v>203</v>
      </c>
      <c r="C1061" s="37" t="s">
        <v>64</v>
      </c>
      <c r="D1061" s="37" t="s">
        <v>204</v>
      </c>
      <c r="E1061" s="36" t="s">
        <v>170</v>
      </c>
      <c r="F1061" s="36" t="s">
        <v>2883</v>
      </c>
      <c r="G1061" s="37">
        <v>13.9</v>
      </c>
      <c r="H1061" s="38">
        <v>159.85</v>
      </c>
      <c r="I1061" s="189"/>
    </row>
    <row r="1062" spans="1:9" x14ac:dyDescent="0.2">
      <c r="A1062" s="35" t="s">
        <v>1854</v>
      </c>
      <c r="B1062" s="36" t="s">
        <v>195</v>
      </c>
      <c r="C1062" s="37" t="s">
        <v>64</v>
      </c>
      <c r="D1062" s="37" t="s">
        <v>196</v>
      </c>
      <c r="E1062" s="36" t="s">
        <v>170</v>
      </c>
      <c r="F1062" s="36" t="s">
        <v>2884</v>
      </c>
      <c r="G1062" s="37">
        <v>19.28</v>
      </c>
      <c r="H1062" s="38">
        <v>55.91</v>
      </c>
      <c r="I1062" s="189"/>
    </row>
    <row r="1063" spans="1:9" ht="19.5" x14ac:dyDescent="0.2">
      <c r="A1063" s="35" t="s">
        <v>1854</v>
      </c>
      <c r="B1063" s="36" t="s">
        <v>221</v>
      </c>
      <c r="C1063" s="37" t="s">
        <v>64</v>
      </c>
      <c r="D1063" s="37" t="s">
        <v>222</v>
      </c>
      <c r="E1063" s="36" t="s">
        <v>136</v>
      </c>
      <c r="F1063" s="36" t="s">
        <v>2885</v>
      </c>
      <c r="G1063" s="37">
        <v>98.75</v>
      </c>
      <c r="H1063" s="38">
        <v>140.22</v>
      </c>
      <c r="I1063" s="189"/>
    </row>
    <row r="1064" spans="1:9" ht="19.5" x14ac:dyDescent="0.2">
      <c r="A1064" s="35" t="s">
        <v>1854</v>
      </c>
      <c r="B1064" s="36" t="s">
        <v>2886</v>
      </c>
      <c r="C1064" s="37" t="s">
        <v>64</v>
      </c>
      <c r="D1064" s="37" t="s">
        <v>2887</v>
      </c>
      <c r="E1064" s="36" t="s">
        <v>136</v>
      </c>
      <c r="F1064" s="36" t="s">
        <v>2452</v>
      </c>
      <c r="G1064" s="37">
        <v>436.25</v>
      </c>
      <c r="H1064" s="38">
        <v>21.81</v>
      </c>
      <c r="I1064" s="189"/>
    </row>
    <row r="1065" spans="1:9" ht="19.5" x14ac:dyDescent="0.2">
      <c r="A1065" s="35" t="s">
        <v>1854</v>
      </c>
      <c r="B1065" s="36" t="s">
        <v>229</v>
      </c>
      <c r="C1065" s="37" t="s">
        <v>64</v>
      </c>
      <c r="D1065" s="37" t="s">
        <v>230</v>
      </c>
      <c r="E1065" s="36" t="s">
        <v>66</v>
      </c>
      <c r="F1065" s="36" t="s">
        <v>2888</v>
      </c>
      <c r="G1065" s="37">
        <v>60.05</v>
      </c>
      <c r="H1065" s="38">
        <v>501.41</v>
      </c>
      <c r="I1065" s="189"/>
    </row>
    <row r="1066" spans="1:9" ht="19.5" x14ac:dyDescent="0.2">
      <c r="A1066" s="35" t="s">
        <v>1854</v>
      </c>
      <c r="B1066" s="36" t="s">
        <v>1690</v>
      </c>
      <c r="C1066" s="37" t="s">
        <v>86</v>
      </c>
      <c r="D1066" s="37" t="s">
        <v>1691</v>
      </c>
      <c r="E1066" s="36" t="s">
        <v>136</v>
      </c>
      <c r="F1066" s="36" t="s">
        <v>2889</v>
      </c>
      <c r="G1066" s="37">
        <v>676.51</v>
      </c>
      <c r="H1066" s="38">
        <v>284.13</v>
      </c>
      <c r="I1066" s="189"/>
    </row>
    <row r="1067" spans="1:9" x14ac:dyDescent="0.2">
      <c r="A1067" s="35" t="s">
        <v>1854</v>
      </c>
      <c r="B1067" s="36" t="s">
        <v>2890</v>
      </c>
      <c r="C1067" s="37" t="s">
        <v>64</v>
      </c>
      <c r="D1067" s="37" t="s">
        <v>2891</v>
      </c>
      <c r="E1067" s="36" t="s">
        <v>66</v>
      </c>
      <c r="F1067" s="36" t="s">
        <v>2892</v>
      </c>
      <c r="G1067" s="37">
        <v>43.77</v>
      </c>
      <c r="H1067" s="38">
        <v>304.63</v>
      </c>
      <c r="I1067" s="189"/>
    </row>
    <row r="1068" spans="1:9" x14ac:dyDescent="0.2">
      <c r="A1068" s="35" t="s">
        <v>1854</v>
      </c>
      <c r="B1068" s="36" t="s">
        <v>199</v>
      </c>
      <c r="C1068" s="37" t="s">
        <v>64</v>
      </c>
      <c r="D1068" s="37" t="s">
        <v>200</v>
      </c>
      <c r="E1068" s="36" t="s">
        <v>170</v>
      </c>
      <c r="F1068" s="36" t="s">
        <v>2893</v>
      </c>
      <c r="G1068" s="37">
        <v>15.85</v>
      </c>
      <c r="H1068" s="38">
        <v>294.81</v>
      </c>
      <c r="I1068" s="189"/>
    </row>
    <row r="1069" spans="1:9" x14ac:dyDescent="0.2">
      <c r="A1069" s="35" t="s">
        <v>1854</v>
      </c>
      <c r="B1069" s="36" t="s">
        <v>195</v>
      </c>
      <c r="C1069" s="37" t="s">
        <v>64</v>
      </c>
      <c r="D1069" s="37" t="s">
        <v>196</v>
      </c>
      <c r="E1069" s="36" t="s">
        <v>170</v>
      </c>
      <c r="F1069" s="36" t="s">
        <v>2894</v>
      </c>
      <c r="G1069" s="37">
        <v>19.28</v>
      </c>
      <c r="H1069" s="38">
        <v>175.44</v>
      </c>
      <c r="I1069" s="189"/>
    </row>
    <row r="1070" spans="1:9" ht="19.5" x14ac:dyDescent="0.2">
      <c r="A1070" s="35" t="s">
        <v>1854</v>
      </c>
      <c r="B1070" s="36" t="s">
        <v>2895</v>
      </c>
      <c r="C1070" s="37" t="s">
        <v>64</v>
      </c>
      <c r="D1070" s="37" t="s">
        <v>2896</v>
      </c>
      <c r="E1070" s="36" t="s">
        <v>66</v>
      </c>
      <c r="F1070" s="36" t="s">
        <v>2897</v>
      </c>
      <c r="G1070" s="37">
        <v>112</v>
      </c>
      <c r="H1070" s="38">
        <v>555.52</v>
      </c>
      <c r="I1070" s="189"/>
    </row>
    <row r="1071" spans="1:9" ht="19.5" x14ac:dyDescent="0.2">
      <c r="A1071" s="35" t="s">
        <v>1854</v>
      </c>
      <c r="B1071" s="36" t="s">
        <v>1713</v>
      </c>
      <c r="C1071" s="37" t="s">
        <v>64</v>
      </c>
      <c r="D1071" s="37" t="s">
        <v>1714</v>
      </c>
      <c r="E1071" s="36" t="s">
        <v>136</v>
      </c>
      <c r="F1071" s="36" t="s">
        <v>2324</v>
      </c>
      <c r="G1071" s="37">
        <v>1001.91</v>
      </c>
      <c r="H1071" s="38">
        <v>250.47</v>
      </c>
      <c r="I1071" s="189"/>
    </row>
    <row r="1072" spans="1:9" ht="19.5" x14ac:dyDescent="0.2">
      <c r="A1072" s="35" t="s">
        <v>1854</v>
      </c>
      <c r="B1072" s="36" t="s">
        <v>2898</v>
      </c>
      <c r="C1072" s="37" t="s">
        <v>64</v>
      </c>
      <c r="D1072" s="37" t="s">
        <v>2899</v>
      </c>
      <c r="E1072" s="36" t="s">
        <v>66</v>
      </c>
      <c r="F1072" s="36" t="s">
        <v>2900</v>
      </c>
      <c r="G1072" s="37">
        <v>57.9</v>
      </c>
      <c r="H1072" s="38">
        <v>457.41</v>
      </c>
      <c r="I1072" s="189"/>
    </row>
    <row r="1073" spans="1:9" ht="29.25" x14ac:dyDescent="0.2">
      <c r="A1073" s="35" t="s">
        <v>1854</v>
      </c>
      <c r="B1073" s="36" t="s">
        <v>2901</v>
      </c>
      <c r="C1073" s="37" t="s">
        <v>86</v>
      </c>
      <c r="D1073" s="37" t="s">
        <v>2902</v>
      </c>
      <c r="E1073" s="36" t="s">
        <v>136</v>
      </c>
      <c r="F1073" s="36" t="s">
        <v>2726</v>
      </c>
      <c r="G1073" s="37">
        <v>751.08</v>
      </c>
      <c r="H1073" s="38">
        <v>255.36</v>
      </c>
      <c r="I1073" s="189"/>
    </row>
    <row r="1074" spans="1:9" ht="19.5" x14ac:dyDescent="0.2">
      <c r="A1074" s="35" t="s">
        <v>1854</v>
      </c>
      <c r="B1074" s="36" t="s">
        <v>279</v>
      </c>
      <c r="C1074" s="37" t="s">
        <v>64</v>
      </c>
      <c r="D1074" s="37" t="s">
        <v>280</v>
      </c>
      <c r="E1074" s="36" t="s">
        <v>170</v>
      </c>
      <c r="F1074" s="36" t="s">
        <v>2903</v>
      </c>
      <c r="G1074" s="37">
        <v>11.15</v>
      </c>
      <c r="H1074" s="38">
        <v>256.45</v>
      </c>
      <c r="I1074" s="189"/>
    </row>
    <row r="1075" spans="1:9" ht="19.5" x14ac:dyDescent="0.2">
      <c r="A1075" s="35" t="s">
        <v>1854</v>
      </c>
      <c r="B1075" s="36" t="s">
        <v>267</v>
      </c>
      <c r="C1075" s="37" t="s">
        <v>64</v>
      </c>
      <c r="D1075" s="37" t="s">
        <v>268</v>
      </c>
      <c r="E1075" s="36" t="s">
        <v>170</v>
      </c>
      <c r="F1075" s="36" t="s">
        <v>2904</v>
      </c>
      <c r="G1075" s="37">
        <v>13.89</v>
      </c>
      <c r="H1075" s="38">
        <v>200.01</v>
      </c>
      <c r="I1075" s="189"/>
    </row>
    <row r="1076" spans="1:9" ht="19.5" x14ac:dyDescent="0.2">
      <c r="A1076" s="35" t="s">
        <v>1854</v>
      </c>
      <c r="B1076" s="36" t="s">
        <v>2905</v>
      </c>
      <c r="C1076" s="37" t="s">
        <v>86</v>
      </c>
      <c r="D1076" s="37" t="s">
        <v>2906</v>
      </c>
      <c r="E1076" s="36" t="s">
        <v>66</v>
      </c>
      <c r="F1076" s="36" t="s">
        <v>2907</v>
      </c>
      <c r="G1076" s="37">
        <v>241.6</v>
      </c>
      <c r="H1076" s="38">
        <v>1415.77</v>
      </c>
      <c r="I1076" s="189"/>
    </row>
    <row r="1077" spans="1:9" ht="19.5" x14ac:dyDescent="0.2">
      <c r="A1077" s="35" t="s">
        <v>1854</v>
      </c>
      <c r="B1077" s="36" t="s">
        <v>2908</v>
      </c>
      <c r="C1077" s="37" t="s">
        <v>64</v>
      </c>
      <c r="D1077" s="37" t="s">
        <v>2909</v>
      </c>
      <c r="E1077" s="36" t="s">
        <v>66</v>
      </c>
      <c r="F1077" s="36" t="s">
        <v>2910</v>
      </c>
      <c r="G1077" s="37">
        <v>93.62</v>
      </c>
      <c r="H1077" s="38">
        <v>1764.73</v>
      </c>
      <c r="I1077" s="189"/>
    </row>
    <row r="1078" spans="1:9" ht="19.5" x14ac:dyDescent="0.2">
      <c r="A1078" s="35" t="s">
        <v>1854</v>
      </c>
      <c r="B1078" s="36" t="s">
        <v>602</v>
      </c>
      <c r="C1078" s="37" t="s">
        <v>64</v>
      </c>
      <c r="D1078" s="37" t="s">
        <v>603</v>
      </c>
      <c r="E1078" s="36" t="s">
        <v>72</v>
      </c>
      <c r="F1078" s="36" t="s">
        <v>2911</v>
      </c>
      <c r="G1078" s="37">
        <v>21.92</v>
      </c>
      <c r="H1078" s="38">
        <v>986.4</v>
      </c>
      <c r="I1078" s="189"/>
    </row>
    <row r="1079" spans="1:9" ht="19.5" x14ac:dyDescent="0.2">
      <c r="A1079" s="35" t="s">
        <v>1854</v>
      </c>
      <c r="B1079" s="36" t="s">
        <v>622</v>
      </c>
      <c r="C1079" s="37" t="s">
        <v>64</v>
      </c>
      <c r="D1079" s="37" t="s">
        <v>623</v>
      </c>
      <c r="E1079" s="36" t="s">
        <v>88</v>
      </c>
      <c r="F1079" s="36" t="s">
        <v>12</v>
      </c>
      <c r="G1079" s="37">
        <v>8.99</v>
      </c>
      <c r="H1079" s="38">
        <v>35.96</v>
      </c>
      <c r="I1079" s="189"/>
    </row>
    <row r="1080" spans="1:9" ht="19.5" x14ac:dyDescent="0.2">
      <c r="A1080" s="35" t="s">
        <v>1854</v>
      </c>
      <c r="B1080" s="36" t="s">
        <v>610</v>
      </c>
      <c r="C1080" s="37" t="s">
        <v>64</v>
      </c>
      <c r="D1080" s="37" t="s">
        <v>611</v>
      </c>
      <c r="E1080" s="36" t="s">
        <v>88</v>
      </c>
      <c r="F1080" s="36" t="s">
        <v>6</v>
      </c>
      <c r="G1080" s="37">
        <v>12.4</v>
      </c>
      <c r="H1080" s="38">
        <v>12.4</v>
      </c>
      <c r="I1080" s="189"/>
    </row>
    <row r="1081" spans="1:9" ht="19.5" x14ac:dyDescent="0.2">
      <c r="A1081" s="35" t="s">
        <v>1854</v>
      </c>
      <c r="B1081" s="36" t="s">
        <v>662</v>
      </c>
      <c r="C1081" s="37" t="s">
        <v>64</v>
      </c>
      <c r="D1081" s="37" t="s">
        <v>663</v>
      </c>
      <c r="E1081" s="36" t="s">
        <v>88</v>
      </c>
      <c r="F1081" s="36" t="s">
        <v>6</v>
      </c>
      <c r="G1081" s="37">
        <v>12.43</v>
      </c>
      <c r="H1081" s="38">
        <v>12.43</v>
      </c>
      <c r="I1081" s="189"/>
    </row>
    <row r="1082" spans="1:9" x14ac:dyDescent="0.2">
      <c r="A1082" s="35" t="s">
        <v>1854</v>
      </c>
      <c r="B1082" s="36" t="s">
        <v>874</v>
      </c>
      <c r="C1082" s="37" t="s">
        <v>86</v>
      </c>
      <c r="D1082" s="37" t="s">
        <v>875</v>
      </c>
      <c r="E1082" s="36" t="s">
        <v>88</v>
      </c>
      <c r="F1082" s="36" t="s">
        <v>8</v>
      </c>
      <c r="G1082" s="37">
        <v>79.37</v>
      </c>
      <c r="H1082" s="38">
        <v>158.74</v>
      </c>
      <c r="I1082" s="189"/>
    </row>
    <row r="1083" spans="1:9" ht="19.5" x14ac:dyDescent="0.2">
      <c r="A1083" s="35" t="s">
        <v>1854</v>
      </c>
      <c r="B1083" s="36" t="s">
        <v>582</v>
      </c>
      <c r="C1083" s="37" t="s">
        <v>64</v>
      </c>
      <c r="D1083" s="37" t="s">
        <v>583</v>
      </c>
      <c r="E1083" s="36" t="s">
        <v>72</v>
      </c>
      <c r="F1083" s="36" t="s">
        <v>22</v>
      </c>
      <c r="G1083" s="37">
        <v>26.22</v>
      </c>
      <c r="H1083" s="38">
        <v>235.98</v>
      </c>
      <c r="I1083" s="189"/>
    </row>
    <row r="1084" spans="1:9" x14ac:dyDescent="0.2">
      <c r="A1084" s="35" t="s">
        <v>1854</v>
      </c>
      <c r="B1084" s="36" t="s">
        <v>2912</v>
      </c>
      <c r="C1084" s="37" t="s">
        <v>86</v>
      </c>
      <c r="D1084" s="37" t="s">
        <v>2913</v>
      </c>
      <c r="E1084" s="36" t="s">
        <v>88</v>
      </c>
      <c r="F1084" s="36" t="s">
        <v>10</v>
      </c>
      <c r="G1084" s="37">
        <v>56</v>
      </c>
      <c r="H1084" s="38">
        <v>168</v>
      </c>
      <c r="I1084" s="189"/>
    </row>
    <row r="1085" spans="1:9" ht="19.5" x14ac:dyDescent="0.2">
      <c r="A1085" s="35" t="s">
        <v>1854</v>
      </c>
      <c r="B1085" s="36" t="s">
        <v>2914</v>
      </c>
      <c r="C1085" s="37" t="s">
        <v>64</v>
      </c>
      <c r="D1085" s="37" t="s">
        <v>2915</v>
      </c>
      <c r="E1085" s="36" t="s">
        <v>88</v>
      </c>
      <c r="F1085" s="36" t="s">
        <v>6</v>
      </c>
      <c r="G1085" s="37">
        <v>25.94</v>
      </c>
      <c r="H1085" s="38">
        <v>25.94</v>
      </c>
      <c r="I1085" s="189"/>
    </row>
    <row r="1086" spans="1:9" ht="19.5" x14ac:dyDescent="0.2">
      <c r="A1086" s="35" t="s">
        <v>1854</v>
      </c>
      <c r="B1086" s="36" t="s">
        <v>738</v>
      </c>
      <c r="C1086" s="37" t="s">
        <v>64</v>
      </c>
      <c r="D1086" s="37" t="s">
        <v>739</v>
      </c>
      <c r="E1086" s="36" t="s">
        <v>88</v>
      </c>
      <c r="F1086" s="36" t="s">
        <v>14</v>
      </c>
      <c r="G1086" s="37">
        <v>9.2100000000000009</v>
      </c>
      <c r="H1086" s="38">
        <v>46.05</v>
      </c>
      <c r="I1086" s="189"/>
    </row>
    <row r="1087" spans="1:9" ht="19.5" x14ac:dyDescent="0.2">
      <c r="A1087" s="35" t="s">
        <v>1854</v>
      </c>
      <c r="B1087" s="36" t="s">
        <v>490</v>
      </c>
      <c r="C1087" s="37" t="s">
        <v>64</v>
      </c>
      <c r="D1087" s="37" t="s">
        <v>491</v>
      </c>
      <c r="E1087" s="36" t="s">
        <v>88</v>
      </c>
      <c r="F1087" s="36" t="s">
        <v>8</v>
      </c>
      <c r="G1087" s="37">
        <v>47.76</v>
      </c>
      <c r="H1087" s="38">
        <v>95.52</v>
      </c>
      <c r="I1087" s="189"/>
    </row>
    <row r="1088" spans="1:9" ht="19.5" x14ac:dyDescent="0.2">
      <c r="A1088" s="35" t="s">
        <v>1854</v>
      </c>
      <c r="B1088" s="36" t="s">
        <v>2916</v>
      </c>
      <c r="C1088" s="37" t="s">
        <v>64</v>
      </c>
      <c r="D1088" s="37" t="s">
        <v>2917</v>
      </c>
      <c r="E1088" s="36" t="s">
        <v>66</v>
      </c>
      <c r="F1088" s="36" t="s">
        <v>2918</v>
      </c>
      <c r="G1088" s="37">
        <v>18.02</v>
      </c>
      <c r="H1088" s="38">
        <v>267.77</v>
      </c>
      <c r="I1088" s="189"/>
    </row>
    <row r="1089" spans="1:9" ht="19.5" x14ac:dyDescent="0.2">
      <c r="A1089" s="35" t="s">
        <v>1854</v>
      </c>
      <c r="B1089" s="36" t="s">
        <v>2919</v>
      </c>
      <c r="C1089" s="37" t="s">
        <v>64</v>
      </c>
      <c r="D1089" s="37" t="s">
        <v>2920</v>
      </c>
      <c r="E1089" s="36" t="s">
        <v>136</v>
      </c>
      <c r="F1089" s="36" t="s">
        <v>2921</v>
      </c>
      <c r="G1089" s="37">
        <v>797.49</v>
      </c>
      <c r="H1089" s="38">
        <v>295.07</v>
      </c>
      <c r="I1089" s="189"/>
    </row>
    <row r="1090" spans="1:9" ht="19.5" x14ac:dyDescent="0.2">
      <c r="A1090" s="35" t="s">
        <v>1854</v>
      </c>
      <c r="B1090" s="36" t="s">
        <v>2922</v>
      </c>
      <c r="C1090" s="37" t="s">
        <v>64</v>
      </c>
      <c r="D1090" s="37" t="s">
        <v>2923</v>
      </c>
      <c r="E1090" s="36" t="s">
        <v>66</v>
      </c>
      <c r="F1090" s="36" t="s">
        <v>2924</v>
      </c>
      <c r="G1090" s="37">
        <v>76.23</v>
      </c>
      <c r="H1090" s="38">
        <v>821.75</v>
      </c>
      <c r="I1090" s="189"/>
    </row>
    <row r="1091" spans="1:9" ht="19.5" x14ac:dyDescent="0.2">
      <c r="A1091" s="35" t="s">
        <v>1854</v>
      </c>
      <c r="B1091" s="36" t="s">
        <v>2925</v>
      </c>
      <c r="C1091" s="37" t="s">
        <v>64</v>
      </c>
      <c r="D1091" s="37" t="s">
        <v>2926</v>
      </c>
      <c r="E1091" s="36" t="s">
        <v>66</v>
      </c>
      <c r="F1091" s="36" t="s">
        <v>2927</v>
      </c>
      <c r="G1091" s="37">
        <v>8.01</v>
      </c>
      <c r="H1091" s="38">
        <v>41.41</v>
      </c>
      <c r="I1091" s="189"/>
    </row>
    <row r="1092" spans="1:9" ht="19.5" x14ac:dyDescent="0.2">
      <c r="A1092" s="35" t="s">
        <v>1854</v>
      </c>
      <c r="B1092" s="36" t="s">
        <v>2928</v>
      </c>
      <c r="C1092" s="37" t="s">
        <v>64</v>
      </c>
      <c r="D1092" s="37" t="s">
        <v>2929</v>
      </c>
      <c r="E1092" s="36" t="s">
        <v>66</v>
      </c>
      <c r="F1092" s="36" t="s">
        <v>2930</v>
      </c>
      <c r="G1092" s="37">
        <v>4.66</v>
      </c>
      <c r="H1092" s="38">
        <v>81.45</v>
      </c>
      <c r="I1092" s="189"/>
    </row>
    <row r="1093" spans="1:9" x14ac:dyDescent="0.2">
      <c r="A1093" s="35" t="s">
        <v>1854</v>
      </c>
      <c r="B1093" s="36" t="s">
        <v>2931</v>
      </c>
      <c r="C1093" s="37" t="s">
        <v>64</v>
      </c>
      <c r="D1093" s="37" t="s">
        <v>2932</v>
      </c>
      <c r="E1093" s="36" t="s">
        <v>66</v>
      </c>
      <c r="F1093" s="36" t="s">
        <v>2927</v>
      </c>
      <c r="G1093" s="37">
        <v>4.5</v>
      </c>
      <c r="H1093" s="38">
        <v>23.26</v>
      </c>
      <c r="I1093" s="189"/>
    </row>
    <row r="1094" spans="1:9" x14ac:dyDescent="0.2">
      <c r="A1094" s="35" t="s">
        <v>1854</v>
      </c>
      <c r="B1094" s="36" t="s">
        <v>2933</v>
      </c>
      <c r="C1094" s="37" t="s">
        <v>64</v>
      </c>
      <c r="D1094" s="37" t="s">
        <v>2934</v>
      </c>
      <c r="E1094" s="36" t="s">
        <v>66</v>
      </c>
      <c r="F1094" s="36" t="s">
        <v>2927</v>
      </c>
      <c r="G1094" s="37">
        <v>17.3</v>
      </c>
      <c r="H1094" s="38">
        <v>89.44</v>
      </c>
      <c r="I1094" s="189"/>
    </row>
    <row r="1095" spans="1:9" x14ac:dyDescent="0.2">
      <c r="A1095" s="35" t="s">
        <v>1854</v>
      </c>
      <c r="B1095" s="36" t="s">
        <v>1587</v>
      </c>
      <c r="C1095" s="37" t="s">
        <v>64</v>
      </c>
      <c r="D1095" s="37" t="s">
        <v>1588</v>
      </c>
      <c r="E1095" s="36" t="s">
        <v>66</v>
      </c>
      <c r="F1095" s="36" t="s">
        <v>2927</v>
      </c>
      <c r="G1095" s="37">
        <v>11.98</v>
      </c>
      <c r="H1095" s="38">
        <v>61.93</v>
      </c>
      <c r="I1095" s="189"/>
    </row>
    <row r="1096" spans="1:9" ht="19.5" x14ac:dyDescent="0.2">
      <c r="A1096" s="35" t="s">
        <v>1854</v>
      </c>
      <c r="B1096" s="36" t="s">
        <v>2935</v>
      </c>
      <c r="C1096" s="37" t="s">
        <v>64</v>
      </c>
      <c r="D1096" s="37" t="s">
        <v>2936</v>
      </c>
      <c r="E1096" s="36" t="s">
        <v>66</v>
      </c>
      <c r="F1096" s="36" t="s">
        <v>2907</v>
      </c>
      <c r="G1096" s="37">
        <v>10.43</v>
      </c>
      <c r="H1096" s="38">
        <v>61.11</v>
      </c>
      <c r="I1096" s="189"/>
    </row>
    <row r="1097" spans="1:9" x14ac:dyDescent="0.2">
      <c r="A1097" s="35" t="s">
        <v>1854</v>
      </c>
      <c r="B1097" s="36" t="s">
        <v>1575</v>
      </c>
      <c r="C1097" s="37" t="s">
        <v>64</v>
      </c>
      <c r="D1097" s="37" t="s">
        <v>1576</v>
      </c>
      <c r="E1097" s="36" t="s">
        <v>66</v>
      </c>
      <c r="F1097" s="36" t="s">
        <v>2907</v>
      </c>
      <c r="G1097" s="37">
        <v>4.74</v>
      </c>
      <c r="H1097" s="38">
        <v>27.77</v>
      </c>
      <c r="I1097" s="189"/>
    </row>
    <row r="1098" spans="1:9" x14ac:dyDescent="0.2">
      <c r="A1098" s="35" t="s">
        <v>1854</v>
      </c>
      <c r="B1098" s="36" t="s">
        <v>2937</v>
      </c>
      <c r="C1098" s="37" t="s">
        <v>64</v>
      </c>
      <c r="D1098" s="37" t="s">
        <v>2938</v>
      </c>
      <c r="E1098" s="36" t="s">
        <v>66</v>
      </c>
      <c r="F1098" s="36" t="s">
        <v>2907</v>
      </c>
      <c r="G1098" s="37">
        <v>30.38</v>
      </c>
      <c r="H1098" s="38">
        <v>178.02</v>
      </c>
      <c r="I1098" s="189"/>
    </row>
    <row r="1099" spans="1:9" x14ac:dyDescent="0.2">
      <c r="A1099" s="35" t="s">
        <v>1854</v>
      </c>
      <c r="B1099" s="36" t="s">
        <v>1591</v>
      </c>
      <c r="C1099" s="37" t="s">
        <v>64</v>
      </c>
      <c r="D1099" s="37" t="s">
        <v>1592</v>
      </c>
      <c r="E1099" s="36" t="s">
        <v>66</v>
      </c>
      <c r="F1099" s="36" t="s">
        <v>2907</v>
      </c>
      <c r="G1099" s="37">
        <v>14.18</v>
      </c>
      <c r="H1099" s="38">
        <v>83.09</v>
      </c>
      <c r="I1099" s="189"/>
    </row>
    <row r="1100" spans="1:9" ht="19.5" x14ac:dyDescent="0.2">
      <c r="A1100" s="35" t="s">
        <v>1854</v>
      </c>
      <c r="B1100" s="36" t="s">
        <v>2939</v>
      </c>
      <c r="C1100" s="37" t="s">
        <v>86</v>
      </c>
      <c r="D1100" s="37" t="s">
        <v>2940</v>
      </c>
      <c r="E1100" s="36" t="s">
        <v>88</v>
      </c>
      <c r="F1100" s="36" t="s">
        <v>8</v>
      </c>
      <c r="G1100" s="37">
        <v>1227.1400000000001</v>
      </c>
      <c r="H1100" s="38">
        <v>2454.2800000000002</v>
      </c>
      <c r="I1100" s="189"/>
    </row>
    <row r="1101" spans="1:9" ht="19.5" x14ac:dyDescent="0.2">
      <c r="A1101" s="35" t="s">
        <v>1854</v>
      </c>
      <c r="B1101" s="36" t="s">
        <v>2941</v>
      </c>
      <c r="C1101" s="37" t="s">
        <v>86</v>
      </c>
      <c r="D1101" s="37" t="s">
        <v>2942</v>
      </c>
      <c r="E1101" s="36" t="s">
        <v>66</v>
      </c>
      <c r="F1101" s="36" t="s">
        <v>2240</v>
      </c>
      <c r="G1101" s="37">
        <v>302.98</v>
      </c>
      <c r="H1101" s="38">
        <v>24.23</v>
      </c>
      <c r="I1101" s="189"/>
    </row>
    <row r="1102" spans="1:9" x14ac:dyDescent="0.2">
      <c r="A1102" s="35" t="s">
        <v>1854</v>
      </c>
      <c r="B1102" s="36" t="s">
        <v>2943</v>
      </c>
      <c r="C1102" s="37" t="s">
        <v>64</v>
      </c>
      <c r="D1102" s="37" t="s">
        <v>2944</v>
      </c>
      <c r="E1102" s="36" t="s">
        <v>66</v>
      </c>
      <c r="F1102" s="36" t="s">
        <v>2945</v>
      </c>
      <c r="G1102" s="37">
        <v>68.75</v>
      </c>
      <c r="H1102" s="38">
        <v>1450.62</v>
      </c>
      <c r="I1102" s="189"/>
    </row>
    <row r="1103" spans="1:9" ht="19.5" x14ac:dyDescent="0.2">
      <c r="A1103" s="35" t="s">
        <v>1854</v>
      </c>
      <c r="B1103" s="36" t="s">
        <v>2946</v>
      </c>
      <c r="C1103" s="37" t="s">
        <v>64</v>
      </c>
      <c r="D1103" s="37" t="s">
        <v>2947</v>
      </c>
      <c r="E1103" s="36" t="s">
        <v>66</v>
      </c>
      <c r="F1103" s="36" t="s">
        <v>2945</v>
      </c>
      <c r="G1103" s="37">
        <v>51.2</v>
      </c>
      <c r="H1103" s="38">
        <v>1080.32</v>
      </c>
      <c r="I1103" s="189"/>
    </row>
    <row r="1104" spans="1:9" ht="19.5" x14ac:dyDescent="0.2">
      <c r="A1104" s="35" t="s">
        <v>1854</v>
      </c>
      <c r="B1104" s="36" t="s">
        <v>2948</v>
      </c>
      <c r="C1104" s="37" t="s">
        <v>86</v>
      </c>
      <c r="D1104" s="37" t="s">
        <v>2949</v>
      </c>
      <c r="E1104" s="36" t="s">
        <v>66</v>
      </c>
      <c r="F1104" s="36" t="s">
        <v>2522</v>
      </c>
      <c r="G1104" s="37">
        <v>17.23</v>
      </c>
      <c r="H1104" s="38">
        <v>89.59</v>
      </c>
      <c r="I1104" s="189"/>
    </row>
    <row r="1105" spans="1:9" ht="19.5" x14ac:dyDescent="0.2">
      <c r="A1105" s="35" t="s">
        <v>1854</v>
      </c>
      <c r="B1105" s="36" t="s">
        <v>2950</v>
      </c>
      <c r="C1105" s="37" t="s">
        <v>64</v>
      </c>
      <c r="D1105" s="37" t="s">
        <v>2951</v>
      </c>
      <c r="E1105" s="36" t="s">
        <v>66</v>
      </c>
      <c r="F1105" s="36" t="s">
        <v>2907</v>
      </c>
      <c r="G1105" s="37">
        <v>193.43</v>
      </c>
      <c r="H1105" s="38">
        <v>1133.49</v>
      </c>
      <c r="I1105" s="189"/>
    </row>
    <row r="1106" spans="1:9" ht="29.25" x14ac:dyDescent="0.2">
      <c r="A1106" s="35" t="s">
        <v>1854</v>
      </c>
      <c r="B1106" s="36" t="s">
        <v>1552</v>
      </c>
      <c r="C1106" s="37" t="s">
        <v>64</v>
      </c>
      <c r="D1106" s="37" t="s">
        <v>1553</v>
      </c>
      <c r="E1106" s="36" t="s">
        <v>66</v>
      </c>
      <c r="F1106" s="36" t="s">
        <v>2952</v>
      </c>
      <c r="G1106" s="37">
        <v>101.59</v>
      </c>
      <c r="H1106" s="38">
        <v>414.48</v>
      </c>
      <c r="I1106" s="189"/>
    </row>
    <row r="1107" spans="1:9" x14ac:dyDescent="0.2">
      <c r="A1107" s="35" t="s">
        <v>1854</v>
      </c>
      <c r="B1107" s="36" t="s">
        <v>2953</v>
      </c>
      <c r="C1107" s="37" t="s">
        <v>86</v>
      </c>
      <c r="D1107" s="37" t="s">
        <v>2954</v>
      </c>
      <c r="E1107" s="36" t="s">
        <v>88</v>
      </c>
      <c r="F1107" s="36" t="s">
        <v>8</v>
      </c>
      <c r="G1107" s="37">
        <v>59.38</v>
      </c>
      <c r="H1107" s="38">
        <v>118.76</v>
      </c>
      <c r="I1107" s="189"/>
    </row>
    <row r="1108" spans="1:9" ht="19.5" x14ac:dyDescent="0.2">
      <c r="A1108" s="35" t="s">
        <v>1854</v>
      </c>
      <c r="B1108" s="36" t="s">
        <v>275</v>
      </c>
      <c r="C1108" s="37" t="s">
        <v>64</v>
      </c>
      <c r="D1108" s="37" t="s">
        <v>276</v>
      </c>
      <c r="E1108" s="36" t="s">
        <v>170</v>
      </c>
      <c r="F1108" s="36" t="s">
        <v>2955</v>
      </c>
      <c r="G1108" s="37">
        <v>12.46</v>
      </c>
      <c r="H1108" s="38">
        <v>155.75</v>
      </c>
      <c r="I1108" s="189"/>
    </row>
    <row r="1109" spans="1:9" x14ac:dyDescent="0.2">
      <c r="A1109" s="35" t="s">
        <v>1854</v>
      </c>
      <c r="B1109" s="36" t="s">
        <v>215</v>
      </c>
      <c r="C1109" s="37" t="s">
        <v>64</v>
      </c>
      <c r="D1109" s="37" t="s">
        <v>216</v>
      </c>
      <c r="E1109" s="36" t="s">
        <v>136</v>
      </c>
      <c r="F1109" s="36" t="s">
        <v>2956</v>
      </c>
      <c r="G1109" s="37">
        <v>25.26</v>
      </c>
      <c r="H1109" s="38">
        <v>117.45</v>
      </c>
      <c r="I1109" s="189"/>
    </row>
    <row r="1110" spans="1:9" ht="19.5" x14ac:dyDescent="0.2">
      <c r="A1110" s="35" t="s">
        <v>1854</v>
      </c>
      <c r="B1110" s="36" t="s">
        <v>2957</v>
      </c>
      <c r="C1110" s="37" t="s">
        <v>86</v>
      </c>
      <c r="D1110" s="37" t="s">
        <v>2958</v>
      </c>
      <c r="E1110" s="36" t="s">
        <v>170</v>
      </c>
      <c r="F1110" s="36" t="s">
        <v>520</v>
      </c>
      <c r="G1110" s="37">
        <v>11.57</v>
      </c>
      <c r="H1110" s="38">
        <v>820.77</v>
      </c>
      <c r="I1110" s="189"/>
    </row>
    <row r="1111" spans="1:9" ht="19.5" x14ac:dyDescent="0.2">
      <c r="A1111" s="35" t="s">
        <v>1854</v>
      </c>
      <c r="B1111" s="36" t="s">
        <v>1516</v>
      </c>
      <c r="C1111" s="37" t="s">
        <v>64</v>
      </c>
      <c r="D1111" s="37" t="s">
        <v>1517</v>
      </c>
      <c r="E1111" s="36" t="s">
        <v>66</v>
      </c>
      <c r="F1111" s="36" t="s">
        <v>2907</v>
      </c>
      <c r="G1111" s="37">
        <v>30.62</v>
      </c>
      <c r="H1111" s="38">
        <v>179.43</v>
      </c>
      <c r="I1111" s="189"/>
    </row>
    <row r="1112" spans="1:9" x14ac:dyDescent="0.2">
      <c r="A1112" s="327" t="s">
        <v>1854</v>
      </c>
      <c r="B1112" s="332" t="s">
        <v>3552</v>
      </c>
      <c r="C1112" s="37" t="s">
        <v>86</v>
      </c>
      <c r="D1112" s="329" t="s">
        <v>3551</v>
      </c>
      <c r="E1112" s="328" t="s">
        <v>72</v>
      </c>
      <c r="F1112" s="328" t="s">
        <v>2959</v>
      </c>
      <c r="G1112" s="329">
        <v>61.29</v>
      </c>
      <c r="H1112" s="330">
        <v>291.74</v>
      </c>
      <c r="I1112" s="189"/>
    </row>
    <row r="1113" spans="1:9" ht="19.5" customHeight="1" x14ac:dyDescent="0.2">
      <c r="A1113" s="35" t="s">
        <v>1854</v>
      </c>
      <c r="B1113" s="36" t="s">
        <v>2387</v>
      </c>
      <c r="C1113" s="37" t="s">
        <v>64</v>
      </c>
      <c r="D1113" s="37" t="s">
        <v>2388</v>
      </c>
      <c r="E1113" s="36" t="s">
        <v>66</v>
      </c>
      <c r="F1113" s="36" t="s">
        <v>2930</v>
      </c>
      <c r="G1113" s="37">
        <v>34.909999999999997</v>
      </c>
      <c r="H1113" s="38">
        <v>610.22</v>
      </c>
      <c r="I1113" s="189"/>
    </row>
    <row r="1114" spans="1:9" ht="12.75" customHeight="1" x14ac:dyDescent="0.2">
      <c r="A1114" s="35" t="s">
        <v>1812</v>
      </c>
      <c r="B1114" s="36" t="s">
        <v>50</v>
      </c>
      <c r="C1114" s="37" t="s">
        <v>51</v>
      </c>
      <c r="D1114" s="37" t="s">
        <v>3</v>
      </c>
      <c r="E1114" s="36" t="s">
        <v>52</v>
      </c>
      <c r="F1114" s="36" t="s">
        <v>53</v>
      </c>
      <c r="G1114" s="37" t="s">
        <v>54</v>
      </c>
      <c r="H1114" s="38" t="s">
        <v>4</v>
      </c>
      <c r="I1114" s="189"/>
    </row>
    <row r="1115" spans="1:9" ht="29.25" customHeight="1" x14ac:dyDescent="0.2">
      <c r="A1115" s="35" t="s">
        <v>68</v>
      </c>
      <c r="B1115" s="36" t="s">
        <v>1813</v>
      </c>
      <c r="C1115" s="37" t="s">
        <v>86</v>
      </c>
      <c r="D1115" s="37" t="s">
        <v>1814</v>
      </c>
      <c r="E1115" s="36" t="s">
        <v>88</v>
      </c>
      <c r="F1115" s="36" t="s">
        <v>6</v>
      </c>
      <c r="G1115" s="37">
        <v>18107.14</v>
      </c>
      <c r="H1115" s="38">
        <v>18107.14</v>
      </c>
      <c r="I1115" s="189"/>
    </row>
    <row r="1116" spans="1:9" ht="19.5" customHeight="1" x14ac:dyDescent="0.2">
      <c r="A1116" s="35" t="s">
        <v>1854</v>
      </c>
      <c r="B1116" s="36" t="s">
        <v>1540</v>
      </c>
      <c r="C1116" s="37" t="s">
        <v>64</v>
      </c>
      <c r="D1116" s="37" t="s">
        <v>1541</v>
      </c>
      <c r="E1116" s="36" t="s">
        <v>66</v>
      </c>
      <c r="F1116" s="36" t="s">
        <v>14</v>
      </c>
      <c r="G1116" s="37">
        <v>3.17</v>
      </c>
      <c r="H1116" s="38">
        <v>15.85</v>
      </c>
      <c r="I1116" s="189"/>
    </row>
    <row r="1117" spans="1:9" ht="19.5" customHeight="1" x14ac:dyDescent="0.2">
      <c r="A1117" s="35" t="s">
        <v>1854</v>
      </c>
      <c r="B1117" s="36" t="s">
        <v>2960</v>
      </c>
      <c r="C1117" s="37" t="s">
        <v>64</v>
      </c>
      <c r="D1117" s="37" t="s">
        <v>2961</v>
      </c>
      <c r="E1117" s="36" t="s">
        <v>66</v>
      </c>
      <c r="F1117" s="36" t="s">
        <v>14</v>
      </c>
      <c r="G1117" s="37">
        <v>3.51</v>
      </c>
      <c r="H1117" s="38">
        <v>17.55</v>
      </c>
      <c r="I1117" s="189"/>
    </row>
    <row r="1118" spans="1:9" ht="19.5" customHeight="1" x14ac:dyDescent="0.2">
      <c r="A1118" s="35" t="s">
        <v>1854</v>
      </c>
      <c r="B1118" s="36" t="s">
        <v>2962</v>
      </c>
      <c r="C1118" s="37" t="s">
        <v>64</v>
      </c>
      <c r="D1118" s="37" t="s">
        <v>2963</v>
      </c>
      <c r="E1118" s="36" t="s">
        <v>170</v>
      </c>
      <c r="F1118" s="36" t="s">
        <v>2964</v>
      </c>
      <c r="G1118" s="37">
        <v>13.99</v>
      </c>
      <c r="H1118" s="38">
        <v>147.03</v>
      </c>
      <c r="I1118" s="189"/>
    </row>
    <row r="1119" spans="1:9" ht="19.5" customHeight="1" x14ac:dyDescent="0.2">
      <c r="A1119" s="35" t="s">
        <v>1854</v>
      </c>
      <c r="B1119" s="36" t="s">
        <v>2700</v>
      </c>
      <c r="C1119" s="37" t="s">
        <v>64</v>
      </c>
      <c r="D1119" s="37" t="s">
        <v>2701</v>
      </c>
      <c r="E1119" s="36" t="s">
        <v>66</v>
      </c>
      <c r="F1119" s="36" t="s">
        <v>2965</v>
      </c>
      <c r="G1119" s="37">
        <v>122.51</v>
      </c>
      <c r="H1119" s="38">
        <v>182.53</v>
      </c>
      <c r="I1119" s="189"/>
    </row>
    <row r="1120" spans="1:9" ht="19.5" customHeight="1" x14ac:dyDescent="0.2">
      <c r="A1120" s="35" t="s">
        <v>1854</v>
      </c>
      <c r="B1120" s="36" t="s">
        <v>2966</v>
      </c>
      <c r="C1120" s="37" t="s">
        <v>86</v>
      </c>
      <c r="D1120" s="37" t="s">
        <v>2967</v>
      </c>
      <c r="E1120" s="36" t="s">
        <v>136</v>
      </c>
      <c r="F1120" s="36" t="s">
        <v>2968</v>
      </c>
      <c r="G1120" s="37">
        <v>656.76</v>
      </c>
      <c r="H1120" s="38">
        <v>308.67</v>
      </c>
      <c r="I1120" s="189"/>
    </row>
    <row r="1121" spans="1:9" ht="19.5" customHeight="1" x14ac:dyDescent="0.2">
      <c r="A1121" s="35" t="s">
        <v>1854</v>
      </c>
      <c r="B1121" s="36" t="s">
        <v>2950</v>
      </c>
      <c r="C1121" s="37" t="s">
        <v>64</v>
      </c>
      <c r="D1121" s="37" t="s">
        <v>2951</v>
      </c>
      <c r="E1121" s="36" t="s">
        <v>66</v>
      </c>
      <c r="F1121" s="36" t="s">
        <v>14</v>
      </c>
      <c r="G1121" s="37">
        <v>193.43</v>
      </c>
      <c r="H1121" s="38">
        <v>967.15</v>
      </c>
      <c r="I1121" s="189"/>
    </row>
    <row r="1122" spans="1:9" ht="19.5" customHeight="1" x14ac:dyDescent="0.2">
      <c r="A1122" s="35" t="s">
        <v>1854</v>
      </c>
      <c r="B1122" s="36" t="s">
        <v>2969</v>
      </c>
      <c r="C1122" s="37" t="s">
        <v>64</v>
      </c>
      <c r="D1122" s="37" t="s">
        <v>2970</v>
      </c>
      <c r="E1122" s="36" t="s">
        <v>66</v>
      </c>
      <c r="F1122" s="36" t="s">
        <v>14</v>
      </c>
      <c r="G1122" s="37">
        <v>51.05</v>
      </c>
      <c r="H1122" s="38">
        <v>255.25</v>
      </c>
      <c r="I1122" s="189"/>
    </row>
    <row r="1123" spans="1:9" ht="19.5" x14ac:dyDescent="0.2">
      <c r="A1123" s="35" t="s">
        <v>1854</v>
      </c>
      <c r="B1123" s="36" t="s">
        <v>259</v>
      </c>
      <c r="C1123" s="37" t="s">
        <v>64</v>
      </c>
      <c r="D1123" s="37" t="s">
        <v>260</v>
      </c>
      <c r="E1123" s="36" t="s">
        <v>66</v>
      </c>
      <c r="F1123" s="36" t="s">
        <v>2240</v>
      </c>
      <c r="G1123" s="37">
        <v>91.84</v>
      </c>
      <c r="H1123" s="38">
        <v>7.34</v>
      </c>
      <c r="I1123" s="189"/>
    </row>
    <row r="1124" spans="1:9" ht="19.5" x14ac:dyDescent="0.2">
      <c r="A1124" s="35" t="s">
        <v>1854</v>
      </c>
      <c r="B1124" s="36" t="s">
        <v>2971</v>
      </c>
      <c r="C1124" s="37" t="s">
        <v>64</v>
      </c>
      <c r="D1124" s="37" t="s">
        <v>2972</v>
      </c>
      <c r="E1124" s="36" t="s">
        <v>136</v>
      </c>
      <c r="F1124" s="36" t="s">
        <v>2973</v>
      </c>
      <c r="G1124" s="37">
        <v>702.96</v>
      </c>
      <c r="H1124" s="38">
        <v>214.4</v>
      </c>
      <c r="I1124" s="189"/>
    </row>
    <row r="1125" spans="1:9" ht="19.5" x14ac:dyDescent="0.2">
      <c r="A1125" s="35" t="s">
        <v>1854</v>
      </c>
      <c r="B1125" s="36" t="s">
        <v>263</v>
      </c>
      <c r="C1125" s="37" t="s">
        <v>64</v>
      </c>
      <c r="D1125" s="37" t="s">
        <v>264</v>
      </c>
      <c r="E1125" s="36" t="s">
        <v>66</v>
      </c>
      <c r="F1125" s="36" t="s">
        <v>2974</v>
      </c>
      <c r="G1125" s="37">
        <v>137.9</v>
      </c>
      <c r="H1125" s="38">
        <v>1147.46</v>
      </c>
      <c r="I1125" s="189"/>
    </row>
    <row r="1126" spans="1:9" ht="19.5" x14ac:dyDescent="0.2">
      <c r="A1126" s="35" t="s">
        <v>1854</v>
      </c>
      <c r="B1126" s="36" t="s">
        <v>267</v>
      </c>
      <c r="C1126" s="37" t="s">
        <v>64</v>
      </c>
      <c r="D1126" s="37" t="s">
        <v>268</v>
      </c>
      <c r="E1126" s="36" t="s">
        <v>170</v>
      </c>
      <c r="F1126" s="36" t="s">
        <v>2975</v>
      </c>
      <c r="G1126" s="37">
        <v>13.89</v>
      </c>
      <c r="H1126" s="38">
        <v>216.82</v>
      </c>
      <c r="I1126" s="189"/>
    </row>
    <row r="1127" spans="1:9" ht="19.5" x14ac:dyDescent="0.2">
      <c r="A1127" s="35" t="s">
        <v>1854</v>
      </c>
      <c r="B1127" s="36" t="s">
        <v>275</v>
      </c>
      <c r="C1127" s="37" t="s">
        <v>64</v>
      </c>
      <c r="D1127" s="37" t="s">
        <v>276</v>
      </c>
      <c r="E1127" s="36" t="s">
        <v>170</v>
      </c>
      <c r="F1127" s="36" t="s">
        <v>2976</v>
      </c>
      <c r="G1127" s="37">
        <v>12.46</v>
      </c>
      <c r="H1127" s="38">
        <v>481.82</v>
      </c>
      <c r="I1127" s="189"/>
    </row>
    <row r="1128" spans="1:9" ht="19.5" x14ac:dyDescent="0.2">
      <c r="A1128" s="35" t="s">
        <v>1854</v>
      </c>
      <c r="B1128" s="36" t="s">
        <v>313</v>
      </c>
      <c r="C1128" s="37" t="s">
        <v>64</v>
      </c>
      <c r="D1128" s="37" t="s">
        <v>314</v>
      </c>
      <c r="E1128" s="36" t="s">
        <v>170</v>
      </c>
      <c r="F1128" s="36" t="s">
        <v>2977</v>
      </c>
      <c r="G1128" s="37">
        <v>12.72</v>
      </c>
      <c r="H1128" s="38">
        <v>245.62</v>
      </c>
      <c r="I1128" s="189"/>
    </row>
    <row r="1129" spans="1:9" ht="19.5" x14ac:dyDescent="0.2">
      <c r="A1129" s="35" t="s">
        <v>1854</v>
      </c>
      <c r="B1129" s="36" t="s">
        <v>1713</v>
      </c>
      <c r="C1129" s="37" t="s">
        <v>64</v>
      </c>
      <c r="D1129" s="37" t="s">
        <v>1714</v>
      </c>
      <c r="E1129" s="36" t="s">
        <v>136</v>
      </c>
      <c r="F1129" s="36" t="s">
        <v>2978</v>
      </c>
      <c r="G1129" s="37">
        <v>1001.91</v>
      </c>
      <c r="H1129" s="38">
        <v>707.34</v>
      </c>
      <c r="I1129" s="189"/>
    </row>
    <row r="1130" spans="1:9" ht="19.5" x14ac:dyDescent="0.2">
      <c r="A1130" s="35" t="s">
        <v>1854</v>
      </c>
      <c r="B1130" s="36" t="s">
        <v>2950</v>
      </c>
      <c r="C1130" s="37" t="s">
        <v>64</v>
      </c>
      <c r="D1130" s="37" t="s">
        <v>2951</v>
      </c>
      <c r="E1130" s="36" t="s">
        <v>66</v>
      </c>
      <c r="F1130" s="36" t="s">
        <v>14</v>
      </c>
      <c r="G1130" s="37">
        <v>193.43</v>
      </c>
      <c r="H1130" s="38">
        <v>967.15</v>
      </c>
      <c r="I1130" s="189"/>
    </row>
    <row r="1131" spans="1:9" ht="19.5" x14ac:dyDescent="0.2">
      <c r="A1131" s="35" t="s">
        <v>1854</v>
      </c>
      <c r="B1131" s="36" t="s">
        <v>2969</v>
      </c>
      <c r="C1131" s="37" t="s">
        <v>64</v>
      </c>
      <c r="D1131" s="37" t="s">
        <v>2970</v>
      </c>
      <c r="E1131" s="36" t="s">
        <v>66</v>
      </c>
      <c r="F1131" s="36" t="s">
        <v>14</v>
      </c>
      <c r="G1131" s="37">
        <v>51.05</v>
      </c>
      <c r="H1131" s="38">
        <v>255.25</v>
      </c>
      <c r="I1131" s="189"/>
    </row>
    <row r="1132" spans="1:9" ht="19.5" x14ac:dyDescent="0.2">
      <c r="A1132" s="35" t="s">
        <v>1854</v>
      </c>
      <c r="B1132" s="36" t="s">
        <v>1022</v>
      </c>
      <c r="C1132" s="37" t="s">
        <v>64</v>
      </c>
      <c r="D1132" s="37" t="s">
        <v>1023</v>
      </c>
      <c r="E1132" s="36" t="s">
        <v>88</v>
      </c>
      <c r="F1132" s="36" t="s">
        <v>8</v>
      </c>
      <c r="G1132" s="37">
        <v>28.06</v>
      </c>
      <c r="H1132" s="38">
        <v>56.12</v>
      </c>
      <c r="I1132" s="189"/>
    </row>
    <row r="1133" spans="1:9" ht="19.5" x14ac:dyDescent="0.2">
      <c r="A1133" s="35" t="s">
        <v>1854</v>
      </c>
      <c r="B1133" s="36" t="s">
        <v>1888</v>
      </c>
      <c r="C1133" s="37" t="s">
        <v>64</v>
      </c>
      <c r="D1133" s="37" t="s">
        <v>1889</v>
      </c>
      <c r="E1133" s="36" t="s">
        <v>88</v>
      </c>
      <c r="F1133" s="36" t="s">
        <v>8</v>
      </c>
      <c r="G1133" s="37">
        <v>29.39</v>
      </c>
      <c r="H1133" s="38">
        <v>58.78</v>
      </c>
      <c r="I1133" s="189"/>
    </row>
    <row r="1134" spans="1:9" x14ac:dyDescent="0.2">
      <c r="A1134" s="35" t="s">
        <v>1854</v>
      </c>
      <c r="B1134" s="36" t="s">
        <v>2979</v>
      </c>
      <c r="C1134" s="37" t="s">
        <v>64</v>
      </c>
      <c r="D1134" s="37" t="s">
        <v>2980</v>
      </c>
      <c r="E1134" s="36" t="s">
        <v>88</v>
      </c>
      <c r="F1134" s="36" t="s">
        <v>8</v>
      </c>
      <c r="G1134" s="37">
        <v>75.78</v>
      </c>
      <c r="H1134" s="38">
        <v>151.56</v>
      </c>
      <c r="I1134" s="189"/>
    </row>
    <row r="1135" spans="1:9" ht="19.5" x14ac:dyDescent="0.2">
      <c r="A1135" s="35" t="s">
        <v>1854</v>
      </c>
      <c r="B1135" s="36" t="s">
        <v>2981</v>
      </c>
      <c r="C1135" s="37" t="s">
        <v>86</v>
      </c>
      <c r="D1135" s="37" t="s">
        <v>2982</v>
      </c>
      <c r="E1135" s="36" t="s">
        <v>66</v>
      </c>
      <c r="F1135" s="36" t="s">
        <v>2983</v>
      </c>
      <c r="G1135" s="37">
        <v>1005.76</v>
      </c>
      <c r="H1135" s="38">
        <v>4576.2</v>
      </c>
      <c r="I1135" s="189"/>
    </row>
    <row r="1136" spans="1:9" ht="19.5" x14ac:dyDescent="0.2">
      <c r="A1136" s="35" t="s">
        <v>1854</v>
      </c>
      <c r="B1136" s="36" t="s">
        <v>2984</v>
      </c>
      <c r="C1136" s="37" t="s">
        <v>64</v>
      </c>
      <c r="D1136" s="37" t="s">
        <v>2985</v>
      </c>
      <c r="E1136" s="36" t="s">
        <v>72</v>
      </c>
      <c r="F1136" s="36" t="s">
        <v>2986</v>
      </c>
      <c r="G1136" s="37">
        <v>60.23</v>
      </c>
      <c r="H1136" s="38">
        <v>897.42</v>
      </c>
      <c r="I1136" s="189"/>
    </row>
    <row r="1137" spans="1:9" ht="19.5" x14ac:dyDescent="0.2">
      <c r="A1137" s="35" t="s">
        <v>1854</v>
      </c>
      <c r="B1137" s="36" t="s">
        <v>2987</v>
      </c>
      <c r="C1137" s="37" t="s">
        <v>86</v>
      </c>
      <c r="D1137" s="37" t="s">
        <v>2988</v>
      </c>
      <c r="E1137" s="36" t="s">
        <v>66</v>
      </c>
      <c r="F1137" s="36" t="s">
        <v>2762</v>
      </c>
      <c r="G1137" s="37">
        <v>368.17</v>
      </c>
      <c r="H1137" s="38">
        <v>165.67</v>
      </c>
      <c r="I1137" s="189"/>
    </row>
    <row r="1138" spans="1:9" ht="19.5" x14ac:dyDescent="0.2">
      <c r="A1138" s="35" t="s">
        <v>1854</v>
      </c>
      <c r="B1138" s="36" t="s">
        <v>2989</v>
      </c>
      <c r="C1138" s="37" t="s">
        <v>64</v>
      </c>
      <c r="D1138" s="37" t="s">
        <v>2990</v>
      </c>
      <c r="E1138" s="36" t="s">
        <v>136</v>
      </c>
      <c r="F1138" s="36" t="s">
        <v>2991</v>
      </c>
      <c r="G1138" s="37">
        <v>749.85</v>
      </c>
      <c r="H1138" s="38">
        <v>2774.44</v>
      </c>
      <c r="I1138" s="189"/>
    </row>
    <row r="1139" spans="1:9" ht="19.5" x14ac:dyDescent="0.2">
      <c r="A1139" s="35" t="s">
        <v>1854</v>
      </c>
      <c r="B1139" s="36" t="s">
        <v>1522</v>
      </c>
      <c r="C1139" s="37" t="s">
        <v>64</v>
      </c>
      <c r="D1139" s="37" t="s">
        <v>1523</v>
      </c>
      <c r="E1139" s="36" t="s">
        <v>66</v>
      </c>
      <c r="F1139" s="36" t="s">
        <v>2992</v>
      </c>
      <c r="G1139" s="37">
        <v>4.25</v>
      </c>
      <c r="H1139" s="38">
        <v>65.11</v>
      </c>
      <c r="I1139" s="189"/>
    </row>
    <row r="1140" spans="1:9" ht="19.5" x14ac:dyDescent="0.2">
      <c r="A1140" s="35" t="s">
        <v>1854</v>
      </c>
      <c r="B1140" s="36" t="s">
        <v>2993</v>
      </c>
      <c r="C1140" s="37" t="s">
        <v>64</v>
      </c>
      <c r="D1140" s="37" t="s">
        <v>2994</v>
      </c>
      <c r="E1140" s="36" t="s">
        <v>66</v>
      </c>
      <c r="F1140" s="36" t="s">
        <v>2995</v>
      </c>
      <c r="G1140" s="37">
        <v>7.6</v>
      </c>
      <c r="H1140" s="38">
        <v>100.09</v>
      </c>
      <c r="I1140" s="189"/>
    </row>
    <row r="1141" spans="1:9" ht="19.5" x14ac:dyDescent="0.2">
      <c r="A1141" s="35" t="s">
        <v>1854</v>
      </c>
      <c r="B1141" s="36" t="s">
        <v>1512</v>
      </c>
      <c r="C1141" s="37" t="s">
        <v>64</v>
      </c>
      <c r="D1141" s="37" t="s">
        <v>1513</v>
      </c>
      <c r="E1141" s="36" t="s">
        <v>66</v>
      </c>
      <c r="F1141" s="36" t="s">
        <v>2991</v>
      </c>
      <c r="G1141" s="37">
        <v>6.61</v>
      </c>
      <c r="H1141" s="38">
        <v>24.45</v>
      </c>
      <c r="I1141" s="189"/>
    </row>
    <row r="1142" spans="1:9" ht="19.5" x14ac:dyDescent="0.2">
      <c r="A1142" s="35" t="s">
        <v>1854</v>
      </c>
      <c r="B1142" s="36" t="s">
        <v>2996</v>
      </c>
      <c r="C1142" s="37" t="s">
        <v>64</v>
      </c>
      <c r="D1142" s="37" t="s">
        <v>2997</v>
      </c>
      <c r="E1142" s="36" t="s">
        <v>66</v>
      </c>
      <c r="F1142" s="36" t="s">
        <v>2995</v>
      </c>
      <c r="G1142" s="37">
        <v>55.58</v>
      </c>
      <c r="H1142" s="38">
        <v>731.98</v>
      </c>
      <c r="I1142" s="189"/>
    </row>
    <row r="1143" spans="1:9" ht="19.5" x14ac:dyDescent="0.2">
      <c r="A1143" s="35" t="s">
        <v>1854</v>
      </c>
      <c r="B1143" s="36" t="s">
        <v>2998</v>
      </c>
      <c r="C1143" s="37" t="s">
        <v>64</v>
      </c>
      <c r="D1143" s="37" t="s">
        <v>2999</v>
      </c>
      <c r="E1143" s="36" t="s">
        <v>66</v>
      </c>
      <c r="F1143" s="36" t="s">
        <v>2992</v>
      </c>
      <c r="G1143" s="37">
        <v>38.03</v>
      </c>
      <c r="H1143" s="38">
        <v>582.61</v>
      </c>
      <c r="I1143" s="189"/>
    </row>
    <row r="1144" spans="1:9" ht="19.5" x14ac:dyDescent="0.2">
      <c r="A1144" s="35" t="s">
        <v>1854</v>
      </c>
      <c r="B1144" s="36" t="s">
        <v>3000</v>
      </c>
      <c r="C1144" s="37" t="s">
        <v>64</v>
      </c>
      <c r="D1144" s="37" t="s">
        <v>3001</v>
      </c>
      <c r="E1144" s="36" t="s">
        <v>66</v>
      </c>
      <c r="F1144" s="36" t="s">
        <v>2991</v>
      </c>
      <c r="G1144" s="37">
        <v>41.24</v>
      </c>
      <c r="H1144" s="38">
        <v>152.58000000000001</v>
      </c>
      <c r="I1144" s="189"/>
    </row>
    <row r="1145" spans="1:9" x14ac:dyDescent="0.2">
      <c r="A1145" s="35" t="s">
        <v>1854</v>
      </c>
      <c r="B1145" s="36" t="s">
        <v>3002</v>
      </c>
      <c r="C1145" s="37" t="s">
        <v>64</v>
      </c>
      <c r="D1145" s="37" t="s">
        <v>3003</v>
      </c>
      <c r="E1145" s="36" t="s">
        <v>66</v>
      </c>
      <c r="F1145" s="36" t="s">
        <v>2995</v>
      </c>
      <c r="G1145" s="37">
        <v>18.239999999999998</v>
      </c>
      <c r="H1145" s="38">
        <v>240.22</v>
      </c>
      <c r="I1145" s="189"/>
    </row>
    <row r="1146" spans="1:9" x14ac:dyDescent="0.2">
      <c r="A1146" s="35" t="s">
        <v>1854</v>
      </c>
      <c r="B1146" s="36" t="s">
        <v>2933</v>
      </c>
      <c r="C1146" s="37" t="s">
        <v>64</v>
      </c>
      <c r="D1146" s="37" t="s">
        <v>2934</v>
      </c>
      <c r="E1146" s="36" t="s">
        <v>66</v>
      </c>
      <c r="F1146" s="36" t="s">
        <v>2992</v>
      </c>
      <c r="G1146" s="37">
        <v>17.3</v>
      </c>
      <c r="H1146" s="38">
        <v>265.02999999999997</v>
      </c>
      <c r="I1146" s="189"/>
    </row>
    <row r="1147" spans="1:9" x14ac:dyDescent="0.2">
      <c r="A1147" s="35" t="s">
        <v>1854</v>
      </c>
      <c r="B1147" s="36" t="s">
        <v>1583</v>
      </c>
      <c r="C1147" s="37" t="s">
        <v>64</v>
      </c>
      <c r="D1147" s="37" t="s">
        <v>1584</v>
      </c>
      <c r="E1147" s="36" t="s">
        <v>66</v>
      </c>
      <c r="F1147" s="36" t="s">
        <v>2991</v>
      </c>
      <c r="G1147" s="37">
        <v>20.010000000000002</v>
      </c>
      <c r="H1147" s="38">
        <v>74.03</v>
      </c>
      <c r="I1147" s="189"/>
    </row>
    <row r="1148" spans="1:9" x14ac:dyDescent="0.2">
      <c r="A1148" s="35" t="s">
        <v>1854</v>
      </c>
      <c r="B1148" s="36" t="s">
        <v>1572</v>
      </c>
      <c r="C1148" s="37" t="s">
        <v>64</v>
      </c>
      <c r="D1148" s="37" t="s">
        <v>1573</v>
      </c>
      <c r="E1148" s="36" t="s">
        <v>66</v>
      </c>
      <c r="F1148" s="36" t="s">
        <v>3004</v>
      </c>
      <c r="G1148" s="37">
        <v>3.84</v>
      </c>
      <c r="H1148" s="38">
        <v>109.4</v>
      </c>
      <c r="I1148" s="189"/>
    </row>
    <row r="1149" spans="1:9" x14ac:dyDescent="0.2">
      <c r="A1149" s="35" t="s">
        <v>1854</v>
      </c>
      <c r="B1149" s="36" t="s">
        <v>1575</v>
      </c>
      <c r="C1149" s="37" t="s">
        <v>64</v>
      </c>
      <c r="D1149" s="37" t="s">
        <v>1576</v>
      </c>
      <c r="E1149" s="36" t="s">
        <v>66</v>
      </c>
      <c r="F1149" s="36" t="s">
        <v>2991</v>
      </c>
      <c r="G1149" s="37">
        <v>4.74</v>
      </c>
      <c r="H1149" s="38">
        <v>17.53</v>
      </c>
      <c r="I1149" s="189"/>
    </row>
    <row r="1150" spans="1:9" x14ac:dyDescent="0.2">
      <c r="A1150" s="35" t="s">
        <v>1854</v>
      </c>
      <c r="B1150" s="36" t="s">
        <v>1587</v>
      </c>
      <c r="C1150" s="37" t="s">
        <v>64</v>
      </c>
      <c r="D1150" s="37" t="s">
        <v>1588</v>
      </c>
      <c r="E1150" s="36" t="s">
        <v>66</v>
      </c>
      <c r="F1150" s="36" t="s">
        <v>3004</v>
      </c>
      <c r="G1150" s="37">
        <v>11.98</v>
      </c>
      <c r="H1150" s="38">
        <v>341.31</v>
      </c>
      <c r="I1150" s="189"/>
    </row>
    <row r="1151" spans="1:9" x14ac:dyDescent="0.2">
      <c r="A1151" s="35" t="s">
        <v>1854</v>
      </c>
      <c r="B1151" s="36" t="s">
        <v>1591</v>
      </c>
      <c r="C1151" s="37" t="s">
        <v>64</v>
      </c>
      <c r="D1151" s="37" t="s">
        <v>1592</v>
      </c>
      <c r="E1151" s="36" t="s">
        <v>66</v>
      </c>
      <c r="F1151" s="36" t="s">
        <v>2991</v>
      </c>
      <c r="G1151" s="37">
        <v>14.18</v>
      </c>
      <c r="H1151" s="38">
        <v>52.46</v>
      </c>
      <c r="I1151" s="189"/>
    </row>
    <row r="1152" spans="1:9" ht="19.5" x14ac:dyDescent="0.2">
      <c r="A1152" s="35" t="s">
        <v>1854</v>
      </c>
      <c r="B1152" s="36" t="s">
        <v>3005</v>
      </c>
      <c r="C1152" s="37" t="s">
        <v>64</v>
      </c>
      <c r="D1152" s="37" t="s">
        <v>3006</v>
      </c>
      <c r="E1152" s="36" t="s">
        <v>66</v>
      </c>
      <c r="F1152" s="36" t="s">
        <v>2894</v>
      </c>
      <c r="G1152" s="37">
        <v>47.55</v>
      </c>
      <c r="H1152" s="38">
        <v>432.7</v>
      </c>
      <c r="I1152" s="189"/>
    </row>
    <row r="1153" spans="1:9" x14ac:dyDescent="0.2">
      <c r="A1153" s="35" t="s">
        <v>1854</v>
      </c>
      <c r="B1153" s="36" t="s">
        <v>3007</v>
      </c>
      <c r="C1153" s="37" t="s">
        <v>86</v>
      </c>
      <c r="D1153" s="37" t="s">
        <v>3008</v>
      </c>
      <c r="E1153" s="36" t="s">
        <v>88</v>
      </c>
      <c r="F1153" s="36" t="s">
        <v>8</v>
      </c>
      <c r="G1153" s="37">
        <v>50.11</v>
      </c>
      <c r="H1153" s="38">
        <v>100.22</v>
      </c>
      <c r="I1153" s="189"/>
    </row>
    <row r="1154" spans="1:9" x14ac:dyDescent="0.2">
      <c r="A1154" s="35" t="s">
        <v>1818</v>
      </c>
      <c r="B1154" s="36" t="s">
        <v>50</v>
      </c>
      <c r="C1154" s="37" t="s">
        <v>51</v>
      </c>
      <c r="D1154" s="37" t="s">
        <v>3</v>
      </c>
      <c r="E1154" s="36" t="s">
        <v>52</v>
      </c>
      <c r="F1154" s="36" t="s">
        <v>53</v>
      </c>
      <c r="G1154" s="37" t="s">
        <v>54</v>
      </c>
      <c r="H1154" s="38" t="s">
        <v>4</v>
      </c>
      <c r="I1154" s="189"/>
    </row>
    <row r="1155" spans="1:9" x14ac:dyDescent="0.2">
      <c r="A1155" s="35" t="s">
        <v>68</v>
      </c>
      <c r="B1155" s="36" t="s">
        <v>1819</v>
      </c>
      <c r="C1155" s="37" t="s">
        <v>86</v>
      </c>
      <c r="D1155" s="37" t="s">
        <v>1820</v>
      </c>
      <c r="E1155" s="36" t="s">
        <v>88</v>
      </c>
      <c r="F1155" s="36" t="s">
        <v>6</v>
      </c>
      <c r="G1155" s="37">
        <v>1476.79</v>
      </c>
      <c r="H1155" s="38">
        <v>1476.79</v>
      </c>
      <c r="I1155" s="189"/>
    </row>
    <row r="1156" spans="1:9" ht="19.5" x14ac:dyDescent="0.2">
      <c r="A1156" s="35" t="s">
        <v>1854</v>
      </c>
      <c r="B1156" s="36" t="s">
        <v>381</v>
      </c>
      <c r="C1156" s="37" t="s">
        <v>64</v>
      </c>
      <c r="D1156" s="37" t="s">
        <v>382</v>
      </c>
      <c r="E1156" s="36" t="s">
        <v>66</v>
      </c>
      <c r="F1156" s="36" t="s">
        <v>3009</v>
      </c>
      <c r="G1156" s="37">
        <v>92.68</v>
      </c>
      <c r="H1156" s="38">
        <v>105.65</v>
      </c>
      <c r="I1156" s="189"/>
    </row>
    <row r="1157" spans="1:9" ht="19.5" x14ac:dyDescent="0.2">
      <c r="A1157" s="35" t="s">
        <v>1854</v>
      </c>
      <c r="B1157" s="36" t="s">
        <v>1522</v>
      </c>
      <c r="C1157" s="37" t="s">
        <v>64</v>
      </c>
      <c r="D1157" s="37" t="s">
        <v>1523</v>
      </c>
      <c r="E1157" s="36" t="s">
        <v>66</v>
      </c>
      <c r="F1157" s="36" t="s">
        <v>3010</v>
      </c>
      <c r="G1157" s="37">
        <v>4.25</v>
      </c>
      <c r="H1157" s="38">
        <v>6.46</v>
      </c>
      <c r="I1157" s="189"/>
    </row>
    <row r="1158" spans="1:9" ht="19.5" x14ac:dyDescent="0.2">
      <c r="A1158" s="35" t="s">
        <v>1854</v>
      </c>
      <c r="B1158" s="36" t="s">
        <v>3011</v>
      </c>
      <c r="C1158" s="37" t="s">
        <v>64</v>
      </c>
      <c r="D1158" s="37" t="s">
        <v>3012</v>
      </c>
      <c r="E1158" s="36" t="s">
        <v>66</v>
      </c>
      <c r="F1158" s="36" t="s">
        <v>3010</v>
      </c>
      <c r="G1158" s="37">
        <v>25.06</v>
      </c>
      <c r="H1158" s="38">
        <v>38.090000000000003</v>
      </c>
      <c r="I1158" s="189"/>
    </row>
    <row r="1159" spans="1:9" ht="19.5" x14ac:dyDescent="0.2">
      <c r="A1159" s="35" t="s">
        <v>1854</v>
      </c>
      <c r="B1159" s="36" t="s">
        <v>2996</v>
      </c>
      <c r="C1159" s="37" t="s">
        <v>64</v>
      </c>
      <c r="D1159" s="37" t="s">
        <v>2997</v>
      </c>
      <c r="E1159" s="36" t="s">
        <v>66</v>
      </c>
      <c r="F1159" s="36" t="s">
        <v>3013</v>
      </c>
      <c r="G1159" s="37">
        <v>55.58</v>
      </c>
      <c r="H1159" s="38">
        <v>72.8</v>
      </c>
      <c r="I1159" s="189"/>
    </row>
    <row r="1160" spans="1:9" ht="19.5" x14ac:dyDescent="0.2">
      <c r="A1160" s="35" t="s">
        <v>1854</v>
      </c>
      <c r="B1160" s="36" t="s">
        <v>2993</v>
      </c>
      <c r="C1160" s="37" t="s">
        <v>64</v>
      </c>
      <c r="D1160" s="37" t="s">
        <v>2994</v>
      </c>
      <c r="E1160" s="36" t="s">
        <v>66</v>
      </c>
      <c r="F1160" s="36" t="s">
        <v>3013</v>
      </c>
      <c r="G1160" s="37">
        <v>7.6</v>
      </c>
      <c r="H1160" s="38">
        <v>9.9499999999999993</v>
      </c>
      <c r="I1160" s="189"/>
    </row>
    <row r="1161" spans="1:9" ht="19.5" x14ac:dyDescent="0.2">
      <c r="A1161" s="35" t="s">
        <v>1854</v>
      </c>
      <c r="B1161" s="36" t="s">
        <v>1512</v>
      </c>
      <c r="C1161" s="37" t="s">
        <v>64</v>
      </c>
      <c r="D1161" s="37" t="s">
        <v>1513</v>
      </c>
      <c r="E1161" s="36" t="s">
        <v>66</v>
      </c>
      <c r="F1161" s="36" t="s">
        <v>3014</v>
      </c>
      <c r="G1161" s="37">
        <v>6.61</v>
      </c>
      <c r="H1161" s="38">
        <v>10.84</v>
      </c>
      <c r="I1161" s="189"/>
    </row>
    <row r="1162" spans="1:9" ht="19.5" x14ac:dyDescent="0.2">
      <c r="A1162" s="35" t="s">
        <v>1854</v>
      </c>
      <c r="B1162" s="36" t="s">
        <v>1516</v>
      </c>
      <c r="C1162" s="37" t="s">
        <v>64</v>
      </c>
      <c r="D1162" s="37" t="s">
        <v>1517</v>
      </c>
      <c r="E1162" s="36" t="s">
        <v>66</v>
      </c>
      <c r="F1162" s="36" t="s">
        <v>3014</v>
      </c>
      <c r="G1162" s="37">
        <v>30.62</v>
      </c>
      <c r="H1162" s="38">
        <v>50.21</v>
      </c>
      <c r="I1162" s="189"/>
    </row>
    <row r="1163" spans="1:9" ht="19.5" x14ac:dyDescent="0.2">
      <c r="A1163" s="35" t="s">
        <v>1854</v>
      </c>
      <c r="B1163" s="36" t="s">
        <v>2950</v>
      </c>
      <c r="C1163" s="37" t="s">
        <v>64</v>
      </c>
      <c r="D1163" s="37" t="s">
        <v>2951</v>
      </c>
      <c r="E1163" s="36" t="s">
        <v>66</v>
      </c>
      <c r="F1163" s="36" t="s">
        <v>2635</v>
      </c>
      <c r="G1163" s="37">
        <v>193.43</v>
      </c>
      <c r="H1163" s="38">
        <v>135.4</v>
      </c>
      <c r="I1163" s="189"/>
    </row>
    <row r="1164" spans="1:9" x14ac:dyDescent="0.2">
      <c r="A1164" s="35" t="s">
        <v>1854</v>
      </c>
      <c r="B1164" s="36" t="s">
        <v>1572</v>
      </c>
      <c r="C1164" s="37" t="s">
        <v>64</v>
      </c>
      <c r="D1164" s="37" t="s">
        <v>1573</v>
      </c>
      <c r="E1164" s="36" t="s">
        <v>66</v>
      </c>
      <c r="F1164" s="36" t="s">
        <v>3015</v>
      </c>
      <c r="G1164" s="37">
        <v>3.84</v>
      </c>
      <c r="H1164" s="38">
        <v>18.66</v>
      </c>
      <c r="I1164" s="189"/>
    </row>
    <row r="1165" spans="1:9" x14ac:dyDescent="0.2">
      <c r="A1165" s="35" t="s">
        <v>1854</v>
      </c>
      <c r="B1165" s="36" t="s">
        <v>3002</v>
      </c>
      <c r="C1165" s="37" t="s">
        <v>64</v>
      </c>
      <c r="D1165" s="37" t="s">
        <v>3003</v>
      </c>
      <c r="E1165" s="36" t="s">
        <v>66</v>
      </c>
      <c r="F1165" s="36" t="s">
        <v>3015</v>
      </c>
      <c r="G1165" s="37">
        <v>18.239999999999998</v>
      </c>
      <c r="H1165" s="38">
        <v>88.64</v>
      </c>
      <c r="I1165" s="189"/>
    </row>
    <row r="1166" spans="1:9" x14ac:dyDescent="0.2">
      <c r="A1166" s="35" t="s">
        <v>1854</v>
      </c>
      <c r="B1166" s="36" t="s">
        <v>1587</v>
      </c>
      <c r="C1166" s="37" t="s">
        <v>64</v>
      </c>
      <c r="D1166" s="37" t="s">
        <v>1588</v>
      </c>
      <c r="E1166" s="36" t="s">
        <v>66</v>
      </c>
      <c r="F1166" s="36" t="s">
        <v>3015</v>
      </c>
      <c r="G1166" s="37">
        <v>11.98</v>
      </c>
      <c r="H1166" s="38">
        <v>58.22</v>
      </c>
      <c r="I1166" s="189"/>
    </row>
    <row r="1167" spans="1:9" ht="19.5" x14ac:dyDescent="0.2">
      <c r="A1167" s="35" t="s">
        <v>1854</v>
      </c>
      <c r="B1167" s="36" t="s">
        <v>3016</v>
      </c>
      <c r="C1167" s="37" t="s">
        <v>86</v>
      </c>
      <c r="D1167" s="37" t="s">
        <v>3017</v>
      </c>
      <c r="E1167" s="36" t="s">
        <v>66</v>
      </c>
      <c r="F1167" s="36" t="s">
        <v>2635</v>
      </c>
      <c r="G1167" s="37">
        <v>261.64</v>
      </c>
      <c r="H1167" s="38">
        <v>183.14</v>
      </c>
      <c r="I1167" s="189"/>
    </row>
    <row r="1168" spans="1:9" ht="19.5" x14ac:dyDescent="0.2">
      <c r="A1168" s="35" t="s">
        <v>1854</v>
      </c>
      <c r="B1168" s="36" t="s">
        <v>3018</v>
      </c>
      <c r="C1168" s="37" t="s">
        <v>64</v>
      </c>
      <c r="D1168" s="37" t="s">
        <v>3019</v>
      </c>
      <c r="E1168" s="36" t="s">
        <v>66</v>
      </c>
      <c r="F1168" s="36" t="s">
        <v>3020</v>
      </c>
      <c r="G1168" s="37">
        <v>745.37</v>
      </c>
      <c r="H1168" s="38">
        <v>357.77</v>
      </c>
      <c r="I1168" s="189"/>
    </row>
    <row r="1169" spans="1:9" ht="19.5" x14ac:dyDescent="0.2">
      <c r="A1169" s="35" t="s">
        <v>1854</v>
      </c>
      <c r="B1169" s="36" t="s">
        <v>2125</v>
      </c>
      <c r="C1169" s="37" t="s">
        <v>64</v>
      </c>
      <c r="D1169" s="37" t="s">
        <v>2126</v>
      </c>
      <c r="E1169" s="36" t="s">
        <v>88</v>
      </c>
      <c r="F1169" s="36" t="s">
        <v>6</v>
      </c>
      <c r="G1169" s="37">
        <v>102.9</v>
      </c>
      <c r="H1169" s="38">
        <v>102.9</v>
      </c>
      <c r="I1169" s="189"/>
    </row>
    <row r="1170" spans="1:9" x14ac:dyDescent="0.2">
      <c r="A1170" s="35" t="s">
        <v>1854</v>
      </c>
      <c r="B1170" s="36" t="s">
        <v>3021</v>
      </c>
      <c r="C1170" s="37" t="s">
        <v>64</v>
      </c>
      <c r="D1170" s="37" t="s">
        <v>3022</v>
      </c>
      <c r="E1170" s="36" t="s">
        <v>66</v>
      </c>
      <c r="F1170" s="36" t="s">
        <v>2120</v>
      </c>
      <c r="G1170" s="37">
        <v>9.27</v>
      </c>
      <c r="H1170" s="38">
        <v>13.34</v>
      </c>
      <c r="I1170" s="189"/>
    </row>
    <row r="1171" spans="1:9" ht="19.5" x14ac:dyDescent="0.2">
      <c r="A1171" s="35" t="s">
        <v>1854</v>
      </c>
      <c r="B1171" s="36" t="s">
        <v>1744</v>
      </c>
      <c r="C1171" s="37" t="s">
        <v>64</v>
      </c>
      <c r="D1171" s="37" t="s">
        <v>1745</v>
      </c>
      <c r="E1171" s="36" t="s">
        <v>66</v>
      </c>
      <c r="F1171" s="36" t="s">
        <v>2120</v>
      </c>
      <c r="G1171" s="37">
        <v>24.13</v>
      </c>
      <c r="H1171" s="38">
        <v>34.74</v>
      </c>
      <c r="I1171" s="189"/>
    </row>
    <row r="1172" spans="1:9" ht="19.5" x14ac:dyDescent="0.2">
      <c r="A1172" s="35" t="s">
        <v>1854</v>
      </c>
      <c r="B1172" s="36" t="s">
        <v>1607</v>
      </c>
      <c r="C1172" s="37" t="s">
        <v>64</v>
      </c>
      <c r="D1172" s="37" t="s">
        <v>1608</v>
      </c>
      <c r="E1172" s="36" t="s">
        <v>66</v>
      </c>
      <c r="F1172" s="36" t="s">
        <v>2120</v>
      </c>
      <c r="G1172" s="37">
        <v>47.02</v>
      </c>
      <c r="H1172" s="38">
        <v>67.7</v>
      </c>
      <c r="I1172" s="189"/>
    </row>
    <row r="1173" spans="1:9" ht="19.5" x14ac:dyDescent="0.2">
      <c r="A1173" s="35" t="s">
        <v>1854</v>
      </c>
      <c r="B1173" s="36" t="s">
        <v>2989</v>
      </c>
      <c r="C1173" s="37" t="s">
        <v>64</v>
      </c>
      <c r="D1173" s="37" t="s">
        <v>2990</v>
      </c>
      <c r="E1173" s="36" t="s">
        <v>136</v>
      </c>
      <c r="F1173" s="36" t="s">
        <v>3023</v>
      </c>
      <c r="G1173" s="37">
        <v>749.85</v>
      </c>
      <c r="H1173" s="38">
        <v>23.39</v>
      </c>
      <c r="I1173" s="189"/>
    </row>
    <row r="1174" spans="1:9" ht="19.5" x14ac:dyDescent="0.2">
      <c r="A1174" s="35" t="s">
        <v>79</v>
      </c>
      <c r="B1174" s="36" t="s">
        <v>3024</v>
      </c>
      <c r="C1174" s="37" t="s">
        <v>86</v>
      </c>
      <c r="D1174" s="37" t="s">
        <v>3025</v>
      </c>
      <c r="E1174" s="36" t="s">
        <v>88</v>
      </c>
      <c r="F1174" s="36" t="s">
        <v>6</v>
      </c>
      <c r="G1174" s="37">
        <v>98.89</v>
      </c>
      <c r="H1174" s="38">
        <v>98.89</v>
      </c>
      <c r="I1174" s="189"/>
    </row>
    <row r="1175" spans="1:9" x14ac:dyDescent="0.2">
      <c r="A1175" s="35" t="s">
        <v>1824</v>
      </c>
      <c r="B1175" s="36" t="s">
        <v>50</v>
      </c>
      <c r="C1175" s="37" t="s">
        <v>51</v>
      </c>
      <c r="D1175" s="37" t="s">
        <v>3</v>
      </c>
      <c r="E1175" s="36" t="s">
        <v>52</v>
      </c>
      <c r="F1175" s="36" t="s">
        <v>53</v>
      </c>
      <c r="G1175" s="37" t="s">
        <v>54</v>
      </c>
      <c r="H1175" s="38" t="s">
        <v>4</v>
      </c>
      <c r="I1175" s="189"/>
    </row>
    <row r="1176" spans="1:9" ht="19.5" x14ac:dyDescent="0.2">
      <c r="A1176" s="35" t="s">
        <v>68</v>
      </c>
      <c r="B1176" s="36" t="s">
        <v>1825</v>
      </c>
      <c r="C1176" s="37" t="s">
        <v>86</v>
      </c>
      <c r="D1176" s="37" t="s">
        <v>1826</v>
      </c>
      <c r="E1176" s="36" t="s">
        <v>88</v>
      </c>
      <c r="F1176" s="36" t="s">
        <v>6</v>
      </c>
      <c r="G1176" s="37">
        <v>468.94</v>
      </c>
      <c r="H1176" s="38">
        <v>468.94</v>
      </c>
      <c r="I1176" s="189"/>
    </row>
    <row r="1177" spans="1:9" x14ac:dyDescent="0.2">
      <c r="A1177" s="35" t="s">
        <v>1854</v>
      </c>
      <c r="B1177" s="36" t="s">
        <v>1863</v>
      </c>
      <c r="C1177" s="37" t="s">
        <v>64</v>
      </c>
      <c r="D1177" s="37" t="s">
        <v>1864</v>
      </c>
      <c r="E1177" s="36" t="s">
        <v>1835</v>
      </c>
      <c r="F1177" s="36" t="s">
        <v>14</v>
      </c>
      <c r="G1177" s="37">
        <v>26.02</v>
      </c>
      <c r="H1177" s="38">
        <v>130.1</v>
      </c>
      <c r="I1177" s="189"/>
    </row>
    <row r="1178" spans="1:9" x14ac:dyDescent="0.2">
      <c r="A1178" s="35" t="s">
        <v>1854</v>
      </c>
      <c r="B1178" s="36" t="s">
        <v>1865</v>
      </c>
      <c r="C1178" s="37" t="s">
        <v>64</v>
      </c>
      <c r="D1178" s="37" t="s">
        <v>1866</v>
      </c>
      <c r="E1178" s="36" t="s">
        <v>1835</v>
      </c>
      <c r="F1178" s="36" t="s">
        <v>14</v>
      </c>
      <c r="G1178" s="37">
        <v>21.24</v>
      </c>
      <c r="H1178" s="38">
        <v>106.2</v>
      </c>
      <c r="I1178" s="189"/>
    </row>
    <row r="1179" spans="1:9" ht="19.5" x14ac:dyDescent="0.2">
      <c r="A1179" s="35" t="s">
        <v>1854</v>
      </c>
      <c r="B1179" s="36" t="s">
        <v>3026</v>
      </c>
      <c r="C1179" s="37" t="s">
        <v>64</v>
      </c>
      <c r="D1179" s="37" t="s">
        <v>3027</v>
      </c>
      <c r="E1179" s="36" t="s">
        <v>66</v>
      </c>
      <c r="F1179" s="36" t="s">
        <v>3028</v>
      </c>
      <c r="G1179" s="37">
        <v>24.4</v>
      </c>
      <c r="H1179" s="38">
        <v>11.85</v>
      </c>
      <c r="I1179" s="189"/>
    </row>
    <row r="1180" spans="1:9" ht="19.5" x14ac:dyDescent="0.2">
      <c r="A1180" s="35" t="s">
        <v>1854</v>
      </c>
      <c r="B1180" s="36" t="s">
        <v>1682</v>
      </c>
      <c r="C1180" s="37" t="s">
        <v>64</v>
      </c>
      <c r="D1180" s="37" t="s">
        <v>1683</v>
      </c>
      <c r="E1180" s="36" t="s">
        <v>72</v>
      </c>
      <c r="F1180" s="36" t="s">
        <v>1869</v>
      </c>
      <c r="G1180" s="37">
        <v>58.98</v>
      </c>
      <c r="H1180" s="38">
        <v>70.77</v>
      </c>
      <c r="I1180" s="189"/>
    </row>
    <row r="1181" spans="1:9" x14ac:dyDescent="0.2">
      <c r="A1181" s="35" t="s">
        <v>79</v>
      </c>
      <c r="B1181" s="36" t="s">
        <v>3029</v>
      </c>
      <c r="C1181" s="37" t="s">
        <v>3547</v>
      </c>
      <c r="D1181" s="37" t="s">
        <v>3030</v>
      </c>
      <c r="E1181" s="36" t="s">
        <v>72</v>
      </c>
      <c r="F1181" s="36" t="s">
        <v>3031</v>
      </c>
      <c r="G1181" s="37">
        <v>51.54</v>
      </c>
      <c r="H1181" s="38">
        <v>125.24</v>
      </c>
      <c r="I1181" s="189"/>
    </row>
    <row r="1182" spans="1:9" x14ac:dyDescent="0.2">
      <c r="A1182" s="35" t="s">
        <v>79</v>
      </c>
      <c r="B1182" s="36" t="s">
        <v>3032</v>
      </c>
      <c r="C1182" s="37" t="s">
        <v>64</v>
      </c>
      <c r="D1182" s="37" t="s">
        <v>3033</v>
      </c>
      <c r="E1182" s="36" t="s">
        <v>88</v>
      </c>
      <c r="F1182" s="36" t="s">
        <v>8</v>
      </c>
      <c r="G1182" s="37">
        <v>12.39</v>
      </c>
      <c r="H1182" s="38">
        <v>24.78</v>
      </c>
      <c r="I1182" s="189"/>
    </row>
    <row r="1183" spans="1:9" x14ac:dyDescent="0.2">
      <c r="A1183" s="35" t="s">
        <v>1828</v>
      </c>
      <c r="B1183" s="36" t="s">
        <v>50</v>
      </c>
      <c r="C1183" s="37" t="s">
        <v>51</v>
      </c>
      <c r="D1183" s="37" t="s">
        <v>3</v>
      </c>
      <c r="E1183" s="36" t="s">
        <v>52</v>
      </c>
      <c r="F1183" s="36" t="s">
        <v>53</v>
      </c>
      <c r="G1183" s="37" t="s">
        <v>54</v>
      </c>
      <c r="H1183" s="38" t="s">
        <v>4</v>
      </c>
      <c r="I1183" s="189"/>
    </row>
    <row r="1184" spans="1:9" x14ac:dyDescent="0.2">
      <c r="A1184" s="35" t="s">
        <v>68</v>
      </c>
      <c r="B1184" s="36" t="s">
        <v>1829</v>
      </c>
      <c r="C1184" s="37" t="s">
        <v>86</v>
      </c>
      <c r="D1184" s="37" t="s">
        <v>1830</v>
      </c>
      <c r="E1184" s="36" t="s">
        <v>66</v>
      </c>
      <c r="F1184" s="36" t="s">
        <v>6</v>
      </c>
      <c r="G1184" s="37">
        <v>3.6</v>
      </c>
      <c r="H1184" s="38">
        <v>3.6</v>
      </c>
      <c r="I1184" s="189"/>
    </row>
    <row r="1185" spans="1:9" x14ac:dyDescent="0.2">
      <c r="A1185" s="35" t="s">
        <v>1854</v>
      </c>
      <c r="B1185" s="36" t="s">
        <v>1867</v>
      </c>
      <c r="C1185" s="37" t="s">
        <v>64</v>
      </c>
      <c r="D1185" s="37" t="s">
        <v>1868</v>
      </c>
      <c r="E1185" s="36" t="s">
        <v>1835</v>
      </c>
      <c r="F1185" s="36" t="s">
        <v>3034</v>
      </c>
      <c r="G1185" s="37">
        <v>20.74</v>
      </c>
      <c r="H1185" s="38">
        <v>2.9</v>
      </c>
      <c r="I1185" s="189"/>
    </row>
    <row r="1186" spans="1:9" x14ac:dyDescent="0.2">
      <c r="A1186" s="35" t="s">
        <v>79</v>
      </c>
      <c r="B1186" s="36" t="s">
        <v>3035</v>
      </c>
      <c r="C1186" s="37" t="s">
        <v>64</v>
      </c>
      <c r="D1186" s="37" t="s">
        <v>3036</v>
      </c>
      <c r="E1186" s="36" t="s">
        <v>2729</v>
      </c>
      <c r="F1186" s="36" t="s">
        <v>2452</v>
      </c>
      <c r="G1186" s="37">
        <v>14.03</v>
      </c>
      <c r="H1186" s="38">
        <v>0.7</v>
      </c>
      <c r="I1186" s="189"/>
    </row>
    <row r="1187" spans="1:9" ht="19.5" x14ac:dyDescent="0.2">
      <c r="A1187" s="35" t="s">
        <v>3037</v>
      </c>
      <c r="B1187" s="36"/>
      <c r="C1187" s="37"/>
      <c r="D1187" s="37" t="s">
        <v>58</v>
      </c>
      <c r="E1187" s="36"/>
      <c r="F1187" s="36"/>
      <c r="G1187" s="37"/>
      <c r="H1187" s="38"/>
      <c r="I1187" s="189"/>
    </row>
    <row r="1188" spans="1:9" ht="19.5" x14ac:dyDescent="0.2">
      <c r="A1188" s="35" t="s">
        <v>68</v>
      </c>
      <c r="B1188" s="36" t="s">
        <v>3016</v>
      </c>
      <c r="C1188" s="37" t="s">
        <v>86</v>
      </c>
      <c r="D1188" s="37" t="s">
        <v>3017</v>
      </c>
      <c r="E1188" s="36" t="s">
        <v>66</v>
      </c>
      <c r="F1188" s="36" t="s">
        <v>6</v>
      </c>
      <c r="G1188" s="37">
        <v>261.64</v>
      </c>
      <c r="H1188" s="38">
        <v>261.64</v>
      </c>
      <c r="I1188" s="189"/>
    </row>
    <row r="1189" spans="1:9" ht="19.5" x14ac:dyDescent="0.2">
      <c r="A1189" s="35" t="s">
        <v>1854</v>
      </c>
      <c r="B1189" s="36" t="s">
        <v>3038</v>
      </c>
      <c r="C1189" s="37" t="s">
        <v>64</v>
      </c>
      <c r="D1189" s="37" t="s">
        <v>3039</v>
      </c>
      <c r="E1189" s="36" t="s">
        <v>66</v>
      </c>
      <c r="F1189" s="36" t="s">
        <v>6</v>
      </c>
      <c r="G1189" s="37">
        <v>74.55</v>
      </c>
      <c r="H1189" s="38">
        <v>74.55</v>
      </c>
      <c r="I1189" s="189"/>
    </row>
    <row r="1190" spans="1:9" ht="19.5" x14ac:dyDescent="0.2">
      <c r="A1190" s="35" t="s">
        <v>1854</v>
      </c>
      <c r="B1190" s="36" t="s">
        <v>3040</v>
      </c>
      <c r="C1190" s="37" t="s">
        <v>64</v>
      </c>
      <c r="D1190" s="37" t="s">
        <v>3041</v>
      </c>
      <c r="E1190" s="36" t="s">
        <v>170</v>
      </c>
      <c r="F1190" s="36" t="s">
        <v>3042</v>
      </c>
      <c r="G1190" s="37">
        <v>13.09</v>
      </c>
      <c r="H1190" s="38">
        <v>40.700000000000003</v>
      </c>
      <c r="I1190" s="189"/>
    </row>
    <row r="1191" spans="1:9" ht="19.5" x14ac:dyDescent="0.2">
      <c r="A1191" s="35" t="s">
        <v>1854</v>
      </c>
      <c r="B1191" s="36" t="s">
        <v>3043</v>
      </c>
      <c r="C1191" s="37" t="s">
        <v>64</v>
      </c>
      <c r="D1191" s="37" t="s">
        <v>3044</v>
      </c>
      <c r="E1191" s="36" t="s">
        <v>136</v>
      </c>
      <c r="F1191" s="36" t="s">
        <v>10</v>
      </c>
      <c r="G1191" s="37">
        <v>15.4</v>
      </c>
      <c r="H1191" s="38">
        <v>46.2</v>
      </c>
      <c r="I1191" s="189"/>
    </row>
    <row r="1192" spans="1:9" ht="19.5" x14ac:dyDescent="0.2">
      <c r="A1192" s="35" t="s">
        <v>1854</v>
      </c>
      <c r="B1192" s="36" t="s">
        <v>1713</v>
      </c>
      <c r="C1192" s="37" t="s">
        <v>64</v>
      </c>
      <c r="D1192" s="37" t="s">
        <v>1714</v>
      </c>
      <c r="E1192" s="36" t="s">
        <v>136</v>
      </c>
      <c r="F1192" s="36" t="s">
        <v>2069</v>
      </c>
      <c r="G1192" s="37">
        <v>1001.91</v>
      </c>
      <c r="H1192" s="38">
        <v>100.19</v>
      </c>
      <c r="I1192" s="189"/>
    </row>
    <row r="1193" spans="1:9" ht="19.5" x14ac:dyDescent="0.2">
      <c r="A1193" s="35" t="s">
        <v>68</v>
      </c>
      <c r="B1193" s="36" t="s">
        <v>2987</v>
      </c>
      <c r="C1193" s="37" t="s">
        <v>86</v>
      </c>
      <c r="D1193" s="37" t="s">
        <v>2988</v>
      </c>
      <c r="E1193" s="36" t="s">
        <v>66</v>
      </c>
      <c r="F1193" s="36" t="s">
        <v>6</v>
      </c>
      <c r="G1193" s="37">
        <v>368.17</v>
      </c>
      <c r="H1193" s="38">
        <v>368.17</v>
      </c>
      <c r="I1193" s="189"/>
    </row>
    <row r="1194" spans="1:9" x14ac:dyDescent="0.2">
      <c r="A1194" s="35" t="s">
        <v>1854</v>
      </c>
      <c r="B1194" s="36" t="s">
        <v>1860</v>
      </c>
      <c r="C1194" s="37" t="s">
        <v>64</v>
      </c>
      <c r="D1194" s="37" t="s">
        <v>1861</v>
      </c>
      <c r="E1194" s="36" t="s">
        <v>1835</v>
      </c>
      <c r="F1194" s="36" t="s">
        <v>3045</v>
      </c>
      <c r="G1194" s="37">
        <v>25.75</v>
      </c>
      <c r="H1194" s="38">
        <v>52.91</v>
      </c>
      <c r="I1194" s="189"/>
    </row>
    <row r="1195" spans="1:9" x14ac:dyDescent="0.2">
      <c r="A1195" s="35" t="s">
        <v>1854</v>
      </c>
      <c r="B1195" s="36" t="s">
        <v>1867</v>
      </c>
      <c r="C1195" s="37" t="s">
        <v>64</v>
      </c>
      <c r="D1195" s="37" t="s">
        <v>1868</v>
      </c>
      <c r="E1195" s="36" t="s">
        <v>1835</v>
      </c>
      <c r="F1195" s="36" t="s">
        <v>3046</v>
      </c>
      <c r="G1195" s="37">
        <v>20.74</v>
      </c>
      <c r="H1195" s="38">
        <v>21.32</v>
      </c>
      <c r="I1195" s="189"/>
    </row>
    <row r="1196" spans="1:9" ht="19.5" x14ac:dyDescent="0.2">
      <c r="A1196" s="35" t="s">
        <v>1854</v>
      </c>
      <c r="B1196" s="36" t="s">
        <v>3047</v>
      </c>
      <c r="C1196" s="37" t="s">
        <v>64</v>
      </c>
      <c r="D1196" s="37" t="s">
        <v>3048</v>
      </c>
      <c r="E1196" s="36" t="s">
        <v>136</v>
      </c>
      <c r="F1196" s="36" t="s">
        <v>2228</v>
      </c>
      <c r="G1196" s="37">
        <v>561.24</v>
      </c>
      <c r="H1196" s="38">
        <v>5.61</v>
      </c>
      <c r="I1196" s="189"/>
    </row>
    <row r="1197" spans="1:9" x14ac:dyDescent="0.2">
      <c r="A1197" s="35" t="s">
        <v>79</v>
      </c>
      <c r="B1197" s="36" t="s">
        <v>3049</v>
      </c>
      <c r="C1197" s="37" t="s">
        <v>64</v>
      </c>
      <c r="D1197" s="37" t="s">
        <v>3050</v>
      </c>
      <c r="E1197" s="36" t="s">
        <v>88</v>
      </c>
      <c r="F1197" s="36" t="s">
        <v>3051</v>
      </c>
      <c r="G1197" s="37">
        <v>24.25</v>
      </c>
      <c r="H1197" s="38">
        <v>288.33</v>
      </c>
      <c r="I1197" s="189"/>
    </row>
    <row r="1198" spans="1:9" ht="19.5" x14ac:dyDescent="0.2">
      <c r="A1198" s="35" t="s">
        <v>68</v>
      </c>
      <c r="B1198" s="36" t="s">
        <v>2399</v>
      </c>
      <c r="C1198" s="37" t="s">
        <v>86</v>
      </c>
      <c r="D1198" s="37" t="s">
        <v>2400</v>
      </c>
      <c r="E1198" s="36" t="s">
        <v>66</v>
      </c>
      <c r="F1198" s="36" t="s">
        <v>6</v>
      </c>
      <c r="G1198" s="37">
        <v>7.25</v>
      </c>
      <c r="H1198" s="38">
        <v>7.25</v>
      </c>
      <c r="I1198" s="189"/>
    </row>
    <row r="1199" spans="1:9" x14ac:dyDescent="0.2">
      <c r="A1199" s="35" t="s">
        <v>1854</v>
      </c>
      <c r="B1199" s="36" t="s">
        <v>1860</v>
      </c>
      <c r="C1199" s="37" t="s">
        <v>64</v>
      </c>
      <c r="D1199" s="37" t="s">
        <v>1861</v>
      </c>
      <c r="E1199" s="36" t="s">
        <v>1835</v>
      </c>
      <c r="F1199" s="36" t="s">
        <v>2069</v>
      </c>
      <c r="G1199" s="37">
        <v>25.75</v>
      </c>
      <c r="H1199" s="38">
        <v>2.57</v>
      </c>
      <c r="I1199" s="189"/>
    </row>
    <row r="1200" spans="1:9" x14ac:dyDescent="0.2">
      <c r="A1200" s="35" t="s">
        <v>1854</v>
      </c>
      <c r="B1200" s="36" t="s">
        <v>1867</v>
      </c>
      <c r="C1200" s="37" t="s">
        <v>64</v>
      </c>
      <c r="D1200" s="37" t="s">
        <v>1868</v>
      </c>
      <c r="E1200" s="36" t="s">
        <v>1835</v>
      </c>
      <c r="F1200" s="36" t="s">
        <v>2069</v>
      </c>
      <c r="G1200" s="37">
        <v>20.74</v>
      </c>
      <c r="H1200" s="38">
        <v>2.0699999999999998</v>
      </c>
      <c r="I1200" s="189"/>
    </row>
    <row r="1201" spans="1:9" ht="19.5" x14ac:dyDescent="0.2">
      <c r="A1201" s="35" t="s">
        <v>1854</v>
      </c>
      <c r="B1201" s="36" t="s">
        <v>3052</v>
      </c>
      <c r="C1201" s="37" t="s">
        <v>64</v>
      </c>
      <c r="D1201" s="37" t="s">
        <v>3053</v>
      </c>
      <c r="E1201" s="36" t="s">
        <v>136</v>
      </c>
      <c r="F1201" s="36" t="s">
        <v>3054</v>
      </c>
      <c r="G1201" s="37">
        <v>522.65</v>
      </c>
      <c r="H1201" s="38">
        <v>2.61</v>
      </c>
      <c r="I1201" s="189"/>
    </row>
    <row r="1202" spans="1:9" ht="19.5" x14ac:dyDescent="0.2">
      <c r="A1202" s="35" t="s">
        <v>68</v>
      </c>
      <c r="B1202" s="36" t="s">
        <v>2853</v>
      </c>
      <c r="C1202" s="37" t="s">
        <v>86</v>
      </c>
      <c r="D1202" s="37" t="s">
        <v>2854</v>
      </c>
      <c r="E1202" s="36" t="s">
        <v>136</v>
      </c>
      <c r="F1202" s="36" t="s">
        <v>6</v>
      </c>
      <c r="G1202" s="37">
        <v>644.49</v>
      </c>
      <c r="H1202" s="38">
        <v>644.49</v>
      </c>
      <c r="I1202" s="189"/>
    </row>
    <row r="1203" spans="1:9" x14ac:dyDescent="0.2">
      <c r="A1203" s="35" t="s">
        <v>1854</v>
      </c>
      <c r="B1203" s="36" t="s">
        <v>1860</v>
      </c>
      <c r="C1203" s="37" t="s">
        <v>64</v>
      </c>
      <c r="D1203" s="37" t="s">
        <v>1861</v>
      </c>
      <c r="E1203" s="36" t="s">
        <v>1835</v>
      </c>
      <c r="F1203" s="36" t="s">
        <v>2814</v>
      </c>
      <c r="G1203" s="37">
        <v>25.75</v>
      </c>
      <c r="H1203" s="38">
        <v>61.43</v>
      </c>
      <c r="I1203" s="189"/>
    </row>
    <row r="1204" spans="1:9" x14ac:dyDescent="0.2">
      <c r="A1204" s="35" t="s">
        <v>1854</v>
      </c>
      <c r="B1204" s="36" t="s">
        <v>1867</v>
      </c>
      <c r="C1204" s="37" t="s">
        <v>64</v>
      </c>
      <c r="D1204" s="37" t="s">
        <v>1868</v>
      </c>
      <c r="E1204" s="36" t="s">
        <v>1835</v>
      </c>
      <c r="F1204" s="36" t="s">
        <v>2815</v>
      </c>
      <c r="G1204" s="37">
        <v>20.74</v>
      </c>
      <c r="H1204" s="38">
        <v>50.81</v>
      </c>
      <c r="I1204" s="189"/>
    </row>
    <row r="1205" spans="1:9" ht="19.5" x14ac:dyDescent="0.2">
      <c r="A1205" s="35" t="s">
        <v>1854</v>
      </c>
      <c r="B1205" s="36" t="s">
        <v>1989</v>
      </c>
      <c r="C1205" s="37" t="s">
        <v>64</v>
      </c>
      <c r="D1205" s="37" t="s">
        <v>1990</v>
      </c>
      <c r="E1205" s="36" t="s">
        <v>1857</v>
      </c>
      <c r="F1205" s="36" t="s">
        <v>2816</v>
      </c>
      <c r="G1205" s="37">
        <v>1.45</v>
      </c>
      <c r="H1205" s="38">
        <v>0.45</v>
      </c>
      <c r="I1205" s="189"/>
    </row>
    <row r="1206" spans="1:9" ht="19.5" x14ac:dyDescent="0.2">
      <c r="A1206" s="35" t="s">
        <v>1854</v>
      </c>
      <c r="B1206" s="36" t="s">
        <v>1992</v>
      </c>
      <c r="C1206" s="37" t="s">
        <v>64</v>
      </c>
      <c r="D1206" s="37" t="s">
        <v>1993</v>
      </c>
      <c r="E1206" s="36" t="s">
        <v>1994</v>
      </c>
      <c r="F1206" s="36" t="s">
        <v>2817</v>
      </c>
      <c r="G1206" s="37">
        <v>0.54</v>
      </c>
      <c r="H1206" s="38">
        <v>0.49</v>
      </c>
      <c r="I1206" s="189"/>
    </row>
    <row r="1207" spans="1:9" ht="19.5" x14ac:dyDescent="0.2">
      <c r="A1207" s="35" t="s">
        <v>1854</v>
      </c>
      <c r="B1207" s="36" t="s">
        <v>3055</v>
      </c>
      <c r="C1207" s="37" t="s">
        <v>64</v>
      </c>
      <c r="D1207" s="37" t="s">
        <v>3056</v>
      </c>
      <c r="E1207" s="36" t="s">
        <v>136</v>
      </c>
      <c r="F1207" s="36" t="s">
        <v>2100</v>
      </c>
      <c r="G1207" s="37">
        <v>462.01</v>
      </c>
      <c r="H1207" s="38">
        <v>531.30999999999995</v>
      </c>
      <c r="I1207" s="189"/>
    </row>
    <row r="1208" spans="1:9" ht="29.25" x14ac:dyDescent="0.2">
      <c r="A1208" s="35" t="s">
        <v>68</v>
      </c>
      <c r="B1208" s="36" t="s">
        <v>2901</v>
      </c>
      <c r="C1208" s="37" t="s">
        <v>86</v>
      </c>
      <c r="D1208" s="37" t="s">
        <v>2902</v>
      </c>
      <c r="E1208" s="36" t="s">
        <v>136</v>
      </c>
      <c r="F1208" s="36" t="s">
        <v>6</v>
      </c>
      <c r="G1208" s="37">
        <v>751.08</v>
      </c>
      <c r="H1208" s="38">
        <v>751.08</v>
      </c>
      <c r="I1208" s="189"/>
    </row>
    <row r="1209" spans="1:9" x14ac:dyDescent="0.2">
      <c r="A1209" s="35" t="s">
        <v>1854</v>
      </c>
      <c r="B1209" s="36" t="s">
        <v>1985</v>
      </c>
      <c r="C1209" s="37" t="s">
        <v>64</v>
      </c>
      <c r="D1209" s="37" t="s">
        <v>1986</v>
      </c>
      <c r="E1209" s="36" t="s">
        <v>1835</v>
      </c>
      <c r="F1209" s="36" t="s">
        <v>3057</v>
      </c>
      <c r="G1209" s="37">
        <v>25.35</v>
      </c>
      <c r="H1209" s="38">
        <v>46.79</v>
      </c>
      <c r="I1209" s="189"/>
    </row>
    <row r="1210" spans="1:9" x14ac:dyDescent="0.2">
      <c r="A1210" s="35" t="s">
        <v>1854</v>
      </c>
      <c r="B1210" s="36" t="s">
        <v>1860</v>
      </c>
      <c r="C1210" s="37" t="s">
        <v>64</v>
      </c>
      <c r="D1210" s="37" t="s">
        <v>1861</v>
      </c>
      <c r="E1210" s="36" t="s">
        <v>1835</v>
      </c>
      <c r="F1210" s="36" t="s">
        <v>3057</v>
      </c>
      <c r="G1210" s="37">
        <v>25.75</v>
      </c>
      <c r="H1210" s="38">
        <v>47.53</v>
      </c>
      <c r="I1210" s="189"/>
    </row>
    <row r="1211" spans="1:9" x14ac:dyDescent="0.2">
      <c r="A1211" s="35" t="s">
        <v>1854</v>
      </c>
      <c r="B1211" s="36" t="s">
        <v>1867</v>
      </c>
      <c r="C1211" s="37" t="s">
        <v>64</v>
      </c>
      <c r="D1211" s="37" t="s">
        <v>1868</v>
      </c>
      <c r="E1211" s="36" t="s">
        <v>1835</v>
      </c>
      <c r="F1211" s="36" t="s">
        <v>3058</v>
      </c>
      <c r="G1211" s="37">
        <v>20.74</v>
      </c>
      <c r="H1211" s="38">
        <v>114.85</v>
      </c>
      <c r="I1211" s="189"/>
    </row>
    <row r="1212" spans="1:9" ht="19.5" x14ac:dyDescent="0.2">
      <c r="A1212" s="35" t="s">
        <v>1854</v>
      </c>
      <c r="B1212" s="36" t="s">
        <v>1989</v>
      </c>
      <c r="C1212" s="37" t="s">
        <v>64</v>
      </c>
      <c r="D1212" s="37" t="s">
        <v>1990</v>
      </c>
      <c r="E1212" s="36" t="s">
        <v>1857</v>
      </c>
      <c r="F1212" s="36" t="s">
        <v>3059</v>
      </c>
      <c r="G1212" s="37">
        <v>1.45</v>
      </c>
      <c r="H1212" s="38">
        <v>0.97</v>
      </c>
      <c r="I1212" s="189"/>
    </row>
    <row r="1213" spans="1:9" ht="19.5" x14ac:dyDescent="0.2">
      <c r="A1213" s="35" t="s">
        <v>1854</v>
      </c>
      <c r="B1213" s="36" t="s">
        <v>1992</v>
      </c>
      <c r="C1213" s="37" t="s">
        <v>64</v>
      </c>
      <c r="D1213" s="37" t="s">
        <v>1993</v>
      </c>
      <c r="E1213" s="36" t="s">
        <v>1994</v>
      </c>
      <c r="F1213" s="36" t="s">
        <v>3060</v>
      </c>
      <c r="G1213" s="37">
        <v>0.54</v>
      </c>
      <c r="H1213" s="38">
        <v>0.63</v>
      </c>
      <c r="I1213" s="189"/>
    </row>
    <row r="1214" spans="1:9" ht="19.5" x14ac:dyDescent="0.2">
      <c r="A1214" s="35" t="s">
        <v>1854</v>
      </c>
      <c r="B1214" s="36" t="s">
        <v>2818</v>
      </c>
      <c r="C1214" s="37" t="s">
        <v>64</v>
      </c>
      <c r="D1214" s="37" t="s">
        <v>2819</v>
      </c>
      <c r="E1214" s="36" t="s">
        <v>136</v>
      </c>
      <c r="F1214" s="36" t="s">
        <v>1998</v>
      </c>
      <c r="G1214" s="37">
        <v>489.86</v>
      </c>
      <c r="H1214" s="38">
        <v>540.30999999999995</v>
      </c>
      <c r="I1214" s="189"/>
    </row>
    <row r="1215" spans="1:9" ht="19.5" x14ac:dyDescent="0.2">
      <c r="A1215" s="35" t="s">
        <v>68</v>
      </c>
      <c r="B1215" s="36" t="s">
        <v>2966</v>
      </c>
      <c r="C1215" s="37" t="s">
        <v>86</v>
      </c>
      <c r="D1215" s="37" t="s">
        <v>2967</v>
      </c>
      <c r="E1215" s="36" t="s">
        <v>136</v>
      </c>
      <c r="F1215" s="36" t="s">
        <v>6</v>
      </c>
      <c r="G1215" s="37">
        <v>656.76</v>
      </c>
      <c r="H1215" s="38">
        <v>656.76</v>
      </c>
      <c r="I1215" s="189"/>
    </row>
    <row r="1216" spans="1:9" x14ac:dyDescent="0.2">
      <c r="A1216" s="35" t="s">
        <v>1854</v>
      </c>
      <c r="B1216" s="36" t="s">
        <v>1860</v>
      </c>
      <c r="C1216" s="37" t="s">
        <v>64</v>
      </c>
      <c r="D1216" s="37" t="s">
        <v>1861</v>
      </c>
      <c r="E1216" s="36" t="s">
        <v>1835</v>
      </c>
      <c r="F1216" s="36" t="s">
        <v>3061</v>
      </c>
      <c r="G1216" s="37">
        <v>25.75</v>
      </c>
      <c r="H1216" s="38">
        <v>10.58</v>
      </c>
      <c r="I1216" s="189"/>
    </row>
    <row r="1217" spans="1:9" x14ac:dyDescent="0.2">
      <c r="A1217" s="35" t="s">
        <v>1854</v>
      </c>
      <c r="B1217" s="36" t="s">
        <v>1867</v>
      </c>
      <c r="C1217" s="37" t="s">
        <v>64</v>
      </c>
      <c r="D1217" s="37" t="s">
        <v>1868</v>
      </c>
      <c r="E1217" s="36" t="s">
        <v>1835</v>
      </c>
      <c r="F1217" s="36" t="s">
        <v>3061</v>
      </c>
      <c r="G1217" s="37">
        <v>20.74</v>
      </c>
      <c r="H1217" s="38">
        <v>8.52</v>
      </c>
      <c r="I1217" s="189"/>
    </row>
    <row r="1218" spans="1:9" ht="19.5" x14ac:dyDescent="0.2">
      <c r="A1218" s="35" t="s">
        <v>1854</v>
      </c>
      <c r="B1218" s="36" t="s">
        <v>1989</v>
      </c>
      <c r="C1218" s="37" t="s">
        <v>64</v>
      </c>
      <c r="D1218" s="37" t="s">
        <v>1990</v>
      </c>
      <c r="E1218" s="36" t="s">
        <v>1857</v>
      </c>
      <c r="F1218" s="36" t="s">
        <v>3062</v>
      </c>
      <c r="G1218" s="37">
        <v>1.45</v>
      </c>
      <c r="H1218" s="38">
        <v>7.0000000000000007E-2</v>
      </c>
      <c r="I1218" s="189"/>
    </row>
    <row r="1219" spans="1:9" ht="19.5" x14ac:dyDescent="0.2">
      <c r="A1219" s="35" t="s">
        <v>1854</v>
      </c>
      <c r="B1219" s="36" t="s">
        <v>1992</v>
      </c>
      <c r="C1219" s="37" t="s">
        <v>64</v>
      </c>
      <c r="D1219" s="37" t="s">
        <v>1993</v>
      </c>
      <c r="E1219" s="36" t="s">
        <v>1994</v>
      </c>
      <c r="F1219" s="36" t="s">
        <v>2650</v>
      </c>
      <c r="G1219" s="37">
        <v>0.54</v>
      </c>
      <c r="H1219" s="38">
        <v>0.02</v>
      </c>
      <c r="I1219" s="189"/>
    </row>
    <row r="1220" spans="1:9" ht="19.5" x14ac:dyDescent="0.2">
      <c r="A1220" s="35" t="s">
        <v>79</v>
      </c>
      <c r="B1220" s="36" t="s">
        <v>3063</v>
      </c>
      <c r="C1220" s="37" t="s">
        <v>64</v>
      </c>
      <c r="D1220" s="37" t="s">
        <v>3064</v>
      </c>
      <c r="E1220" s="36" t="s">
        <v>136</v>
      </c>
      <c r="F1220" s="36" t="s">
        <v>3065</v>
      </c>
      <c r="G1220" s="37">
        <v>601.49</v>
      </c>
      <c r="H1220" s="38">
        <v>637.57000000000005</v>
      </c>
      <c r="I1220" s="189"/>
    </row>
    <row r="1221" spans="1:9" x14ac:dyDescent="0.2">
      <c r="A1221" s="35" t="s">
        <v>68</v>
      </c>
      <c r="B1221" s="36" t="s">
        <v>2067</v>
      </c>
      <c r="C1221" s="37" t="s">
        <v>86</v>
      </c>
      <c r="D1221" s="37" t="s">
        <v>2068</v>
      </c>
      <c r="E1221" s="36" t="s">
        <v>72</v>
      </c>
      <c r="F1221" s="36" t="s">
        <v>6</v>
      </c>
      <c r="G1221" s="37">
        <v>0.92</v>
      </c>
      <c r="H1221" s="38">
        <v>0.92</v>
      </c>
      <c r="I1221" s="189"/>
    </row>
    <row r="1222" spans="1:9" x14ac:dyDescent="0.2">
      <c r="A1222" s="35" t="s">
        <v>1854</v>
      </c>
      <c r="B1222" s="36" t="s">
        <v>1863</v>
      </c>
      <c r="C1222" s="37" t="s">
        <v>64</v>
      </c>
      <c r="D1222" s="37" t="s">
        <v>1864</v>
      </c>
      <c r="E1222" s="36" t="s">
        <v>1835</v>
      </c>
      <c r="F1222" s="36" t="s">
        <v>3066</v>
      </c>
      <c r="G1222" s="37">
        <v>26.02</v>
      </c>
      <c r="H1222" s="38">
        <v>0.72</v>
      </c>
      <c r="I1222" s="189"/>
    </row>
    <row r="1223" spans="1:9" x14ac:dyDescent="0.2">
      <c r="A1223" s="35" t="s">
        <v>79</v>
      </c>
      <c r="B1223" s="36" t="s">
        <v>3067</v>
      </c>
      <c r="C1223" s="37" t="s">
        <v>2058</v>
      </c>
      <c r="D1223" s="37" t="s">
        <v>3068</v>
      </c>
      <c r="E1223" s="36" t="s">
        <v>1835</v>
      </c>
      <c r="F1223" s="36" t="s">
        <v>3069</v>
      </c>
      <c r="G1223" s="37">
        <v>14.805300000000001</v>
      </c>
      <c r="H1223" s="38">
        <v>0.2</v>
      </c>
      <c r="I1223" s="189"/>
    </row>
    <row r="1224" spans="1:9" x14ac:dyDescent="0.2">
      <c r="A1224" s="35" t="s">
        <v>68</v>
      </c>
      <c r="B1224" s="36" t="s">
        <v>2912</v>
      </c>
      <c r="C1224" s="37" t="s">
        <v>86</v>
      </c>
      <c r="D1224" s="37" t="s">
        <v>2913</v>
      </c>
      <c r="E1224" s="36" t="s">
        <v>88</v>
      </c>
      <c r="F1224" s="36" t="s">
        <v>6</v>
      </c>
      <c r="G1224" s="37">
        <v>56</v>
      </c>
      <c r="H1224" s="38">
        <v>56</v>
      </c>
      <c r="I1224" s="189"/>
    </row>
    <row r="1225" spans="1:9" x14ac:dyDescent="0.2">
      <c r="A1225" s="35" t="s">
        <v>1854</v>
      </c>
      <c r="B1225" s="36" t="s">
        <v>2204</v>
      </c>
      <c r="C1225" s="37" t="s">
        <v>64</v>
      </c>
      <c r="D1225" s="37" t="s">
        <v>2205</v>
      </c>
      <c r="E1225" s="36" t="s">
        <v>1835</v>
      </c>
      <c r="F1225" s="36" t="s">
        <v>3070</v>
      </c>
      <c r="G1225" s="37">
        <v>25.04</v>
      </c>
      <c r="H1225" s="38">
        <v>14.62</v>
      </c>
      <c r="I1225" s="189"/>
    </row>
    <row r="1226" spans="1:9" x14ac:dyDescent="0.2">
      <c r="A1226" s="35" t="s">
        <v>1854</v>
      </c>
      <c r="B1226" s="36" t="s">
        <v>2201</v>
      </c>
      <c r="C1226" s="37" t="s">
        <v>64</v>
      </c>
      <c r="D1226" s="37" t="s">
        <v>2202</v>
      </c>
      <c r="E1226" s="36" t="s">
        <v>1835</v>
      </c>
      <c r="F1226" s="36" t="s">
        <v>3070</v>
      </c>
      <c r="G1226" s="37">
        <v>20.68</v>
      </c>
      <c r="H1226" s="38">
        <v>12.07</v>
      </c>
      <c r="I1226" s="189"/>
    </row>
    <row r="1227" spans="1:9" x14ac:dyDescent="0.2">
      <c r="A1227" s="35" t="s">
        <v>79</v>
      </c>
      <c r="B1227" s="36" t="s">
        <v>2208</v>
      </c>
      <c r="C1227" s="37" t="s">
        <v>64</v>
      </c>
      <c r="D1227" s="37" t="s">
        <v>2209</v>
      </c>
      <c r="E1227" s="36" t="s">
        <v>88</v>
      </c>
      <c r="F1227" s="36" t="s">
        <v>1862</v>
      </c>
      <c r="G1227" s="37">
        <v>76.56</v>
      </c>
      <c r="H1227" s="38">
        <v>15.31</v>
      </c>
      <c r="I1227" s="189"/>
    </row>
    <row r="1228" spans="1:9" x14ac:dyDescent="0.2">
      <c r="A1228" s="35" t="s">
        <v>79</v>
      </c>
      <c r="B1228" s="36" t="s">
        <v>2216</v>
      </c>
      <c r="C1228" s="37" t="s">
        <v>64</v>
      </c>
      <c r="D1228" s="37" t="s">
        <v>2217</v>
      </c>
      <c r="E1228" s="36" t="s">
        <v>88</v>
      </c>
      <c r="F1228" s="36" t="s">
        <v>3071</v>
      </c>
      <c r="G1228" s="37">
        <v>86.73</v>
      </c>
      <c r="H1228" s="38">
        <v>1.9</v>
      </c>
      <c r="I1228" s="189"/>
    </row>
    <row r="1229" spans="1:9" x14ac:dyDescent="0.2">
      <c r="A1229" s="35" t="s">
        <v>79</v>
      </c>
      <c r="B1229" s="36" t="s">
        <v>3072</v>
      </c>
      <c r="C1229" s="37" t="s">
        <v>1973</v>
      </c>
      <c r="D1229" s="37" t="s">
        <v>3073</v>
      </c>
      <c r="E1229" s="36" t="s">
        <v>88</v>
      </c>
      <c r="F1229" s="36" t="s">
        <v>6</v>
      </c>
      <c r="G1229" s="37">
        <v>12.1</v>
      </c>
      <c r="H1229" s="38">
        <v>12.1</v>
      </c>
      <c r="I1229" s="189"/>
    </row>
    <row r="1230" spans="1:9" ht="19.5" x14ac:dyDescent="0.2">
      <c r="A1230" s="35" t="s">
        <v>68</v>
      </c>
      <c r="B1230" s="36" t="s">
        <v>2489</v>
      </c>
      <c r="C1230" s="37" t="s">
        <v>86</v>
      </c>
      <c r="D1230" s="37" t="s">
        <v>2490</v>
      </c>
      <c r="E1230" s="36" t="s">
        <v>88</v>
      </c>
      <c r="F1230" s="36" t="s">
        <v>6</v>
      </c>
      <c r="G1230" s="37">
        <v>94.3</v>
      </c>
      <c r="H1230" s="38">
        <v>94.3</v>
      </c>
      <c r="I1230" s="189"/>
    </row>
    <row r="1231" spans="1:9" x14ac:dyDescent="0.2">
      <c r="A1231" s="35" t="s">
        <v>1854</v>
      </c>
      <c r="B1231" s="36" t="s">
        <v>2423</v>
      </c>
      <c r="C1231" s="37" t="s">
        <v>64</v>
      </c>
      <c r="D1231" s="37" t="s">
        <v>2424</v>
      </c>
      <c r="E1231" s="36" t="s">
        <v>1835</v>
      </c>
      <c r="F1231" s="36" t="s">
        <v>3074</v>
      </c>
      <c r="G1231" s="37">
        <v>21.65</v>
      </c>
      <c r="H1231" s="38">
        <v>5.53</v>
      </c>
      <c r="I1231" s="189"/>
    </row>
    <row r="1232" spans="1:9" x14ac:dyDescent="0.2">
      <c r="A1232" s="35" t="s">
        <v>1854</v>
      </c>
      <c r="B1232" s="36" t="s">
        <v>1951</v>
      </c>
      <c r="C1232" s="37" t="s">
        <v>64</v>
      </c>
      <c r="D1232" s="37" t="s">
        <v>1952</v>
      </c>
      <c r="E1232" s="36" t="s">
        <v>1835</v>
      </c>
      <c r="F1232" s="36" t="s">
        <v>3074</v>
      </c>
      <c r="G1232" s="37">
        <v>29.06</v>
      </c>
      <c r="H1232" s="38">
        <v>7.43</v>
      </c>
      <c r="I1232" s="189"/>
    </row>
    <row r="1233" spans="1:9" x14ac:dyDescent="0.2">
      <c r="A1233" s="35" t="s">
        <v>79</v>
      </c>
      <c r="B1233" s="36" t="s">
        <v>2612</v>
      </c>
      <c r="C1233" s="37" t="s">
        <v>64</v>
      </c>
      <c r="D1233" s="37" t="s">
        <v>2613</v>
      </c>
      <c r="E1233" s="36" t="s">
        <v>88</v>
      </c>
      <c r="F1233" s="36" t="s">
        <v>1136</v>
      </c>
      <c r="G1233" s="37">
        <v>0.35</v>
      </c>
      <c r="H1233" s="38">
        <v>5.88</v>
      </c>
      <c r="I1233" s="189"/>
    </row>
    <row r="1234" spans="1:9" x14ac:dyDescent="0.2">
      <c r="A1234" s="35" t="s">
        <v>79</v>
      </c>
      <c r="B1234" s="36" t="s">
        <v>3075</v>
      </c>
      <c r="C1234" s="37" t="s">
        <v>1973</v>
      </c>
      <c r="D1234" s="37" t="s">
        <v>3076</v>
      </c>
      <c r="E1234" s="36" t="s">
        <v>88</v>
      </c>
      <c r="F1234" s="36" t="s">
        <v>6</v>
      </c>
      <c r="G1234" s="37">
        <v>6.35</v>
      </c>
      <c r="H1234" s="38">
        <v>6.35</v>
      </c>
      <c r="I1234" s="189"/>
    </row>
    <row r="1235" spans="1:9" x14ac:dyDescent="0.2">
      <c r="A1235" s="35" t="s">
        <v>79</v>
      </c>
      <c r="B1235" s="36" t="s">
        <v>3077</v>
      </c>
      <c r="C1235" s="37" t="s">
        <v>2300</v>
      </c>
      <c r="D1235" s="37" t="s">
        <v>3078</v>
      </c>
      <c r="E1235" s="36" t="s">
        <v>688</v>
      </c>
      <c r="F1235" s="36" t="s">
        <v>12</v>
      </c>
      <c r="G1235" s="37">
        <v>1.99</v>
      </c>
      <c r="H1235" s="38">
        <v>7.96</v>
      </c>
      <c r="I1235" s="189"/>
    </row>
    <row r="1236" spans="1:9" x14ac:dyDescent="0.2">
      <c r="A1236" s="35" t="s">
        <v>79</v>
      </c>
      <c r="B1236" s="36" t="s">
        <v>3079</v>
      </c>
      <c r="C1236" s="37" t="s">
        <v>2300</v>
      </c>
      <c r="D1236" s="37" t="s">
        <v>3080</v>
      </c>
      <c r="E1236" s="36" t="s">
        <v>688</v>
      </c>
      <c r="F1236" s="36" t="s">
        <v>1136</v>
      </c>
      <c r="G1236" s="37">
        <v>0.4</v>
      </c>
      <c r="H1236" s="38">
        <v>6.72</v>
      </c>
      <c r="I1236" s="189"/>
    </row>
    <row r="1237" spans="1:9" x14ac:dyDescent="0.2">
      <c r="A1237" s="35" t="s">
        <v>79</v>
      </c>
      <c r="B1237" s="36" t="s">
        <v>3081</v>
      </c>
      <c r="C1237" s="37" t="s">
        <v>3547</v>
      </c>
      <c r="D1237" s="37" t="s">
        <v>3082</v>
      </c>
      <c r="E1237" s="36" t="s">
        <v>88</v>
      </c>
      <c r="F1237" s="36" t="s">
        <v>3083</v>
      </c>
      <c r="G1237" s="37">
        <v>1.62</v>
      </c>
      <c r="H1237" s="38">
        <v>54.43</v>
      </c>
      <c r="I1237" s="189"/>
    </row>
    <row r="1238" spans="1:9" ht="19.5" x14ac:dyDescent="0.2">
      <c r="A1238" s="35" t="s">
        <v>68</v>
      </c>
      <c r="B1238" s="36" t="s">
        <v>2496</v>
      </c>
      <c r="C1238" s="37" t="s">
        <v>86</v>
      </c>
      <c r="D1238" s="37" t="s">
        <v>2497</v>
      </c>
      <c r="E1238" s="36" t="s">
        <v>88</v>
      </c>
      <c r="F1238" s="36" t="s">
        <v>6</v>
      </c>
      <c r="G1238" s="37">
        <v>98.64</v>
      </c>
      <c r="H1238" s="38">
        <v>98.64</v>
      </c>
      <c r="I1238" s="189"/>
    </row>
    <row r="1239" spans="1:9" x14ac:dyDescent="0.2">
      <c r="A1239" s="35" t="s">
        <v>1854</v>
      </c>
      <c r="B1239" s="36" t="s">
        <v>2423</v>
      </c>
      <c r="C1239" s="37" t="s">
        <v>64</v>
      </c>
      <c r="D1239" s="37" t="s">
        <v>2424</v>
      </c>
      <c r="E1239" s="36" t="s">
        <v>1835</v>
      </c>
      <c r="F1239" s="36" t="s">
        <v>3084</v>
      </c>
      <c r="G1239" s="37">
        <v>21.65</v>
      </c>
      <c r="H1239" s="38">
        <v>4.0599999999999996</v>
      </c>
      <c r="I1239" s="189"/>
    </row>
    <row r="1240" spans="1:9" x14ac:dyDescent="0.2">
      <c r="A1240" s="35" t="s">
        <v>1854</v>
      </c>
      <c r="B1240" s="36" t="s">
        <v>1951</v>
      </c>
      <c r="C1240" s="37" t="s">
        <v>64</v>
      </c>
      <c r="D1240" s="37" t="s">
        <v>1952</v>
      </c>
      <c r="E1240" s="36" t="s">
        <v>1835</v>
      </c>
      <c r="F1240" s="36" t="s">
        <v>3084</v>
      </c>
      <c r="G1240" s="37">
        <v>29.06</v>
      </c>
      <c r="H1240" s="38">
        <v>5.46</v>
      </c>
      <c r="I1240" s="189"/>
    </row>
    <row r="1241" spans="1:9" x14ac:dyDescent="0.2">
      <c r="A1241" s="35" t="s">
        <v>79</v>
      </c>
      <c r="B1241" s="36" t="s">
        <v>2612</v>
      </c>
      <c r="C1241" s="37" t="s">
        <v>64</v>
      </c>
      <c r="D1241" s="37" t="s">
        <v>2613</v>
      </c>
      <c r="E1241" s="36" t="s">
        <v>88</v>
      </c>
      <c r="F1241" s="36" t="s">
        <v>1136</v>
      </c>
      <c r="G1241" s="37">
        <v>0.35</v>
      </c>
      <c r="H1241" s="38">
        <v>5.88</v>
      </c>
      <c r="I1241" s="189"/>
    </row>
    <row r="1242" spans="1:9" ht="19.5" x14ac:dyDescent="0.2">
      <c r="A1242" s="35" t="s">
        <v>79</v>
      </c>
      <c r="B1242" s="36" t="s">
        <v>3085</v>
      </c>
      <c r="C1242" s="37" t="s">
        <v>86</v>
      </c>
      <c r="D1242" s="37" t="s">
        <v>3086</v>
      </c>
      <c r="E1242" s="36" t="s">
        <v>88</v>
      </c>
      <c r="F1242" s="36" t="s">
        <v>12</v>
      </c>
      <c r="G1242" s="37">
        <v>2.91</v>
      </c>
      <c r="H1242" s="38">
        <v>11.64</v>
      </c>
      <c r="I1242" s="189"/>
    </row>
    <row r="1243" spans="1:9" ht="19.5" x14ac:dyDescent="0.2">
      <c r="A1243" s="35" t="s">
        <v>79</v>
      </c>
      <c r="B1243" s="36" t="s">
        <v>3087</v>
      </c>
      <c r="C1243" s="37" t="s">
        <v>86</v>
      </c>
      <c r="D1243" s="37" t="s">
        <v>3088</v>
      </c>
      <c r="E1243" s="36" t="s">
        <v>88</v>
      </c>
      <c r="F1243" s="36" t="s">
        <v>1136</v>
      </c>
      <c r="G1243" s="37">
        <v>0.8</v>
      </c>
      <c r="H1243" s="38">
        <v>13.44</v>
      </c>
      <c r="I1243" s="189"/>
    </row>
    <row r="1244" spans="1:9" ht="19.5" x14ac:dyDescent="0.2">
      <c r="A1244" s="35" t="s">
        <v>79</v>
      </c>
      <c r="B1244" s="36" t="s">
        <v>3089</v>
      </c>
      <c r="C1244" s="37" t="s">
        <v>86</v>
      </c>
      <c r="D1244" s="37" t="s">
        <v>3090</v>
      </c>
      <c r="E1244" s="36" t="s">
        <v>88</v>
      </c>
      <c r="F1244" s="36" t="s">
        <v>6</v>
      </c>
      <c r="G1244" s="37">
        <v>3.73</v>
      </c>
      <c r="H1244" s="38">
        <v>3.73</v>
      </c>
      <c r="I1244" s="189"/>
    </row>
    <row r="1245" spans="1:9" x14ac:dyDescent="0.2">
      <c r="A1245" s="35" t="s">
        <v>79</v>
      </c>
      <c r="B1245" s="36" t="s">
        <v>3081</v>
      </c>
      <c r="C1245" s="37" t="s">
        <v>3547</v>
      </c>
      <c r="D1245" s="37" t="s">
        <v>3082</v>
      </c>
      <c r="E1245" s="36" t="s">
        <v>88</v>
      </c>
      <c r="F1245" s="36" t="s">
        <v>3083</v>
      </c>
      <c r="G1245" s="37">
        <v>1.62</v>
      </c>
      <c r="H1245" s="38">
        <v>54.43</v>
      </c>
      <c r="I1245" s="189"/>
    </row>
    <row r="1246" spans="1:9" x14ac:dyDescent="0.2">
      <c r="A1246" s="35" t="s">
        <v>68</v>
      </c>
      <c r="B1246" s="36" t="s">
        <v>2953</v>
      </c>
      <c r="C1246" s="37" t="s">
        <v>86</v>
      </c>
      <c r="D1246" s="37" t="s">
        <v>2954</v>
      </c>
      <c r="E1246" s="36" t="s">
        <v>88</v>
      </c>
      <c r="F1246" s="36" t="s">
        <v>6</v>
      </c>
      <c r="G1246" s="37">
        <v>59.38</v>
      </c>
      <c r="H1246" s="38">
        <v>59.38</v>
      </c>
      <c r="I1246" s="189"/>
    </row>
    <row r="1247" spans="1:9" x14ac:dyDescent="0.2">
      <c r="A1247" s="35" t="s">
        <v>1854</v>
      </c>
      <c r="B1247" s="36" t="s">
        <v>2204</v>
      </c>
      <c r="C1247" s="37" t="s">
        <v>64</v>
      </c>
      <c r="D1247" s="37" t="s">
        <v>2205</v>
      </c>
      <c r="E1247" s="36" t="s">
        <v>1835</v>
      </c>
      <c r="F1247" s="36" t="s">
        <v>3091</v>
      </c>
      <c r="G1247" s="37">
        <v>25.04</v>
      </c>
      <c r="H1247" s="38">
        <v>3.9</v>
      </c>
      <c r="I1247" s="189"/>
    </row>
    <row r="1248" spans="1:9" x14ac:dyDescent="0.2">
      <c r="A1248" s="35" t="s">
        <v>79</v>
      </c>
      <c r="B1248" s="36" t="s">
        <v>3092</v>
      </c>
      <c r="C1248" s="37" t="s">
        <v>1973</v>
      </c>
      <c r="D1248" s="37" t="s">
        <v>3093</v>
      </c>
      <c r="E1248" s="36" t="s">
        <v>88</v>
      </c>
      <c r="F1248" s="36" t="s">
        <v>6</v>
      </c>
      <c r="G1248" s="37">
        <v>55.48</v>
      </c>
      <c r="H1248" s="38">
        <v>55.48</v>
      </c>
      <c r="I1248" s="189"/>
    </row>
    <row r="1249" spans="1:9" x14ac:dyDescent="0.2">
      <c r="A1249" s="35" t="s">
        <v>68</v>
      </c>
      <c r="B1249" s="36" t="s">
        <v>1981</v>
      </c>
      <c r="C1249" s="37" t="s">
        <v>86</v>
      </c>
      <c r="D1249" s="37" t="s">
        <v>1982</v>
      </c>
      <c r="E1249" s="36" t="s">
        <v>88</v>
      </c>
      <c r="F1249" s="36" t="s">
        <v>6</v>
      </c>
      <c r="G1249" s="37">
        <v>157.47</v>
      </c>
      <c r="H1249" s="38">
        <v>157.47</v>
      </c>
      <c r="I1249" s="189"/>
    </row>
    <row r="1250" spans="1:9" x14ac:dyDescent="0.2">
      <c r="A1250" s="35" t="s">
        <v>1854</v>
      </c>
      <c r="B1250" s="36" t="s">
        <v>2204</v>
      </c>
      <c r="C1250" s="37" t="s">
        <v>64</v>
      </c>
      <c r="D1250" s="37" t="s">
        <v>2205</v>
      </c>
      <c r="E1250" s="36" t="s">
        <v>1835</v>
      </c>
      <c r="F1250" s="36" t="s">
        <v>2302</v>
      </c>
      <c r="G1250" s="37">
        <v>25.04</v>
      </c>
      <c r="H1250" s="38">
        <v>7.51</v>
      </c>
      <c r="I1250" s="189"/>
    </row>
    <row r="1251" spans="1:9" x14ac:dyDescent="0.2">
      <c r="A1251" s="35" t="s">
        <v>1854</v>
      </c>
      <c r="B1251" s="36" t="s">
        <v>1867</v>
      </c>
      <c r="C1251" s="37" t="s">
        <v>64</v>
      </c>
      <c r="D1251" s="37" t="s">
        <v>1868</v>
      </c>
      <c r="E1251" s="36" t="s">
        <v>1835</v>
      </c>
      <c r="F1251" s="36" t="s">
        <v>2302</v>
      </c>
      <c r="G1251" s="37">
        <v>20.74</v>
      </c>
      <c r="H1251" s="38">
        <v>6.22</v>
      </c>
      <c r="I1251" s="189"/>
    </row>
    <row r="1252" spans="1:9" ht="19.5" x14ac:dyDescent="0.2">
      <c r="A1252" s="35" t="s">
        <v>1854</v>
      </c>
      <c r="B1252" s="36" t="s">
        <v>3094</v>
      </c>
      <c r="C1252" s="37" t="s">
        <v>64</v>
      </c>
      <c r="D1252" s="37" t="s">
        <v>3095</v>
      </c>
      <c r="E1252" s="36" t="s">
        <v>136</v>
      </c>
      <c r="F1252" s="36" t="s">
        <v>3096</v>
      </c>
      <c r="G1252" s="37">
        <v>384.78</v>
      </c>
      <c r="H1252" s="38">
        <v>5</v>
      </c>
      <c r="I1252" s="189"/>
    </row>
    <row r="1253" spans="1:9" ht="19.5" x14ac:dyDescent="0.2">
      <c r="A1253" s="35" t="s">
        <v>1854</v>
      </c>
      <c r="B1253" s="36" t="s">
        <v>229</v>
      </c>
      <c r="C1253" s="37" t="s">
        <v>64</v>
      </c>
      <c r="D1253" s="37" t="s">
        <v>230</v>
      </c>
      <c r="E1253" s="36" t="s">
        <v>66</v>
      </c>
      <c r="F1253" s="36" t="s">
        <v>2215</v>
      </c>
      <c r="G1253" s="37">
        <v>60.05</v>
      </c>
      <c r="H1253" s="38">
        <v>1.8</v>
      </c>
      <c r="I1253" s="189"/>
    </row>
    <row r="1254" spans="1:9" x14ac:dyDescent="0.2">
      <c r="A1254" s="35" t="s">
        <v>79</v>
      </c>
      <c r="B1254" s="36" t="s">
        <v>2319</v>
      </c>
      <c r="C1254" s="37" t="s">
        <v>64</v>
      </c>
      <c r="D1254" s="37" t="s">
        <v>2320</v>
      </c>
      <c r="E1254" s="36" t="s">
        <v>88</v>
      </c>
      <c r="F1254" s="36" t="s">
        <v>3097</v>
      </c>
      <c r="G1254" s="37">
        <v>5</v>
      </c>
      <c r="H1254" s="38">
        <v>0.37</v>
      </c>
      <c r="I1254" s="189"/>
    </row>
    <row r="1255" spans="1:9" x14ac:dyDescent="0.2">
      <c r="A1255" s="35" t="s">
        <v>79</v>
      </c>
      <c r="B1255" s="36" t="s">
        <v>3098</v>
      </c>
      <c r="C1255" s="37" t="s">
        <v>64</v>
      </c>
      <c r="D1255" s="37" t="s">
        <v>3099</v>
      </c>
      <c r="E1255" s="36" t="s">
        <v>88</v>
      </c>
      <c r="F1255" s="36" t="s">
        <v>6</v>
      </c>
      <c r="G1255" s="37">
        <v>136.57</v>
      </c>
      <c r="H1255" s="38">
        <v>136.57</v>
      </c>
      <c r="I1255" s="189"/>
    </row>
    <row r="1256" spans="1:9" ht="19.5" x14ac:dyDescent="0.2">
      <c r="A1256" s="35" t="s">
        <v>68</v>
      </c>
      <c r="B1256" s="36" t="s">
        <v>2905</v>
      </c>
      <c r="C1256" s="37" t="s">
        <v>86</v>
      </c>
      <c r="D1256" s="37" t="s">
        <v>2906</v>
      </c>
      <c r="E1256" s="36" t="s">
        <v>66</v>
      </c>
      <c r="F1256" s="36" t="s">
        <v>6</v>
      </c>
      <c r="G1256" s="37">
        <v>241.6</v>
      </c>
      <c r="H1256" s="38">
        <v>241.6</v>
      </c>
      <c r="I1256" s="189"/>
    </row>
    <row r="1257" spans="1:9" ht="19.5" x14ac:dyDescent="0.2">
      <c r="A1257" s="35" t="s">
        <v>1854</v>
      </c>
      <c r="B1257" s="36" t="s">
        <v>3038</v>
      </c>
      <c r="C1257" s="37" t="s">
        <v>64</v>
      </c>
      <c r="D1257" s="37" t="s">
        <v>3039</v>
      </c>
      <c r="E1257" s="36" t="s">
        <v>66</v>
      </c>
      <c r="F1257" s="36" t="s">
        <v>6</v>
      </c>
      <c r="G1257" s="37">
        <v>74.55</v>
      </c>
      <c r="H1257" s="38">
        <v>74.55</v>
      </c>
      <c r="I1257" s="189"/>
    </row>
    <row r="1258" spans="1:9" ht="19.5" x14ac:dyDescent="0.2">
      <c r="A1258" s="35" t="s">
        <v>1854</v>
      </c>
      <c r="B1258" s="36" t="s">
        <v>3040</v>
      </c>
      <c r="C1258" s="37" t="s">
        <v>64</v>
      </c>
      <c r="D1258" s="37" t="s">
        <v>3041</v>
      </c>
      <c r="E1258" s="36" t="s">
        <v>170</v>
      </c>
      <c r="F1258" s="36" t="s">
        <v>3042</v>
      </c>
      <c r="G1258" s="37">
        <v>13.09</v>
      </c>
      <c r="H1258" s="38">
        <v>40.700000000000003</v>
      </c>
      <c r="I1258" s="189"/>
    </row>
    <row r="1259" spans="1:9" ht="19.5" x14ac:dyDescent="0.2">
      <c r="A1259" s="35" t="s">
        <v>1854</v>
      </c>
      <c r="B1259" s="36" t="s">
        <v>3043</v>
      </c>
      <c r="C1259" s="37" t="s">
        <v>64</v>
      </c>
      <c r="D1259" s="37" t="s">
        <v>3044</v>
      </c>
      <c r="E1259" s="36" t="s">
        <v>136</v>
      </c>
      <c r="F1259" s="36" t="s">
        <v>10</v>
      </c>
      <c r="G1259" s="37">
        <v>15.4</v>
      </c>
      <c r="H1259" s="38">
        <v>46.2</v>
      </c>
      <c r="I1259" s="189"/>
    </row>
    <row r="1260" spans="1:9" ht="19.5" x14ac:dyDescent="0.2">
      <c r="A1260" s="35" t="s">
        <v>1854</v>
      </c>
      <c r="B1260" s="36" t="s">
        <v>1713</v>
      </c>
      <c r="C1260" s="37" t="s">
        <v>64</v>
      </c>
      <c r="D1260" s="37" t="s">
        <v>1714</v>
      </c>
      <c r="E1260" s="36" t="s">
        <v>136</v>
      </c>
      <c r="F1260" s="36" t="s">
        <v>2240</v>
      </c>
      <c r="G1260" s="37">
        <v>1001.91</v>
      </c>
      <c r="H1260" s="38">
        <v>80.150000000000006</v>
      </c>
      <c r="I1260" s="189"/>
    </row>
    <row r="1261" spans="1:9" x14ac:dyDescent="0.2">
      <c r="A1261" s="35" t="s">
        <v>68</v>
      </c>
      <c r="B1261" s="36" t="s">
        <v>1983</v>
      </c>
      <c r="C1261" s="37" t="s">
        <v>86</v>
      </c>
      <c r="D1261" s="37" t="s">
        <v>1984</v>
      </c>
      <c r="E1261" s="36" t="s">
        <v>88</v>
      </c>
      <c r="F1261" s="36" t="s">
        <v>6</v>
      </c>
      <c r="G1261" s="37">
        <v>62.82</v>
      </c>
      <c r="H1261" s="38">
        <v>62.82</v>
      </c>
      <c r="I1261" s="189"/>
    </row>
    <row r="1262" spans="1:9" x14ac:dyDescent="0.2">
      <c r="A1262" s="35" t="s">
        <v>1854</v>
      </c>
      <c r="B1262" s="36" t="s">
        <v>2204</v>
      </c>
      <c r="C1262" s="37" t="s">
        <v>64</v>
      </c>
      <c r="D1262" s="37" t="s">
        <v>2205</v>
      </c>
      <c r="E1262" s="36" t="s">
        <v>1835</v>
      </c>
      <c r="F1262" s="36" t="s">
        <v>2478</v>
      </c>
      <c r="G1262" s="37">
        <v>25.04</v>
      </c>
      <c r="H1262" s="38">
        <v>15.02</v>
      </c>
      <c r="I1262" s="189"/>
    </row>
    <row r="1263" spans="1:9" x14ac:dyDescent="0.2">
      <c r="A1263" s="35" t="s">
        <v>1854</v>
      </c>
      <c r="B1263" s="36" t="s">
        <v>1867</v>
      </c>
      <c r="C1263" s="37" t="s">
        <v>64</v>
      </c>
      <c r="D1263" s="37" t="s">
        <v>1868</v>
      </c>
      <c r="E1263" s="36" t="s">
        <v>1835</v>
      </c>
      <c r="F1263" s="36" t="s">
        <v>2478</v>
      </c>
      <c r="G1263" s="37">
        <v>20.74</v>
      </c>
      <c r="H1263" s="38">
        <v>12.44</v>
      </c>
      <c r="I1263" s="189"/>
    </row>
    <row r="1264" spans="1:9" ht="19.5" x14ac:dyDescent="0.2">
      <c r="A1264" s="35" t="s">
        <v>79</v>
      </c>
      <c r="B1264" s="36" t="s">
        <v>3100</v>
      </c>
      <c r="C1264" s="37" t="s">
        <v>64</v>
      </c>
      <c r="D1264" s="37" t="s">
        <v>3101</v>
      </c>
      <c r="E1264" s="36" t="s">
        <v>88</v>
      </c>
      <c r="F1264" s="36" t="s">
        <v>6</v>
      </c>
      <c r="G1264" s="37">
        <v>12.37</v>
      </c>
      <c r="H1264" s="38">
        <v>12.37</v>
      </c>
      <c r="I1264" s="189"/>
    </row>
    <row r="1265" spans="1:9" x14ac:dyDescent="0.2">
      <c r="A1265" s="35" t="s">
        <v>79</v>
      </c>
      <c r="B1265" s="36" t="s">
        <v>2338</v>
      </c>
      <c r="C1265" s="37" t="s">
        <v>64</v>
      </c>
      <c r="D1265" s="37" t="s">
        <v>2339</v>
      </c>
      <c r="E1265" s="36" t="s">
        <v>88</v>
      </c>
      <c r="F1265" s="36" t="s">
        <v>3102</v>
      </c>
      <c r="G1265" s="37">
        <v>18.440000000000001</v>
      </c>
      <c r="H1265" s="38">
        <v>0.16</v>
      </c>
      <c r="I1265" s="189"/>
    </row>
    <row r="1266" spans="1:9" x14ac:dyDescent="0.2">
      <c r="A1266" s="35" t="s">
        <v>79</v>
      </c>
      <c r="B1266" s="36" t="s">
        <v>3103</v>
      </c>
      <c r="C1266" s="37" t="s">
        <v>64</v>
      </c>
      <c r="D1266" s="37" t="s">
        <v>3104</v>
      </c>
      <c r="E1266" s="36" t="s">
        <v>88</v>
      </c>
      <c r="F1266" s="36" t="s">
        <v>6</v>
      </c>
      <c r="G1266" s="37">
        <v>5.29</v>
      </c>
      <c r="H1266" s="38">
        <v>5.29</v>
      </c>
      <c r="I1266" s="189"/>
    </row>
    <row r="1267" spans="1:9" x14ac:dyDescent="0.2">
      <c r="A1267" s="35" t="s">
        <v>79</v>
      </c>
      <c r="B1267" s="36" t="s">
        <v>3105</v>
      </c>
      <c r="C1267" s="37" t="s">
        <v>64</v>
      </c>
      <c r="D1267" s="37" t="s">
        <v>3106</v>
      </c>
      <c r="E1267" s="36" t="s">
        <v>88</v>
      </c>
      <c r="F1267" s="36" t="s">
        <v>6</v>
      </c>
      <c r="G1267" s="37">
        <v>17.54</v>
      </c>
      <c r="H1267" s="38">
        <v>17.54</v>
      </c>
      <c r="I1267" s="189"/>
    </row>
    <row r="1268" spans="1:9" ht="19.5" x14ac:dyDescent="0.2">
      <c r="A1268" s="35" t="s">
        <v>68</v>
      </c>
      <c r="B1268" s="36" t="s">
        <v>2948</v>
      </c>
      <c r="C1268" s="37" t="s">
        <v>86</v>
      </c>
      <c r="D1268" s="37" t="s">
        <v>2949</v>
      </c>
      <c r="E1268" s="36" t="s">
        <v>66</v>
      </c>
      <c r="F1268" s="36" t="s">
        <v>6</v>
      </c>
      <c r="G1268" s="37">
        <v>17.23</v>
      </c>
      <c r="H1268" s="38">
        <v>17.23</v>
      </c>
      <c r="I1268" s="189"/>
    </row>
    <row r="1269" spans="1:9" x14ac:dyDescent="0.2">
      <c r="A1269" s="35" t="s">
        <v>1854</v>
      </c>
      <c r="B1269" s="36" t="s">
        <v>1985</v>
      </c>
      <c r="C1269" s="37" t="s">
        <v>64</v>
      </c>
      <c r="D1269" s="37" t="s">
        <v>1986</v>
      </c>
      <c r="E1269" s="36" t="s">
        <v>1835</v>
      </c>
      <c r="F1269" s="36" t="s">
        <v>1995</v>
      </c>
      <c r="G1269" s="37">
        <v>25.35</v>
      </c>
      <c r="H1269" s="38">
        <v>3.29</v>
      </c>
      <c r="I1269" s="189"/>
    </row>
    <row r="1270" spans="1:9" x14ac:dyDescent="0.2">
      <c r="A1270" s="35" t="s">
        <v>1854</v>
      </c>
      <c r="B1270" s="36" t="s">
        <v>1867</v>
      </c>
      <c r="C1270" s="37" t="s">
        <v>64</v>
      </c>
      <c r="D1270" s="37" t="s">
        <v>1868</v>
      </c>
      <c r="E1270" s="36" t="s">
        <v>1835</v>
      </c>
      <c r="F1270" s="36" t="s">
        <v>1995</v>
      </c>
      <c r="G1270" s="37">
        <v>20.74</v>
      </c>
      <c r="H1270" s="38">
        <v>2.69</v>
      </c>
      <c r="I1270" s="189"/>
    </row>
    <row r="1271" spans="1:9" x14ac:dyDescent="0.2">
      <c r="A1271" s="35" t="s">
        <v>79</v>
      </c>
      <c r="B1271" s="36" t="s">
        <v>3107</v>
      </c>
      <c r="C1271" s="37" t="s">
        <v>64</v>
      </c>
      <c r="D1271" s="37" t="s">
        <v>3108</v>
      </c>
      <c r="E1271" s="36" t="s">
        <v>72</v>
      </c>
      <c r="F1271" s="36" t="s">
        <v>2324</v>
      </c>
      <c r="G1271" s="37">
        <v>6.93</v>
      </c>
      <c r="H1271" s="38">
        <v>1.73</v>
      </c>
      <c r="I1271" s="189"/>
    </row>
    <row r="1272" spans="1:9" x14ac:dyDescent="0.2">
      <c r="A1272" s="35" t="s">
        <v>79</v>
      </c>
      <c r="B1272" s="36" t="s">
        <v>3109</v>
      </c>
      <c r="C1272" s="37" t="s">
        <v>64</v>
      </c>
      <c r="D1272" s="37" t="s">
        <v>3110</v>
      </c>
      <c r="E1272" s="36" t="s">
        <v>170</v>
      </c>
      <c r="F1272" s="36" t="s">
        <v>2228</v>
      </c>
      <c r="G1272" s="37">
        <v>19.899999999999999</v>
      </c>
      <c r="H1272" s="38">
        <v>0.19</v>
      </c>
      <c r="I1272" s="189"/>
    </row>
    <row r="1273" spans="1:9" ht="19.5" x14ac:dyDescent="0.2">
      <c r="A1273" s="35" t="s">
        <v>79</v>
      </c>
      <c r="B1273" s="36" t="s">
        <v>3111</v>
      </c>
      <c r="C1273" s="37" t="s">
        <v>64</v>
      </c>
      <c r="D1273" s="37" t="s">
        <v>3112</v>
      </c>
      <c r="E1273" s="36" t="s">
        <v>72</v>
      </c>
      <c r="F1273" s="36" t="s">
        <v>3113</v>
      </c>
      <c r="G1273" s="37">
        <v>28.25</v>
      </c>
      <c r="H1273" s="38">
        <v>8.9499999999999993</v>
      </c>
      <c r="I1273" s="189"/>
    </row>
    <row r="1274" spans="1:9" x14ac:dyDescent="0.2">
      <c r="A1274" s="35" t="s">
        <v>79</v>
      </c>
      <c r="B1274" s="36" t="s">
        <v>2032</v>
      </c>
      <c r="C1274" s="37" t="s">
        <v>64</v>
      </c>
      <c r="D1274" s="37" t="s">
        <v>2033</v>
      </c>
      <c r="E1274" s="36" t="s">
        <v>170</v>
      </c>
      <c r="F1274" s="36" t="s">
        <v>2241</v>
      </c>
      <c r="G1274" s="37">
        <v>19.43</v>
      </c>
      <c r="H1274" s="38">
        <v>0.38</v>
      </c>
      <c r="I1274" s="189"/>
    </row>
    <row r="1275" spans="1:9" x14ac:dyDescent="0.2">
      <c r="A1275" s="35" t="s">
        <v>68</v>
      </c>
      <c r="B1275" s="36" t="s">
        <v>3007</v>
      </c>
      <c r="C1275" s="37" t="s">
        <v>86</v>
      </c>
      <c r="D1275" s="37" t="s">
        <v>3008</v>
      </c>
      <c r="E1275" s="36" t="s">
        <v>88</v>
      </c>
      <c r="F1275" s="36" t="s">
        <v>6</v>
      </c>
      <c r="G1275" s="37">
        <v>50.11</v>
      </c>
      <c r="H1275" s="38">
        <v>50.11</v>
      </c>
      <c r="I1275" s="189"/>
    </row>
    <row r="1276" spans="1:9" x14ac:dyDescent="0.2">
      <c r="A1276" s="35" t="s">
        <v>1854</v>
      </c>
      <c r="B1276" s="36" t="s">
        <v>2423</v>
      </c>
      <c r="C1276" s="37" t="s">
        <v>64</v>
      </c>
      <c r="D1276" s="37" t="s">
        <v>2424</v>
      </c>
      <c r="E1276" s="36" t="s">
        <v>1835</v>
      </c>
      <c r="F1276" s="36" t="s">
        <v>3114</v>
      </c>
      <c r="G1276" s="37">
        <v>21.65</v>
      </c>
      <c r="H1276" s="38">
        <v>3.28</v>
      </c>
      <c r="I1276" s="189"/>
    </row>
    <row r="1277" spans="1:9" x14ac:dyDescent="0.2">
      <c r="A1277" s="35" t="s">
        <v>1854</v>
      </c>
      <c r="B1277" s="36" t="s">
        <v>1951</v>
      </c>
      <c r="C1277" s="37" t="s">
        <v>64</v>
      </c>
      <c r="D1277" s="37" t="s">
        <v>1952</v>
      </c>
      <c r="E1277" s="36" t="s">
        <v>1835</v>
      </c>
      <c r="F1277" s="36" t="s">
        <v>3115</v>
      </c>
      <c r="G1277" s="37">
        <v>29.06</v>
      </c>
      <c r="H1277" s="38">
        <v>10.59</v>
      </c>
      <c r="I1277" s="189"/>
    </row>
    <row r="1278" spans="1:9" x14ac:dyDescent="0.2">
      <c r="A1278" s="35" t="s">
        <v>79</v>
      </c>
      <c r="B1278" s="36" t="s">
        <v>3116</v>
      </c>
      <c r="C1278" s="37" t="s">
        <v>64</v>
      </c>
      <c r="D1278" s="37" t="s">
        <v>3117</v>
      </c>
      <c r="E1278" s="36" t="s">
        <v>88</v>
      </c>
      <c r="F1278" s="36" t="s">
        <v>6</v>
      </c>
      <c r="G1278" s="37">
        <v>9.24</v>
      </c>
      <c r="H1278" s="38">
        <v>9.24</v>
      </c>
      <c r="I1278" s="189"/>
    </row>
    <row r="1279" spans="1:9" x14ac:dyDescent="0.2">
      <c r="A1279" s="35" t="s">
        <v>79</v>
      </c>
      <c r="B1279" s="36" t="s">
        <v>3118</v>
      </c>
      <c r="C1279" s="37" t="s">
        <v>2300</v>
      </c>
      <c r="D1279" s="37" t="s">
        <v>3119</v>
      </c>
      <c r="E1279" s="36" t="s">
        <v>688</v>
      </c>
      <c r="F1279" s="36" t="s">
        <v>6</v>
      </c>
      <c r="G1279" s="37">
        <v>27</v>
      </c>
      <c r="H1279" s="38">
        <v>27</v>
      </c>
      <c r="I1279" s="189"/>
    </row>
    <row r="1280" spans="1:9" ht="19.5" x14ac:dyDescent="0.2">
      <c r="A1280" s="35" t="s">
        <v>68</v>
      </c>
      <c r="B1280" s="36" t="s">
        <v>3120</v>
      </c>
      <c r="C1280" s="37" t="s">
        <v>86</v>
      </c>
      <c r="D1280" s="37" t="s">
        <v>3121</v>
      </c>
      <c r="E1280" s="36" t="s">
        <v>66</v>
      </c>
      <c r="F1280" s="36" t="s">
        <v>6</v>
      </c>
      <c r="G1280" s="37">
        <v>80.349999999999994</v>
      </c>
      <c r="H1280" s="38">
        <v>80.349999999999994</v>
      </c>
      <c r="I1280" s="189"/>
    </row>
    <row r="1281" spans="1:9" x14ac:dyDescent="0.2">
      <c r="A1281" s="35" t="s">
        <v>1854</v>
      </c>
      <c r="B1281" s="36" t="s">
        <v>1867</v>
      </c>
      <c r="C1281" s="37" t="s">
        <v>64</v>
      </c>
      <c r="D1281" s="37" t="s">
        <v>1868</v>
      </c>
      <c r="E1281" s="36" t="s">
        <v>1835</v>
      </c>
      <c r="F1281" s="36" t="s">
        <v>3122</v>
      </c>
      <c r="G1281" s="37">
        <v>20.74</v>
      </c>
      <c r="H1281" s="38">
        <v>26.81</v>
      </c>
      <c r="I1281" s="189"/>
    </row>
    <row r="1282" spans="1:9" x14ac:dyDescent="0.2">
      <c r="A1282" s="35" t="s">
        <v>1854</v>
      </c>
      <c r="B1282" s="36" t="s">
        <v>1860</v>
      </c>
      <c r="C1282" s="37" t="s">
        <v>64</v>
      </c>
      <c r="D1282" s="37" t="s">
        <v>1861</v>
      </c>
      <c r="E1282" s="36" t="s">
        <v>1835</v>
      </c>
      <c r="F1282" s="36" t="s">
        <v>3123</v>
      </c>
      <c r="G1282" s="37">
        <v>25.75</v>
      </c>
      <c r="H1282" s="38">
        <v>34.06</v>
      </c>
      <c r="I1282" s="189"/>
    </row>
    <row r="1283" spans="1:9" x14ac:dyDescent="0.2">
      <c r="A1283" s="35" t="s">
        <v>79</v>
      </c>
      <c r="B1283" s="36" t="s">
        <v>2364</v>
      </c>
      <c r="C1283" s="37" t="s">
        <v>64</v>
      </c>
      <c r="D1283" s="37" t="s">
        <v>2365</v>
      </c>
      <c r="E1283" s="36" t="s">
        <v>136</v>
      </c>
      <c r="F1283" s="36" t="s">
        <v>3062</v>
      </c>
      <c r="G1283" s="37">
        <v>84</v>
      </c>
      <c r="H1283" s="38">
        <v>4.45</v>
      </c>
      <c r="I1283" s="189"/>
    </row>
    <row r="1284" spans="1:9" x14ac:dyDescent="0.2">
      <c r="A1284" s="35" t="s">
        <v>79</v>
      </c>
      <c r="B1284" s="36" t="s">
        <v>2366</v>
      </c>
      <c r="C1284" s="37" t="s">
        <v>64</v>
      </c>
      <c r="D1284" s="37" t="s">
        <v>2367</v>
      </c>
      <c r="E1284" s="36" t="s">
        <v>170</v>
      </c>
      <c r="F1284" s="36" t="s">
        <v>3124</v>
      </c>
      <c r="G1284" s="37">
        <v>0.8</v>
      </c>
      <c r="H1284" s="38">
        <v>5.24</v>
      </c>
      <c r="I1284" s="189"/>
    </row>
    <row r="1285" spans="1:9" x14ac:dyDescent="0.2">
      <c r="A1285" s="35" t="s">
        <v>79</v>
      </c>
      <c r="B1285" s="36" t="s">
        <v>2420</v>
      </c>
      <c r="C1285" s="37" t="s">
        <v>64</v>
      </c>
      <c r="D1285" s="37" t="s">
        <v>2421</v>
      </c>
      <c r="E1285" s="36" t="s">
        <v>170</v>
      </c>
      <c r="F1285" s="36" t="s">
        <v>3125</v>
      </c>
      <c r="G1285" s="37">
        <v>1.23</v>
      </c>
      <c r="H1285" s="38">
        <v>9.7899999999999991</v>
      </c>
      <c r="I1285" s="189"/>
    </row>
    <row r="1286" spans="1:9" x14ac:dyDescent="0.2">
      <c r="A1286" s="35" t="s">
        <v>68</v>
      </c>
      <c r="B1286" s="36" t="s">
        <v>2538</v>
      </c>
      <c r="C1286" s="37" t="s">
        <v>86</v>
      </c>
      <c r="D1286" s="37" t="s">
        <v>2539</v>
      </c>
      <c r="E1286" s="36" t="s">
        <v>88</v>
      </c>
      <c r="F1286" s="36" t="s">
        <v>6</v>
      </c>
      <c r="G1286" s="37">
        <v>1897.38</v>
      </c>
      <c r="H1286" s="38">
        <v>1897.38</v>
      </c>
      <c r="I1286" s="189"/>
    </row>
    <row r="1287" spans="1:9" x14ac:dyDescent="0.2">
      <c r="A1287" s="35" t="s">
        <v>1854</v>
      </c>
      <c r="B1287" s="36" t="s">
        <v>853</v>
      </c>
      <c r="C1287" s="37" t="s">
        <v>64</v>
      </c>
      <c r="D1287" s="37" t="s">
        <v>854</v>
      </c>
      <c r="E1287" s="36" t="s">
        <v>136</v>
      </c>
      <c r="F1287" s="36" t="s">
        <v>2482</v>
      </c>
      <c r="G1287" s="37">
        <v>82.04</v>
      </c>
      <c r="H1287" s="38">
        <v>14.76</v>
      </c>
      <c r="I1287" s="189"/>
    </row>
    <row r="1288" spans="1:9" ht="19.5" x14ac:dyDescent="0.2">
      <c r="A1288" s="35" t="s">
        <v>1854</v>
      </c>
      <c r="B1288" s="36" t="s">
        <v>2916</v>
      </c>
      <c r="C1288" s="37" t="s">
        <v>64</v>
      </c>
      <c r="D1288" s="37" t="s">
        <v>2917</v>
      </c>
      <c r="E1288" s="36" t="s">
        <v>66</v>
      </c>
      <c r="F1288" s="36" t="s">
        <v>1869</v>
      </c>
      <c r="G1288" s="37">
        <v>18.02</v>
      </c>
      <c r="H1288" s="38">
        <v>21.62</v>
      </c>
      <c r="I1288" s="189"/>
    </row>
    <row r="1289" spans="1:9" ht="19.5" x14ac:dyDescent="0.2">
      <c r="A1289" s="35" t="s">
        <v>1854</v>
      </c>
      <c r="B1289" s="36" t="s">
        <v>2700</v>
      </c>
      <c r="C1289" s="37" t="s">
        <v>64</v>
      </c>
      <c r="D1289" s="37" t="s">
        <v>2701</v>
      </c>
      <c r="E1289" s="36" t="s">
        <v>66</v>
      </c>
      <c r="F1289" s="36" t="s">
        <v>2784</v>
      </c>
      <c r="G1289" s="37">
        <v>122.51</v>
      </c>
      <c r="H1289" s="38">
        <v>40.42</v>
      </c>
      <c r="I1289" s="189"/>
    </row>
    <row r="1290" spans="1:9" ht="19.5" x14ac:dyDescent="0.2">
      <c r="A1290" s="35" t="s">
        <v>1854</v>
      </c>
      <c r="B1290" s="36" t="s">
        <v>3126</v>
      </c>
      <c r="C1290" s="37" t="s">
        <v>64</v>
      </c>
      <c r="D1290" s="37" t="s">
        <v>3127</v>
      </c>
      <c r="E1290" s="36" t="s">
        <v>136</v>
      </c>
      <c r="F1290" s="36" t="s">
        <v>2482</v>
      </c>
      <c r="G1290" s="37">
        <v>676.37</v>
      </c>
      <c r="H1290" s="38">
        <v>121.74</v>
      </c>
      <c r="I1290" s="189"/>
    </row>
    <row r="1291" spans="1:9" x14ac:dyDescent="0.2">
      <c r="A1291" s="35" t="s">
        <v>1854</v>
      </c>
      <c r="B1291" s="36" t="s">
        <v>199</v>
      </c>
      <c r="C1291" s="37" t="s">
        <v>64</v>
      </c>
      <c r="D1291" s="37" t="s">
        <v>200</v>
      </c>
      <c r="E1291" s="36" t="s">
        <v>170</v>
      </c>
      <c r="F1291" s="36" t="s">
        <v>40</v>
      </c>
      <c r="G1291" s="37">
        <v>15.85</v>
      </c>
      <c r="H1291" s="38">
        <v>285.3</v>
      </c>
      <c r="I1291" s="189"/>
    </row>
    <row r="1292" spans="1:9" x14ac:dyDescent="0.2">
      <c r="A1292" s="35" t="s">
        <v>1854</v>
      </c>
      <c r="B1292" s="36" t="s">
        <v>195</v>
      </c>
      <c r="C1292" s="37" t="s">
        <v>64</v>
      </c>
      <c r="D1292" s="37" t="s">
        <v>196</v>
      </c>
      <c r="E1292" s="36" t="s">
        <v>170</v>
      </c>
      <c r="F1292" s="36" t="s">
        <v>3128</v>
      </c>
      <c r="G1292" s="37">
        <v>19.28</v>
      </c>
      <c r="H1292" s="38">
        <v>69.400000000000006</v>
      </c>
      <c r="I1292" s="189"/>
    </row>
    <row r="1293" spans="1:9" ht="19.5" x14ac:dyDescent="0.2">
      <c r="A1293" s="35" t="s">
        <v>1854</v>
      </c>
      <c r="B1293" s="36" t="s">
        <v>2178</v>
      </c>
      <c r="C1293" s="37" t="s">
        <v>64</v>
      </c>
      <c r="D1293" s="37" t="s">
        <v>2179</v>
      </c>
      <c r="E1293" s="36" t="s">
        <v>66</v>
      </c>
      <c r="F1293" s="36" t="s">
        <v>3129</v>
      </c>
      <c r="G1293" s="37">
        <v>6.52</v>
      </c>
      <c r="H1293" s="38">
        <v>50.72</v>
      </c>
      <c r="I1293" s="189"/>
    </row>
    <row r="1294" spans="1:9" ht="29.25" x14ac:dyDescent="0.2">
      <c r="A1294" s="35" t="s">
        <v>1854</v>
      </c>
      <c r="B1294" s="36" t="s">
        <v>3130</v>
      </c>
      <c r="C1294" s="37" t="s">
        <v>64</v>
      </c>
      <c r="D1294" s="37" t="s">
        <v>3131</v>
      </c>
      <c r="E1294" s="36" t="s">
        <v>66</v>
      </c>
      <c r="F1294" s="36" t="s">
        <v>3129</v>
      </c>
      <c r="G1294" s="37">
        <v>76.75</v>
      </c>
      <c r="H1294" s="38">
        <v>597.11</v>
      </c>
      <c r="I1294" s="189"/>
    </row>
    <row r="1295" spans="1:9" x14ac:dyDescent="0.2">
      <c r="A1295" s="35" t="s">
        <v>1854</v>
      </c>
      <c r="B1295" s="36" t="s">
        <v>1572</v>
      </c>
      <c r="C1295" s="37" t="s">
        <v>64</v>
      </c>
      <c r="D1295" s="37" t="s">
        <v>1573</v>
      </c>
      <c r="E1295" s="36" t="s">
        <v>66</v>
      </c>
      <c r="F1295" s="36" t="s">
        <v>3129</v>
      </c>
      <c r="G1295" s="37">
        <v>3.84</v>
      </c>
      <c r="H1295" s="38">
        <v>29.87</v>
      </c>
      <c r="I1295" s="189"/>
    </row>
    <row r="1296" spans="1:9" x14ac:dyDescent="0.2">
      <c r="A1296" s="35" t="s">
        <v>1854</v>
      </c>
      <c r="B1296" s="36" t="s">
        <v>1587</v>
      </c>
      <c r="C1296" s="37" t="s">
        <v>64</v>
      </c>
      <c r="D1296" s="37" t="s">
        <v>1588</v>
      </c>
      <c r="E1296" s="36" t="s">
        <v>66</v>
      </c>
      <c r="F1296" s="36" t="s">
        <v>3129</v>
      </c>
      <c r="G1296" s="37">
        <v>11.98</v>
      </c>
      <c r="H1296" s="38">
        <v>93.2</v>
      </c>
      <c r="I1296" s="189"/>
    </row>
    <row r="1297" spans="1:9" ht="19.5" x14ac:dyDescent="0.2">
      <c r="A1297" s="35" t="s">
        <v>1854</v>
      </c>
      <c r="B1297" s="36" t="s">
        <v>3132</v>
      </c>
      <c r="C1297" s="37" t="s">
        <v>64</v>
      </c>
      <c r="D1297" s="37" t="s">
        <v>3133</v>
      </c>
      <c r="E1297" s="36" t="s">
        <v>66</v>
      </c>
      <c r="F1297" s="36" t="s">
        <v>3134</v>
      </c>
      <c r="G1297" s="37">
        <v>96.7</v>
      </c>
      <c r="H1297" s="38">
        <v>510.57</v>
      </c>
      <c r="I1297" s="189"/>
    </row>
    <row r="1298" spans="1:9" ht="19.5" x14ac:dyDescent="0.2">
      <c r="A1298" s="35" t="s">
        <v>1854</v>
      </c>
      <c r="B1298" s="36" t="s">
        <v>3120</v>
      </c>
      <c r="C1298" s="37" t="s">
        <v>86</v>
      </c>
      <c r="D1298" s="37" t="s">
        <v>3121</v>
      </c>
      <c r="E1298" s="36" t="s">
        <v>66</v>
      </c>
      <c r="F1298" s="36" t="s">
        <v>3135</v>
      </c>
      <c r="G1298" s="37">
        <v>80.349999999999994</v>
      </c>
      <c r="H1298" s="38">
        <v>62.67</v>
      </c>
      <c r="I1298" s="189"/>
    </row>
    <row r="1299" spans="1:9" ht="19.5" x14ac:dyDescent="0.2">
      <c r="A1299" s="35" t="s">
        <v>68</v>
      </c>
      <c r="B1299" s="36" t="s">
        <v>2957</v>
      </c>
      <c r="C1299" s="37" t="s">
        <v>86</v>
      </c>
      <c r="D1299" s="37" t="s">
        <v>2958</v>
      </c>
      <c r="E1299" s="36" t="s">
        <v>170</v>
      </c>
      <c r="F1299" s="36" t="s">
        <v>6</v>
      </c>
      <c r="G1299" s="37">
        <v>11.57</v>
      </c>
      <c r="H1299" s="38">
        <v>11.57</v>
      </c>
      <c r="I1299" s="189"/>
    </row>
    <row r="1300" spans="1:9" x14ac:dyDescent="0.2">
      <c r="A1300" s="35" t="s">
        <v>1854</v>
      </c>
      <c r="B1300" s="36" t="s">
        <v>3136</v>
      </c>
      <c r="C1300" s="37" t="s">
        <v>64</v>
      </c>
      <c r="D1300" s="37" t="s">
        <v>3137</v>
      </c>
      <c r="E1300" s="36" t="s">
        <v>1835</v>
      </c>
      <c r="F1300" s="36" t="s">
        <v>1899</v>
      </c>
      <c r="G1300" s="37">
        <v>20.05</v>
      </c>
      <c r="H1300" s="38">
        <v>0.02</v>
      </c>
      <c r="I1300" s="189"/>
    </row>
    <row r="1301" spans="1:9" x14ac:dyDescent="0.2">
      <c r="A1301" s="35" t="s">
        <v>1854</v>
      </c>
      <c r="B1301" s="36" t="s">
        <v>2061</v>
      </c>
      <c r="C1301" s="37" t="s">
        <v>64</v>
      </c>
      <c r="D1301" s="37" t="s">
        <v>2062</v>
      </c>
      <c r="E1301" s="36" t="s">
        <v>1835</v>
      </c>
      <c r="F1301" s="36" t="s">
        <v>3054</v>
      </c>
      <c r="G1301" s="37">
        <v>28.38</v>
      </c>
      <c r="H1301" s="38">
        <v>0.14000000000000001</v>
      </c>
      <c r="I1301" s="189"/>
    </row>
    <row r="1302" spans="1:9" x14ac:dyDescent="0.2">
      <c r="A1302" s="35" t="s">
        <v>1854</v>
      </c>
      <c r="B1302" s="36" t="s">
        <v>3138</v>
      </c>
      <c r="C1302" s="37" t="s">
        <v>64</v>
      </c>
      <c r="D1302" s="37" t="s">
        <v>3139</v>
      </c>
      <c r="E1302" s="36" t="s">
        <v>1835</v>
      </c>
      <c r="F1302" s="36" t="s">
        <v>3140</v>
      </c>
      <c r="G1302" s="37">
        <v>26.51</v>
      </c>
      <c r="H1302" s="38">
        <v>0.75</v>
      </c>
      <c r="I1302" s="189"/>
    </row>
    <row r="1303" spans="1:9" ht="19.5" x14ac:dyDescent="0.2">
      <c r="A1303" s="35" t="s">
        <v>1854</v>
      </c>
      <c r="B1303" s="36" t="s">
        <v>3141</v>
      </c>
      <c r="C1303" s="37" t="s">
        <v>64</v>
      </c>
      <c r="D1303" s="37" t="s">
        <v>3142</v>
      </c>
      <c r="E1303" s="36" t="s">
        <v>1857</v>
      </c>
      <c r="F1303" s="36" t="s">
        <v>3143</v>
      </c>
      <c r="G1303" s="37">
        <v>356.34</v>
      </c>
      <c r="H1303" s="38">
        <v>0.53</v>
      </c>
      <c r="I1303" s="189"/>
    </row>
    <row r="1304" spans="1:9" ht="19.5" x14ac:dyDescent="0.2">
      <c r="A1304" s="35" t="s">
        <v>1854</v>
      </c>
      <c r="B1304" s="36" t="s">
        <v>3144</v>
      </c>
      <c r="C1304" s="37" t="s">
        <v>64</v>
      </c>
      <c r="D1304" s="37" t="s">
        <v>3145</v>
      </c>
      <c r="E1304" s="36" t="s">
        <v>1994</v>
      </c>
      <c r="F1304" s="36" t="s">
        <v>3146</v>
      </c>
      <c r="G1304" s="37">
        <v>181.87</v>
      </c>
      <c r="H1304" s="38">
        <v>0.25</v>
      </c>
      <c r="I1304" s="189"/>
    </row>
    <row r="1305" spans="1:9" x14ac:dyDescent="0.2">
      <c r="A1305" s="35" t="s">
        <v>1854</v>
      </c>
      <c r="B1305" s="36" t="s">
        <v>3147</v>
      </c>
      <c r="C1305" s="37" t="s">
        <v>64</v>
      </c>
      <c r="D1305" s="37" t="s">
        <v>3148</v>
      </c>
      <c r="E1305" s="36" t="s">
        <v>66</v>
      </c>
      <c r="F1305" s="36" t="s">
        <v>3149</v>
      </c>
      <c r="G1305" s="37">
        <v>24.26</v>
      </c>
      <c r="H1305" s="38">
        <v>0.55000000000000004</v>
      </c>
      <c r="I1305" s="189"/>
    </row>
    <row r="1306" spans="1:9" ht="19.5" x14ac:dyDescent="0.2">
      <c r="A1306" s="35" t="s">
        <v>1854</v>
      </c>
      <c r="B1306" s="36" t="s">
        <v>3150</v>
      </c>
      <c r="C1306" s="37" t="s">
        <v>64</v>
      </c>
      <c r="D1306" s="37" t="s">
        <v>3151</v>
      </c>
      <c r="E1306" s="36" t="s">
        <v>66</v>
      </c>
      <c r="F1306" s="36" t="s">
        <v>3149</v>
      </c>
      <c r="G1306" s="37">
        <v>10.51</v>
      </c>
      <c r="H1306" s="38">
        <v>0.23</v>
      </c>
      <c r="I1306" s="189"/>
    </row>
    <row r="1307" spans="1:9" x14ac:dyDescent="0.2">
      <c r="A1307" s="35" t="s">
        <v>79</v>
      </c>
      <c r="B1307" s="36" t="s">
        <v>3152</v>
      </c>
      <c r="C1307" s="37" t="s">
        <v>3547</v>
      </c>
      <c r="D1307" s="37" t="s">
        <v>3153</v>
      </c>
      <c r="E1307" s="36" t="s">
        <v>170</v>
      </c>
      <c r="F1307" s="36" t="s">
        <v>3154</v>
      </c>
      <c r="G1307" s="37">
        <v>7.83</v>
      </c>
      <c r="H1307" s="38">
        <v>0.43</v>
      </c>
      <c r="I1307" s="189"/>
    </row>
    <row r="1308" spans="1:9" x14ac:dyDescent="0.2">
      <c r="A1308" s="35" t="s">
        <v>79</v>
      </c>
      <c r="B1308" s="36" t="s">
        <v>3155</v>
      </c>
      <c r="C1308" s="37" t="s">
        <v>64</v>
      </c>
      <c r="D1308" s="37" t="s">
        <v>3156</v>
      </c>
      <c r="E1308" s="36" t="s">
        <v>170</v>
      </c>
      <c r="F1308" s="36" t="s">
        <v>3157</v>
      </c>
      <c r="G1308" s="37">
        <v>34.65</v>
      </c>
      <c r="H1308" s="38">
        <v>0.05</v>
      </c>
      <c r="I1308" s="189"/>
    </row>
    <row r="1309" spans="1:9" x14ac:dyDescent="0.2">
      <c r="A1309" s="35" t="s">
        <v>79</v>
      </c>
      <c r="B1309" s="36" t="s">
        <v>3158</v>
      </c>
      <c r="C1309" s="37" t="s">
        <v>2147</v>
      </c>
      <c r="D1309" s="37" t="s">
        <v>3159</v>
      </c>
      <c r="E1309" s="36" t="s">
        <v>2078</v>
      </c>
      <c r="F1309" s="36" t="s">
        <v>6</v>
      </c>
      <c r="G1309" s="37">
        <v>8.6199999999999992</v>
      </c>
      <c r="H1309" s="38">
        <v>8.6199999999999992</v>
      </c>
      <c r="I1309" s="189"/>
    </row>
    <row r="1310" spans="1:9" ht="19.5" x14ac:dyDescent="0.2">
      <c r="A1310" s="35" t="s">
        <v>68</v>
      </c>
      <c r="B1310" s="36" t="s">
        <v>2939</v>
      </c>
      <c r="C1310" s="37" t="s">
        <v>86</v>
      </c>
      <c r="D1310" s="37" t="s">
        <v>2940</v>
      </c>
      <c r="E1310" s="36" t="s">
        <v>88</v>
      </c>
      <c r="F1310" s="36" t="s">
        <v>6</v>
      </c>
      <c r="G1310" s="37">
        <v>1227.1400000000001</v>
      </c>
      <c r="H1310" s="38">
        <v>1227.1400000000001</v>
      </c>
      <c r="I1310" s="189"/>
    </row>
    <row r="1311" spans="1:9" x14ac:dyDescent="0.2">
      <c r="A1311" s="35" t="s">
        <v>1854</v>
      </c>
      <c r="B1311" s="36" t="s">
        <v>1867</v>
      </c>
      <c r="C1311" s="37" t="s">
        <v>64</v>
      </c>
      <c r="D1311" s="37" t="s">
        <v>1868</v>
      </c>
      <c r="E1311" s="36" t="s">
        <v>1835</v>
      </c>
      <c r="F1311" s="36" t="s">
        <v>3160</v>
      </c>
      <c r="G1311" s="37">
        <v>20.74</v>
      </c>
      <c r="H1311" s="38">
        <v>72.790000000000006</v>
      </c>
      <c r="I1311" s="189"/>
    </row>
    <row r="1312" spans="1:9" x14ac:dyDescent="0.2">
      <c r="A1312" s="35" t="s">
        <v>1854</v>
      </c>
      <c r="B1312" s="36" t="s">
        <v>1860</v>
      </c>
      <c r="C1312" s="37" t="s">
        <v>64</v>
      </c>
      <c r="D1312" s="37" t="s">
        <v>1861</v>
      </c>
      <c r="E1312" s="36" t="s">
        <v>1835</v>
      </c>
      <c r="F1312" s="36" t="s">
        <v>3160</v>
      </c>
      <c r="G1312" s="37">
        <v>25.75</v>
      </c>
      <c r="H1312" s="38">
        <v>90.38</v>
      </c>
      <c r="I1312" s="189"/>
    </row>
    <row r="1313" spans="1:9" x14ac:dyDescent="0.2">
      <c r="A1313" s="35" t="s">
        <v>1854</v>
      </c>
      <c r="B1313" s="36" t="s">
        <v>1863</v>
      </c>
      <c r="C1313" s="37" t="s">
        <v>64</v>
      </c>
      <c r="D1313" s="37" t="s">
        <v>1864</v>
      </c>
      <c r="E1313" s="36" t="s">
        <v>1835</v>
      </c>
      <c r="F1313" s="36" t="s">
        <v>3161</v>
      </c>
      <c r="G1313" s="37">
        <v>26.02</v>
      </c>
      <c r="H1313" s="38">
        <v>169.65</v>
      </c>
      <c r="I1313" s="189"/>
    </row>
    <row r="1314" spans="1:9" ht="19.5" x14ac:dyDescent="0.2">
      <c r="A1314" s="35" t="s">
        <v>1854</v>
      </c>
      <c r="B1314" s="36" t="s">
        <v>1607</v>
      </c>
      <c r="C1314" s="37" t="s">
        <v>64</v>
      </c>
      <c r="D1314" s="37" t="s">
        <v>1608</v>
      </c>
      <c r="E1314" s="36" t="s">
        <v>66</v>
      </c>
      <c r="F1314" s="36" t="s">
        <v>3162</v>
      </c>
      <c r="G1314" s="37">
        <v>47.02</v>
      </c>
      <c r="H1314" s="38">
        <v>319.73</v>
      </c>
      <c r="I1314" s="189"/>
    </row>
    <row r="1315" spans="1:9" ht="19.5" x14ac:dyDescent="0.2">
      <c r="A1315" s="35" t="s">
        <v>1854</v>
      </c>
      <c r="B1315" s="36" t="s">
        <v>1744</v>
      </c>
      <c r="C1315" s="37" t="s">
        <v>64</v>
      </c>
      <c r="D1315" s="37" t="s">
        <v>1745</v>
      </c>
      <c r="E1315" s="36" t="s">
        <v>66</v>
      </c>
      <c r="F1315" s="36" t="s">
        <v>3162</v>
      </c>
      <c r="G1315" s="37">
        <v>24.13</v>
      </c>
      <c r="H1315" s="38">
        <v>164.08</v>
      </c>
      <c r="I1315" s="189"/>
    </row>
    <row r="1316" spans="1:9" x14ac:dyDescent="0.2">
      <c r="A1316" s="35" t="s">
        <v>79</v>
      </c>
      <c r="B1316" s="36" t="s">
        <v>2364</v>
      </c>
      <c r="C1316" s="37" t="s">
        <v>64</v>
      </c>
      <c r="D1316" s="37" t="s">
        <v>2365</v>
      </c>
      <c r="E1316" s="36" t="s">
        <v>136</v>
      </c>
      <c r="F1316" s="36" t="s">
        <v>3163</v>
      </c>
      <c r="G1316" s="37">
        <v>84</v>
      </c>
      <c r="H1316" s="38">
        <v>4.91</v>
      </c>
      <c r="I1316" s="189"/>
    </row>
    <row r="1317" spans="1:9" x14ac:dyDescent="0.2">
      <c r="A1317" s="35" t="s">
        <v>79</v>
      </c>
      <c r="B1317" s="36" t="s">
        <v>2420</v>
      </c>
      <c r="C1317" s="37" t="s">
        <v>64</v>
      </c>
      <c r="D1317" s="37" t="s">
        <v>2421</v>
      </c>
      <c r="E1317" s="36" t="s">
        <v>170</v>
      </c>
      <c r="F1317" s="36" t="s">
        <v>3164</v>
      </c>
      <c r="G1317" s="37">
        <v>1.23</v>
      </c>
      <c r="H1317" s="38">
        <v>2.87</v>
      </c>
      <c r="I1317" s="189"/>
    </row>
    <row r="1318" spans="1:9" x14ac:dyDescent="0.2">
      <c r="A1318" s="35" t="s">
        <v>79</v>
      </c>
      <c r="B1318" s="36" t="s">
        <v>2838</v>
      </c>
      <c r="C1318" s="37" t="s">
        <v>64</v>
      </c>
      <c r="D1318" s="37" t="s">
        <v>2839</v>
      </c>
      <c r="E1318" s="36" t="s">
        <v>170</v>
      </c>
      <c r="F1318" s="36" t="s">
        <v>3165</v>
      </c>
      <c r="G1318" s="37">
        <v>8.7799999999999994</v>
      </c>
      <c r="H1318" s="38">
        <v>246.06</v>
      </c>
      <c r="I1318" s="189"/>
    </row>
    <row r="1319" spans="1:9" x14ac:dyDescent="0.2">
      <c r="A1319" s="35" t="s">
        <v>79</v>
      </c>
      <c r="B1319" s="36" t="s">
        <v>3166</v>
      </c>
      <c r="C1319" s="37" t="s">
        <v>3547</v>
      </c>
      <c r="D1319" s="37" t="s">
        <v>3167</v>
      </c>
      <c r="E1319" s="36" t="s">
        <v>170</v>
      </c>
      <c r="F1319" s="36" t="s">
        <v>3168</v>
      </c>
      <c r="G1319" s="37">
        <v>9.8800000000000008</v>
      </c>
      <c r="H1319" s="38">
        <v>27.79</v>
      </c>
      <c r="I1319" s="189"/>
    </row>
    <row r="1320" spans="1:9" x14ac:dyDescent="0.2">
      <c r="A1320" s="35" t="s">
        <v>79</v>
      </c>
      <c r="B1320" s="36" t="s">
        <v>3169</v>
      </c>
      <c r="C1320" s="37" t="s">
        <v>64</v>
      </c>
      <c r="D1320" s="37" t="s">
        <v>3170</v>
      </c>
      <c r="E1320" s="36" t="s">
        <v>66</v>
      </c>
      <c r="F1320" s="36" t="s">
        <v>3171</v>
      </c>
      <c r="G1320" s="37">
        <v>24.52</v>
      </c>
      <c r="H1320" s="38">
        <v>14.22</v>
      </c>
      <c r="I1320" s="189"/>
    </row>
    <row r="1321" spans="1:9" x14ac:dyDescent="0.2">
      <c r="A1321" s="35" t="s">
        <v>79</v>
      </c>
      <c r="B1321" s="36" t="s">
        <v>2366</v>
      </c>
      <c r="C1321" s="37" t="s">
        <v>64</v>
      </c>
      <c r="D1321" s="37" t="s">
        <v>2367</v>
      </c>
      <c r="E1321" s="36" t="s">
        <v>170</v>
      </c>
      <c r="F1321" s="36" t="s">
        <v>3172</v>
      </c>
      <c r="G1321" s="37">
        <v>0.8</v>
      </c>
      <c r="H1321" s="38">
        <v>8.61</v>
      </c>
      <c r="I1321" s="189"/>
    </row>
    <row r="1322" spans="1:9" x14ac:dyDescent="0.2">
      <c r="A1322" s="35" t="s">
        <v>79</v>
      </c>
      <c r="B1322" s="36" t="s">
        <v>2412</v>
      </c>
      <c r="C1322" s="37" t="s">
        <v>64</v>
      </c>
      <c r="D1322" s="37" t="s">
        <v>2413</v>
      </c>
      <c r="E1322" s="36" t="s">
        <v>170</v>
      </c>
      <c r="F1322" s="36" t="s">
        <v>3173</v>
      </c>
      <c r="G1322" s="37">
        <v>8.89</v>
      </c>
      <c r="H1322" s="38">
        <v>106.05</v>
      </c>
      <c r="I1322" s="189"/>
    </row>
    <row r="1323" spans="1:9" ht="19.5" x14ac:dyDescent="0.2">
      <c r="A1323" s="35" t="s">
        <v>68</v>
      </c>
      <c r="B1323" s="36" t="s">
        <v>2981</v>
      </c>
      <c r="C1323" s="37" t="s">
        <v>86</v>
      </c>
      <c r="D1323" s="37" t="s">
        <v>2982</v>
      </c>
      <c r="E1323" s="36" t="s">
        <v>66</v>
      </c>
      <c r="F1323" s="36" t="s">
        <v>6</v>
      </c>
      <c r="G1323" s="37">
        <v>1005.76</v>
      </c>
      <c r="H1323" s="38">
        <v>1005.76</v>
      </c>
      <c r="I1323" s="189"/>
    </row>
    <row r="1324" spans="1:9" x14ac:dyDescent="0.2">
      <c r="A1324" s="35" t="s">
        <v>1854</v>
      </c>
      <c r="B1324" s="36" t="s">
        <v>1863</v>
      </c>
      <c r="C1324" s="37" t="s">
        <v>64</v>
      </c>
      <c r="D1324" s="37" t="s">
        <v>1864</v>
      </c>
      <c r="E1324" s="36" t="s">
        <v>1835</v>
      </c>
      <c r="F1324" s="36" t="s">
        <v>18</v>
      </c>
      <c r="G1324" s="37">
        <v>26.02</v>
      </c>
      <c r="H1324" s="38">
        <v>182.14</v>
      </c>
      <c r="I1324" s="189"/>
    </row>
    <row r="1325" spans="1:9" x14ac:dyDescent="0.2">
      <c r="A1325" s="35" t="s">
        <v>1854</v>
      </c>
      <c r="B1325" s="36" t="s">
        <v>1867</v>
      </c>
      <c r="C1325" s="37" t="s">
        <v>64</v>
      </c>
      <c r="D1325" s="37" t="s">
        <v>1868</v>
      </c>
      <c r="E1325" s="36" t="s">
        <v>1835</v>
      </c>
      <c r="F1325" s="36" t="s">
        <v>2883</v>
      </c>
      <c r="G1325" s="37">
        <v>20.74</v>
      </c>
      <c r="H1325" s="38">
        <v>238.51</v>
      </c>
      <c r="I1325" s="189"/>
    </row>
    <row r="1326" spans="1:9" x14ac:dyDescent="0.2">
      <c r="A1326" s="35" t="s">
        <v>1854</v>
      </c>
      <c r="B1326" s="36" t="s">
        <v>3138</v>
      </c>
      <c r="C1326" s="37" t="s">
        <v>64</v>
      </c>
      <c r="D1326" s="37" t="s">
        <v>3139</v>
      </c>
      <c r="E1326" s="36" t="s">
        <v>1835</v>
      </c>
      <c r="F1326" s="36" t="s">
        <v>2765</v>
      </c>
      <c r="G1326" s="37">
        <v>26.51</v>
      </c>
      <c r="H1326" s="38">
        <v>119.29</v>
      </c>
      <c r="I1326" s="189"/>
    </row>
    <row r="1327" spans="1:9" ht="19.5" x14ac:dyDescent="0.2">
      <c r="A1327" s="35" t="s">
        <v>1854</v>
      </c>
      <c r="B1327" s="36" t="s">
        <v>3174</v>
      </c>
      <c r="C1327" s="37" t="s">
        <v>64</v>
      </c>
      <c r="D1327" s="37" t="s">
        <v>3175</v>
      </c>
      <c r="E1327" s="36" t="s">
        <v>1857</v>
      </c>
      <c r="F1327" s="36" t="s">
        <v>3176</v>
      </c>
      <c r="G1327" s="37">
        <v>5.25</v>
      </c>
      <c r="H1327" s="38">
        <v>20.05</v>
      </c>
      <c r="I1327" s="189"/>
    </row>
    <row r="1328" spans="1:9" ht="19.5" x14ac:dyDescent="0.2">
      <c r="A1328" s="35" t="s">
        <v>1854</v>
      </c>
      <c r="B1328" s="36" t="s">
        <v>3177</v>
      </c>
      <c r="C1328" s="37" t="s">
        <v>64</v>
      </c>
      <c r="D1328" s="37" t="s">
        <v>3178</v>
      </c>
      <c r="E1328" s="36" t="s">
        <v>1994</v>
      </c>
      <c r="F1328" s="36" t="s">
        <v>3179</v>
      </c>
      <c r="G1328" s="37">
        <v>0.1</v>
      </c>
      <c r="H1328" s="38">
        <v>0.06</v>
      </c>
      <c r="I1328" s="189"/>
    </row>
    <row r="1329" spans="1:9" x14ac:dyDescent="0.2">
      <c r="A1329" s="35" t="s">
        <v>79</v>
      </c>
      <c r="B1329" s="36" t="s">
        <v>3029</v>
      </c>
      <c r="C1329" s="37" t="s">
        <v>3547</v>
      </c>
      <c r="D1329" s="37" t="s">
        <v>3030</v>
      </c>
      <c r="E1329" s="36" t="s">
        <v>72</v>
      </c>
      <c r="F1329" s="36" t="s">
        <v>3180</v>
      </c>
      <c r="G1329" s="37">
        <v>51.54</v>
      </c>
      <c r="H1329" s="38">
        <v>73.790000000000006</v>
      </c>
      <c r="I1329" s="189"/>
    </row>
    <row r="1330" spans="1:9" x14ac:dyDescent="0.2">
      <c r="A1330" s="35" t="s">
        <v>79</v>
      </c>
      <c r="B1330" s="36" t="s">
        <v>3155</v>
      </c>
      <c r="C1330" s="37" t="s">
        <v>64</v>
      </c>
      <c r="D1330" s="37" t="s">
        <v>3156</v>
      </c>
      <c r="E1330" s="36" t="s">
        <v>170</v>
      </c>
      <c r="F1330" s="36" t="s">
        <v>3181</v>
      </c>
      <c r="G1330" s="37">
        <v>34.65</v>
      </c>
      <c r="H1330" s="38">
        <v>116.77</v>
      </c>
      <c r="I1330" s="189"/>
    </row>
    <row r="1331" spans="1:9" x14ac:dyDescent="0.2">
      <c r="A1331" s="35" t="s">
        <v>79</v>
      </c>
      <c r="B1331" s="36" t="s">
        <v>3182</v>
      </c>
      <c r="C1331" s="37" t="s">
        <v>3547</v>
      </c>
      <c r="D1331" s="37" t="s">
        <v>3183</v>
      </c>
      <c r="E1331" s="36" t="s">
        <v>72</v>
      </c>
      <c r="F1331" s="36" t="s">
        <v>3184</v>
      </c>
      <c r="G1331" s="37">
        <v>31.97</v>
      </c>
      <c r="H1331" s="38">
        <v>215.5</v>
      </c>
      <c r="I1331" s="189"/>
    </row>
    <row r="1332" spans="1:9" x14ac:dyDescent="0.2">
      <c r="A1332" s="35" t="s">
        <v>79</v>
      </c>
      <c r="B1332" s="36" t="s">
        <v>2861</v>
      </c>
      <c r="C1332" s="37" t="s">
        <v>64</v>
      </c>
      <c r="D1332" s="37" t="s">
        <v>2862</v>
      </c>
      <c r="E1332" s="36" t="s">
        <v>66</v>
      </c>
      <c r="F1332" s="36" t="s">
        <v>3185</v>
      </c>
      <c r="G1332" s="37">
        <v>36.049999999999997</v>
      </c>
      <c r="H1332" s="38">
        <v>39.65</v>
      </c>
      <c r="I1332" s="189"/>
    </row>
    <row r="1333" spans="1:9" x14ac:dyDescent="0.2">
      <c r="A1333" s="35" t="s">
        <v>68</v>
      </c>
      <c r="B1333" s="36" t="s">
        <v>1979</v>
      </c>
      <c r="C1333" s="37" t="s">
        <v>86</v>
      </c>
      <c r="D1333" s="37" t="s">
        <v>1980</v>
      </c>
      <c r="E1333" s="36" t="s">
        <v>72</v>
      </c>
      <c r="F1333" s="36" t="s">
        <v>6</v>
      </c>
      <c r="G1333" s="37">
        <v>26.63</v>
      </c>
      <c r="H1333" s="38">
        <v>26.63</v>
      </c>
      <c r="I1333" s="189"/>
    </row>
    <row r="1334" spans="1:9" x14ac:dyDescent="0.2">
      <c r="A1334" s="35" t="s">
        <v>1854</v>
      </c>
      <c r="B1334" s="36" t="s">
        <v>853</v>
      </c>
      <c r="C1334" s="37" t="s">
        <v>64</v>
      </c>
      <c r="D1334" s="37" t="s">
        <v>854</v>
      </c>
      <c r="E1334" s="36" t="s">
        <v>136</v>
      </c>
      <c r="F1334" s="36" t="s">
        <v>2482</v>
      </c>
      <c r="G1334" s="37">
        <v>82.04</v>
      </c>
      <c r="H1334" s="38">
        <v>14.76</v>
      </c>
      <c r="I1334" s="189"/>
    </row>
    <row r="1335" spans="1:9" x14ac:dyDescent="0.2">
      <c r="A1335" s="35" t="s">
        <v>1854</v>
      </c>
      <c r="B1335" s="36" t="s">
        <v>2204</v>
      </c>
      <c r="C1335" s="37" t="s">
        <v>64</v>
      </c>
      <c r="D1335" s="37" t="s">
        <v>2205</v>
      </c>
      <c r="E1335" s="36" t="s">
        <v>1835</v>
      </c>
      <c r="F1335" s="36" t="s">
        <v>2618</v>
      </c>
      <c r="G1335" s="37">
        <v>25.04</v>
      </c>
      <c r="H1335" s="38">
        <v>1</v>
      </c>
      <c r="I1335" s="189"/>
    </row>
    <row r="1336" spans="1:9" x14ac:dyDescent="0.2">
      <c r="A1336" s="35" t="s">
        <v>1854</v>
      </c>
      <c r="B1336" s="36" t="s">
        <v>1867</v>
      </c>
      <c r="C1336" s="37" t="s">
        <v>64</v>
      </c>
      <c r="D1336" s="37" t="s">
        <v>1868</v>
      </c>
      <c r="E1336" s="36" t="s">
        <v>1835</v>
      </c>
      <c r="F1336" s="36" t="s">
        <v>2618</v>
      </c>
      <c r="G1336" s="37">
        <v>20.74</v>
      </c>
      <c r="H1336" s="38">
        <v>0.82</v>
      </c>
      <c r="I1336" s="189"/>
    </row>
    <row r="1337" spans="1:9" x14ac:dyDescent="0.2">
      <c r="A1337" s="35" t="s">
        <v>1854</v>
      </c>
      <c r="B1337" s="36" t="s">
        <v>215</v>
      </c>
      <c r="C1337" s="37" t="s">
        <v>64</v>
      </c>
      <c r="D1337" s="37" t="s">
        <v>216</v>
      </c>
      <c r="E1337" s="36" t="s">
        <v>136</v>
      </c>
      <c r="F1337" s="36" t="s">
        <v>2482</v>
      </c>
      <c r="G1337" s="37">
        <v>25.26</v>
      </c>
      <c r="H1337" s="38">
        <v>4.54</v>
      </c>
      <c r="I1337" s="189"/>
    </row>
    <row r="1338" spans="1:9" ht="19.5" x14ac:dyDescent="0.2">
      <c r="A1338" s="35" t="s">
        <v>79</v>
      </c>
      <c r="B1338" s="36" t="s">
        <v>3186</v>
      </c>
      <c r="C1338" s="37" t="s">
        <v>3547</v>
      </c>
      <c r="D1338" s="37" t="s">
        <v>3187</v>
      </c>
      <c r="E1338" s="36" t="s">
        <v>72</v>
      </c>
      <c r="F1338" s="36" t="s">
        <v>6</v>
      </c>
      <c r="G1338" s="37">
        <v>5.51</v>
      </c>
      <c r="H1338" s="38">
        <v>5.51</v>
      </c>
      <c r="I1338" s="189"/>
    </row>
    <row r="1339" spans="1:9" x14ac:dyDescent="0.2">
      <c r="A1339" s="35" t="s">
        <v>68</v>
      </c>
      <c r="B1339" s="36" t="s">
        <v>2064</v>
      </c>
      <c r="C1339" s="37" t="s">
        <v>86</v>
      </c>
      <c r="D1339" s="37" t="s">
        <v>2065</v>
      </c>
      <c r="E1339" s="36" t="s">
        <v>170</v>
      </c>
      <c r="F1339" s="36" t="s">
        <v>6</v>
      </c>
      <c r="G1339" s="37">
        <v>52.02</v>
      </c>
      <c r="H1339" s="38">
        <v>52.02</v>
      </c>
      <c r="I1339" s="189"/>
    </row>
    <row r="1340" spans="1:9" x14ac:dyDescent="0.2">
      <c r="A1340" s="35" t="s">
        <v>1854</v>
      </c>
      <c r="B1340" s="36" t="s">
        <v>2055</v>
      </c>
      <c r="C1340" s="37" t="s">
        <v>64</v>
      </c>
      <c r="D1340" s="37" t="s">
        <v>2056</v>
      </c>
      <c r="E1340" s="36" t="s">
        <v>1835</v>
      </c>
      <c r="F1340" s="36" t="s">
        <v>3188</v>
      </c>
      <c r="G1340" s="37">
        <v>21.61</v>
      </c>
      <c r="H1340" s="38">
        <v>7.74</v>
      </c>
      <c r="I1340" s="189"/>
    </row>
    <row r="1341" spans="1:9" x14ac:dyDescent="0.2">
      <c r="A1341" s="35" t="s">
        <v>1854</v>
      </c>
      <c r="B1341" s="36" t="s">
        <v>3138</v>
      </c>
      <c r="C1341" s="37" t="s">
        <v>64</v>
      </c>
      <c r="D1341" s="37" t="s">
        <v>3139</v>
      </c>
      <c r="E1341" s="36" t="s">
        <v>1835</v>
      </c>
      <c r="F1341" s="36" t="s">
        <v>3188</v>
      </c>
      <c r="G1341" s="37">
        <v>26.51</v>
      </c>
      <c r="H1341" s="38">
        <v>9.5</v>
      </c>
      <c r="I1341" s="189"/>
    </row>
    <row r="1342" spans="1:9" x14ac:dyDescent="0.2">
      <c r="A1342" s="35" t="s">
        <v>79</v>
      </c>
      <c r="B1342" s="36" t="s">
        <v>3155</v>
      </c>
      <c r="C1342" s="37" t="s">
        <v>64</v>
      </c>
      <c r="D1342" s="37" t="s">
        <v>3156</v>
      </c>
      <c r="E1342" s="36" t="s">
        <v>170</v>
      </c>
      <c r="F1342" s="36" t="s">
        <v>6</v>
      </c>
      <c r="G1342" s="37">
        <v>34.65</v>
      </c>
      <c r="H1342" s="38">
        <v>34.65</v>
      </c>
      <c r="I1342" s="189"/>
    </row>
    <row r="1343" spans="1:9" ht="19.5" x14ac:dyDescent="0.2">
      <c r="A1343" s="35" t="s">
        <v>79</v>
      </c>
      <c r="B1343" s="36" t="s">
        <v>3189</v>
      </c>
      <c r="C1343" s="37" t="s">
        <v>64</v>
      </c>
      <c r="D1343" s="37" t="s">
        <v>3190</v>
      </c>
      <c r="E1343" s="36" t="s">
        <v>88</v>
      </c>
      <c r="F1343" s="36" t="s">
        <v>3191</v>
      </c>
      <c r="G1343" s="37">
        <v>1388.96</v>
      </c>
      <c r="H1343" s="38">
        <v>0.13</v>
      </c>
      <c r="I1343" s="189"/>
    </row>
    <row r="1344" spans="1:9" x14ac:dyDescent="0.2">
      <c r="A1344" s="35" t="s">
        <v>68</v>
      </c>
      <c r="B1344" s="36" t="s">
        <v>2274</v>
      </c>
      <c r="C1344" s="37" t="s">
        <v>86</v>
      </c>
      <c r="D1344" s="37" t="s">
        <v>2275</v>
      </c>
      <c r="E1344" s="36" t="s">
        <v>66</v>
      </c>
      <c r="F1344" s="36" t="s">
        <v>6</v>
      </c>
      <c r="G1344" s="37">
        <v>143.51</v>
      </c>
      <c r="H1344" s="38">
        <v>143.51</v>
      </c>
      <c r="I1344" s="189"/>
    </row>
    <row r="1345" spans="1:9" ht="19.5" x14ac:dyDescent="0.2">
      <c r="A1345" s="35" t="s">
        <v>1854</v>
      </c>
      <c r="B1345" s="36" t="s">
        <v>3192</v>
      </c>
      <c r="C1345" s="37" t="s">
        <v>64</v>
      </c>
      <c r="D1345" s="37" t="s">
        <v>3193</v>
      </c>
      <c r="E1345" s="36" t="s">
        <v>136</v>
      </c>
      <c r="F1345" s="36" t="s">
        <v>2069</v>
      </c>
      <c r="G1345" s="37">
        <v>431.21</v>
      </c>
      <c r="H1345" s="38">
        <v>43.12</v>
      </c>
      <c r="I1345" s="189"/>
    </row>
    <row r="1346" spans="1:9" ht="19.5" x14ac:dyDescent="0.2">
      <c r="A1346" s="35" t="s">
        <v>1854</v>
      </c>
      <c r="B1346" s="36" t="s">
        <v>3194</v>
      </c>
      <c r="C1346" s="37" t="s">
        <v>64</v>
      </c>
      <c r="D1346" s="37" t="s">
        <v>3195</v>
      </c>
      <c r="E1346" s="36" t="s">
        <v>170</v>
      </c>
      <c r="F1346" s="36" t="s">
        <v>12</v>
      </c>
      <c r="G1346" s="37">
        <v>12.07</v>
      </c>
      <c r="H1346" s="38">
        <v>48.28</v>
      </c>
      <c r="I1346" s="189"/>
    </row>
    <row r="1347" spans="1:9" ht="19.5" x14ac:dyDescent="0.2">
      <c r="A1347" s="35" t="s">
        <v>1854</v>
      </c>
      <c r="B1347" s="36" t="s">
        <v>229</v>
      </c>
      <c r="C1347" s="37" t="s">
        <v>64</v>
      </c>
      <c r="D1347" s="37" t="s">
        <v>230</v>
      </c>
      <c r="E1347" s="36" t="s">
        <v>66</v>
      </c>
      <c r="F1347" s="36" t="s">
        <v>2462</v>
      </c>
      <c r="G1347" s="37">
        <v>60.05</v>
      </c>
      <c r="H1347" s="38">
        <v>24.02</v>
      </c>
      <c r="I1347" s="189"/>
    </row>
    <row r="1348" spans="1:9" x14ac:dyDescent="0.2">
      <c r="A1348" s="35" t="s">
        <v>1854</v>
      </c>
      <c r="B1348" s="36" t="s">
        <v>2189</v>
      </c>
      <c r="C1348" s="37" t="s">
        <v>64</v>
      </c>
      <c r="D1348" s="37" t="s">
        <v>2190</v>
      </c>
      <c r="E1348" s="36" t="s">
        <v>136</v>
      </c>
      <c r="F1348" s="36" t="s">
        <v>2069</v>
      </c>
      <c r="G1348" s="37">
        <v>280.89999999999998</v>
      </c>
      <c r="H1348" s="38">
        <v>28.09</v>
      </c>
      <c r="I1348" s="189"/>
    </row>
    <row r="1349" spans="1:9" ht="19.5" x14ac:dyDescent="0.2">
      <c r="A1349" s="35" t="s">
        <v>68</v>
      </c>
      <c r="B1349" s="36" t="s">
        <v>2941</v>
      </c>
      <c r="C1349" s="37" t="s">
        <v>86</v>
      </c>
      <c r="D1349" s="37" t="s">
        <v>2942</v>
      </c>
      <c r="E1349" s="36" t="s">
        <v>66</v>
      </c>
      <c r="F1349" s="36" t="s">
        <v>6</v>
      </c>
      <c r="G1349" s="37">
        <v>302.98</v>
      </c>
      <c r="H1349" s="38">
        <v>302.98</v>
      </c>
      <c r="I1349" s="189"/>
    </row>
    <row r="1350" spans="1:9" x14ac:dyDescent="0.2">
      <c r="A1350" s="35" t="s">
        <v>1854</v>
      </c>
      <c r="B1350" s="36" t="s">
        <v>1863</v>
      </c>
      <c r="C1350" s="37" t="s">
        <v>64</v>
      </c>
      <c r="D1350" s="37" t="s">
        <v>1864</v>
      </c>
      <c r="E1350" s="36" t="s">
        <v>1835</v>
      </c>
      <c r="F1350" s="36" t="s">
        <v>1869</v>
      </c>
      <c r="G1350" s="37">
        <v>26.02</v>
      </c>
      <c r="H1350" s="38">
        <v>31.22</v>
      </c>
      <c r="I1350" s="189"/>
    </row>
    <row r="1351" spans="1:9" x14ac:dyDescent="0.2">
      <c r="A1351" s="35" t="s">
        <v>1854</v>
      </c>
      <c r="B1351" s="36" t="s">
        <v>1865</v>
      </c>
      <c r="C1351" s="37" t="s">
        <v>64</v>
      </c>
      <c r="D1351" s="37" t="s">
        <v>1866</v>
      </c>
      <c r="E1351" s="36" t="s">
        <v>1835</v>
      </c>
      <c r="F1351" s="36" t="s">
        <v>2316</v>
      </c>
      <c r="G1351" s="37">
        <v>21.24</v>
      </c>
      <c r="H1351" s="38">
        <v>10.62</v>
      </c>
      <c r="I1351" s="189"/>
    </row>
    <row r="1352" spans="1:9" ht="19.5" x14ac:dyDescent="0.2">
      <c r="A1352" s="35" t="s">
        <v>79</v>
      </c>
      <c r="B1352" s="36" t="s">
        <v>3196</v>
      </c>
      <c r="C1352" s="37" t="s">
        <v>64</v>
      </c>
      <c r="D1352" s="37" t="s">
        <v>3197</v>
      </c>
      <c r="E1352" s="36" t="s">
        <v>88</v>
      </c>
      <c r="F1352" s="36" t="s">
        <v>12</v>
      </c>
      <c r="G1352" s="37">
        <v>0.43</v>
      </c>
      <c r="H1352" s="38">
        <v>1.72</v>
      </c>
      <c r="I1352" s="189"/>
    </row>
    <row r="1353" spans="1:9" x14ac:dyDescent="0.2">
      <c r="A1353" s="35" t="s">
        <v>79</v>
      </c>
      <c r="B1353" s="36" t="s">
        <v>2855</v>
      </c>
      <c r="C1353" s="37" t="s">
        <v>64</v>
      </c>
      <c r="D1353" s="37" t="s">
        <v>2856</v>
      </c>
      <c r="E1353" s="36" t="s">
        <v>72</v>
      </c>
      <c r="F1353" s="36" t="s">
        <v>12</v>
      </c>
      <c r="G1353" s="37">
        <v>13.21</v>
      </c>
      <c r="H1353" s="38">
        <v>52.84</v>
      </c>
      <c r="I1353" s="189"/>
    </row>
    <row r="1354" spans="1:9" x14ac:dyDescent="0.2">
      <c r="A1354" s="35" t="s">
        <v>79</v>
      </c>
      <c r="B1354" s="36" t="s">
        <v>3198</v>
      </c>
      <c r="C1354" s="37" t="s">
        <v>2300</v>
      </c>
      <c r="D1354" s="37" t="s">
        <v>3199</v>
      </c>
      <c r="E1354" s="36" t="s">
        <v>688</v>
      </c>
      <c r="F1354" s="36" t="s">
        <v>44</v>
      </c>
      <c r="G1354" s="37">
        <v>0.06</v>
      </c>
      <c r="H1354" s="38">
        <v>1.2</v>
      </c>
      <c r="I1354" s="189"/>
    </row>
    <row r="1355" spans="1:9" x14ac:dyDescent="0.2">
      <c r="A1355" s="35" t="s">
        <v>79</v>
      </c>
      <c r="B1355" s="36" t="s">
        <v>3200</v>
      </c>
      <c r="C1355" s="37" t="s">
        <v>2300</v>
      </c>
      <c r="D1355" s="37" t="s">
        <v>3201</v>
      </c>
      <c r="E1355" s="36" t="s">
        <v>1144</v>
      </c>
      <c r="F1355" s="36" t="s">
        <v>12</v>
      </c>
      <c r="G1355" s="37">
        <v>12.3</v>
      </c>
      <c r="H1355" s="38">
        <v>49.2</v>
      </c>
      <c r="I1355" s="189"/>
    </row>
    <row r="1356" spans="1:9" x14ac:dyDescent="0.2">
      <c r="A1356" s="35" t="s">
        <v>79</v>
      </c>
      <c r="B1356" s="36" t="s">
        <v>3202</v>
      </c>
      <c r="C1356" s="37" t="s">
        <v>2300</v>
      </c>
      <c r="D1356" s="37" t="s">
        <v>3203</v>
      </c>
      <c r="E1356" s="36" t="s">
        <v>66</v>
      </c>
      <c r="F1356" s="36" t="s">
        <v>2377</v>
      </c>
      <c r="G1356" s="37">
        <v>150.18</v>
      </c>
      <c r="H1356" s="38">
        <v>156.18</v>
      </c>
      <c r="I1356" s="189"/>
    </row>
    <row r="1357" spans="1:9" x14ac:dyDescent="0.2">
      <c r="A1357" s="35" t="s">
        <v>68</v>
      </c>
      <c r="B1357" s="36" t="s">
        <v>3552</v>
      </c>
      <c r="C1357" s="37" t="s">
        <v>86</v>
      </c>
      <c r="D1357" s="37" t="s">
        <v>3551</v>
      </c>
      <c r="E1357" s="36" t="s">
        <v>72</v>
      </c>
      <c r="F1357" s="36" t="s">
        <v>2959</v>
      </c>
      <c r="G1357" s="37">
        <v>61.29</v>
      </c>
      <c r="H1357" s="38">
        <v>291.74</v>
      </c>
      <c r="I1357" s="189"/>
    </row>
    <row r="1358" spans="1:9" ht="19.5" x14ac:dyDescent="0.2">
      <c r="A1358" s="35" t="s">
        <v>1854</v>
      </c>
      <c r="B1358" s="331">
        <v>87294</v>
      </c>
      <c r="C1358" s="37" t="s">
        <v>64</v>
      </c>
      <c r="D1358" s="37" t="s">
        <v>3553</v>
      </c>
      <c r="E1358" s="36" t="s">
        <v>136</v>
      </c>
      <c r="F1358" s="331">
        <v>1.9E-3</v>
      </c>
      <c r="G1358" s="37">
        <v>553.82000000000005</v>
      </c>
      <c r="H1358" s="38">
        <v>1.05</v>
      </c>
      <c r="I1358" s="189"/>
    </row>
    <row r="1359" spans="1:9" ht="19.5" x14ac:dyDescent="0.2">
      <c r="A1359" s="35" t="s">
        <v>1854</v>
      </c>
      <c r="B1359" s="331">
        <v>94970</v>
      </c>
      <c r="C1359" s="37" t="s">
        <v>64</v>
      </c>
      <c r="D1359" s="37" t="s">
        <v>3056</v>
      </c>
      <c r="E1359" s="36" t="s">
        <v>3554</v>
      </c>
      <c r="F1359" s="331">
        <v>2.4E-2</v>
      </c>
      <c r="G1359" s="37">
        <v>462.01</v>
      </c>
      <c r="H1359" s="38">
        <v>11.08</v>
      </c>
      <c r="I1359" s="189"/>
    </row>
    <row r="1360" spans="1:9" x14ac:dyDescent="0.2">
      <c r="A1360" s="35" t="s">
        <v>1854</v>
      </c>
      <c r="B1360" s="331">
        <v>92802</v>
      </c>
      <c r="C1360" s="37" t="s">
        <v>64</v>
      </c>
      <c r="D1360" s="37" t="s">
        <v>3555</v>
      </c>
      <c r="E1360" s="36" t="s">
        <v>170</v>
      </c>
      <c r="F1360" s="331">
        <v>0.79</v>
      </c>
      <c r="G1360" s="37">
        <v>10.199999999999999</v>
      </c>
      <c r="H1360" s="38">
        <v>8.0500000000000007</v>
      </c>
      <c r="I1360" s="189"/>
    </row>
    <row r="1361" spans="1:9" x14ac:dyDescent="0.2">
      <c r="A1361" s="35" t="s">
        <v>1854</v>
      </c>
      <c r="B1361" s="331">
        <v>92270</v>
      </c>
      <c r="C1361" s="37" t="s">
        <v>64</v>
      </c>
      <c r="D1361" s="37" t="s">
        <v>2823</v>
      </c>
      <c r="E1361" s="36" t="s">
        <v>3556</v>
      </c>
      <c r="F1361" s="331">
        <v>0.214</v>
      </c>
      <c r="G1361" s="37">
        <v>170.47</v>
      </c>
      <c r="H1361" s="38">
        <v>36.479999999999997</v>
      </c>
      <c r="I1361" s="189"/>
    </row>
    <row r="1362" spans="1:9" x14ac:dyDescent="0.2">
      <c r="A1362" s="35" t="s">
        <v>1854</v>
      </c>
      <c r="B1362" s="331">
        <v>88309</v>
      </c>
      <c r="C1362" s="37" t="s">
        <v>64</v>
      </c>
      <c r="D1362" s="37" t="s">
        <v>1861</v>
      </c>
      <c r="E1362" s="36" t="s">
        <v>1835</v>
      </c>
      <c r="F1362" s="331">
        <v>5.8000000000000003E-2</v>
      </c>
      <c r="G1362" s="37">
        <v>25.75</v>
      </c>
      <c r="H1362" s="38">
        <v>1.49</v>
      </c>
      <c r="I1362" s="189"/>
    </row>
    <row r="1363" spans="1:9" x14ac:dyDescent="0.2">
      <c r="A1363" s="35" t="s">
        <v>1854</v>
      </c>
      <c r="B1363" s="331">
        <v>88316</v>
      </c>
      <c r="C1363" s="37" t="s">
        <v>64</v>
      </c>
      <c r="D1363" s="37" t="s">
        <v>1868</v>
      </c>
      <c r="E1363" s="36" t="s">
        <v>1835</v>
      </c>
      <c r="F1363" s="331">
        <v>8.5999999999999993E-2</v>
      </c>
      <c r="G1363" s="37">
        <v>20.74</v>
      </c>
      <c r="H1363" s="38">
        <v>1.78</v>
      </c>
      <c r="I1363" s="189"/>
    </row>
    <row r="1364" spans="1:9" x14ac:dyDescent="0.2">
      <c r="A1364" s="35" t="s">
        <v>79</v>
      </c>
      <c r="B1364" s="331">
        <v>2692</v>
      </c>
      <c r="C1364" s="37" t="s">
        <v>3557</v>
      </c>
      <c r="D1364" s="37" t="s">
        <v>2826</v>
      </c>
      <c r="E1364" s="36" t="s">
        <v>2729</v>
      </c>
      <c r="F1364" s="331">
        <v>7.0000000000000001E-3</v>
      </c>
      <c r="G1364" s="37">
        <v>6.97</v>
      </c>
      <c r="H1364" s="38">
        <v>0.04</v>
      </c>
      <c r="I1364" s="189"/>
    </row>
    <row r="1365" spans="1:9" ht="19.5" x14ac:dyDescent="0.2">
      <c r="A1365" s="35" t="s">
        <v>79</v>
      </c>
      <c r="B1365" s="331">
        <v>39017</v>
      </c>
      <c r="C1365" s="37" t="s">
        <v>3557</v>
      </c>
      <c r="D1365" s="37" t="s">
        <v>3558</v>
      </c>
      <c r="E1365" s="36" t="s">
        <v>688</v>
      </c>
      <c r="F1365" s="331">
        <v>6</v>
      </c>
      <c r="G1365" s="37">
        <v>0.22</v>
      </c>
      <c r="H1365" s="38">
        <v>1.32</v>
      </c>
      <c r="I1365" s="189"/>
    </row>
    <row r="1366" spans="1:9" x14ac:dyDescent="0.2">
      <c r="A1366" s="35" t="s">
        <v>68</v>
      </c>
      <c r="B1366" s="36" t="s">
        <v>2136</v>
      </c>
      <c r="C1366" s="37" t="s">
        <v>86</v>
      </c>
      <c r="D1366" s="37" t="s">
        <v>2137</v>
      </c>
      <c r="E1366" s="36" t="s">
        <v>66</v>
      </c>
      <c r="F1366" s="36" t="s">
        <v>6</v>
      </c>
      <c r="G1366" s="37">
        <v>325.42</v>
      </c>
      <c r="H1366" s="38">
        <v>325.42</v>
      </c>
      <c r="I1366" s="189"/>
    </row>
    <row r="1367" spans="1:9" x14ac:dyDescent="0.2">
      <c r="A1367" s="35" t="s">
        <v>79</v>
      </c>
      <c r="B1367" s="36" t="s">
        <v>3204</v>
      </c>
      <c r="C1367" s="37" t="s">
        <v>2676</v>
      </c>
      <c r="D1367" s="37" t="s">
        <v>3205</v>
      </c>
      <c r="E1367" s="36" t="s">
        <v>66</v>
      </c>
      <c r="F1367" s="36" t="s">
        <v>6</v>
      </c>
      <c r="G1367" s="37">
        <v>325.42</v>
      </c>
      <c r="H1367" s="38">
        <v>325.42</v>
      </c>
      <c r="I1367" s="37"/>
    </row>
  </sheetData>
  <autoFilter ref="A3:H1367"/>
  <mergeCells count="2">
    <mergeCell ref="A1:H1"/>
    <mergeCell ref="A2:H2"/>
  </mergeCells>
  <conditionalFormatting sqref="A3">
    <cfRule type="expression" dxfId="21" priority="2">
      <formula>$A3="Composições Auxiliares"</formula>
    </cfRule>
    <cfRule type="expression" dxfId="20" priority="4">
      <formula>$A3="Insumo"</formula>
    </cfRule>
  </conditionalFormatting>
  <conditionalFormatting sqref="A3:I1367">
    <cfRule type="expression" dxfId="19" priority="1">
      <formula>$B3=""</formula>
    </cfRule>
    <cfRule type="expression" dxfId="18" priority="3">
      <formula>$B3="Código"</formula>
    </cfRule>
    <cfRule type="expression" dxfId="17" priority="5">
      <formula>$A3="Composição Auxiliar"</formula>
    </cfRule>
    <cfRule type="expression" dxfId="16" priority="6">
      <formula>$A3="Composição"</formula>
    </cfRule>
  </conditionalFormatting>
  <printOptions horizontalCentered="1"/>
  <pageMargins left="0.78740157480314998" right="0.70866141732283505" top="0.98425196850393704" bottom="0.70866141732283505" header="0.39370078740157499" footer="0.196850393700787"/>
  <pageSetup paperSize="9" scale="85" orientation="landscape" r:id="rId1"/>
  <headerFooter>
    <oddHeader>&amp;C&amp;"Arial,Negrito"&amp;9PREFEITURA MUNICIPAL DE CAMPO GRANDE
ESTADO DE MATO GROSSO DO SUL
SECRETARIA MUNICIPAL DE INFRAESTRUTURA E SERVIÇOS PÚBLICOS&amp;L&amp;G&amp;R&amp;"Calibri,Normal"&amp;8 B.D.I. Serviços (Não Desonerado): 23,54%
B.D.I. Material: 15,28%</oddHeader>
    <oddFooter>&amp;L&amp;6&amp;P/&amp;N
&amp;A&amp;R&amp;G&amp;C&amp;6HMAS
28/07/2025</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6">
    <tabColor rgb="FFFFC000"/>
    <pageSetUpPr fitToPage="1"/>
  </sheetPr>
  <dimension ref="A1:AA113"/>
  <sheetViews>
    <sheetView showZeros="0" view="pageBreakPreview" topLeftCell="C16" zoomScaleNormal="100" zoomScaleSheetLayoutView="100" workbookViewId="0">
      <selection activeCell="I30" sqref="I30"/>
    </sheetView>
  </sheetViews>
  <sheetFormatPr defaultRowHeight="14.25" x14ac:dyDescent="0.25"/>
  <cols>
    <col min="1" max="1" width="5.140625" style="40" bestFit="1" customWidth="1"/>
    <col min="2" max="2" width="29" style="40" bestFit="1" customWidth="1"/>
    <col min="3" max="3" width="9.28515625" style="40" bestFit="1" customWidth="1"/>
    <col min="4" max="4" width="15.7109375" style="40" bestFit="1" customWidth="1"/>
    <col min="5" max="5" width="10.7109375" style="40" bestFit="1" customWidth="1"/>
    <col min="6" max="7" width="11" style="40" bestFit="1" customWidth="1"/>
    <col min="8" max="8" width="11.7109375" style="40" bestFit="1" customWidth="1"/>
    <col min="9" max="9" width="12.42578125" style="40" bestFit="1" customWidth="1"/>
    <col min="10" max="10" width="12.5703125" style="40" bestFit="1" customWidth="1"/>
    <col min="11" max="11" width="12.42578125" style="40" bestFit="1" customWidth="1"/>
    <col min="12" max="12" width="12.5703125" style="40" bestFit="1" customWidth="1"/>
    <col min="13" max="15" width="12.85546875" style="40" bestFit="1" customWidth="1"/>
    <col min="16" max="16" width="12.5703125" style="40" bestFit="1" customWidth="1"/>
    <col min="17" max="17" width="12.5703125" style="280" bestFit="1" customWidth="1"/>
    <col min="18" max="18" width="12.42578125" style="280" bestFit="1" customWidth="1"/>
    <col min="19" max="20" width="12.85546875" style="280" bestFit="1" customWidth="1"/>
    <col min="21" max="22" width="12.5703125" style="280" bestFit="1" customWidth="1"/>
    <col min="23" max="24" width="9.42578125" style="280" hidden="1" customWidth="1"/>
    <col min="25" max="25" width="9.42578125" style="40" hidden="1" customWidth="1"/>
    <col min="26" max="26" width="13.5703125" style="40" bestFit="1" customWidth="1"/>
    <col min="27" max="27" width="5.7109375" style="40" bestFit="1" customWidth="1"/>
    <col min="28" max="33" width="13.7109375" style="40" customWidth="1"/>
    <col min="34" max="40" width="13.7109375" style="40" bestFit="1" customWidth="1"/>
    <col min="41" max="16384" width="9.140625" style="40"/>
  </cols>
  <sheetData>
    <row r="1" spans="1:27" x14ac:dyDescent="0.25">
      <c r="A1" s="352" t="s">
        <v>3206</v>
      </c>
      <c r="B1" s="352"/>
      <c r="C1" s="352"/>
      <c r="D1" s="352"/>
      <c r="E1" s="352"/>
      <c r="F1" s="352"/>
      <c r="G1" s="352"/>
      <c r="H1" s="352"/>
      <c r="I1" s="352"/>
      <c r="J1" s="352"/>
      <c r="K1" s="352"/>
      <c r="L1" s="352"/>
      <c r="M1" s="352"/>
      <c r="N1" s="352"/>
      <c r="O1" s="352"/>
      <c r="P1" s="352"/>
      <c r="Q1" s="352"/>
      <c r="R1" s="352"/>
      <c r="S1" s="352"/>
      <c r="T1" s="352"/>
      <c r="U1" s="352"/>
      <c r="V1" s="352"/>
      <c r="W1" s="293"/>
      <c r="X1" s="293"/>
      <c r="Y1" s="39"/>
      <c r="AA1" s="41" t="s">
        <v>0</v>
      </c>
    </row>
    <row r="2" spans="1:27" x14ac:dyDescent="0.25">
      <c r="A2" s="339" t="s">
        <v>3363</v>
      </c>
      <c r="B2" s="339"/>
      <c r="C2" s="339"/>
      <c r="D2" s="339"/>
      <c r="E2" s="339"/>
      <c r="F2" s="339"/>
      <c r="G2" s="350" t="s">
        <v>3364</v>
      </c>
      <c r="H2" s="350"/>
      <c r="I2" s="350"/>
      <c r="J2" s="350"/>
      <c r="K2" s="350"/>
      <c r="L2" s="350"/>
      <c r="M2" s="350"/>
      <c r="N2" s="350"/>
      <c r="O2" s="350"/>
      <c r="P2" s="350"/>
      <c r="Q2" s="350"/>
      <c r="R2" s="350"/>
      <c r="S2" s="350"/>
      <c r="T2" s="350"/>
      <c r="U2" s="350"/>
      <c r="V2" s="350"/>
      <c r="W2" s="281"/>
      <c r="X2" s="281"/>
      <c r="Y2" s="42"/>
    </row>
    <row r="3" spans="1:27" x14ac:dyDescent="0.25">
      <c r="A3" s="349"/>
      <c r="B3" s="349"/>
      <c r="C3" s="349"/>
      <c r="D3" s="349"/>
      <c r="E3" s="349"/>
      <c r="F3" s="349"/>
      <c r="G3" s="351"/>
      <c r="H3" s="351"/>
      <c r="I3" s="351"/>
      <c r="J3" s="351"/>
      <c r="K3" s="351"/>
      <c r="L3" s="351"/>
      <c r="M3" s="351"/>
      <c r="N3" s="351"/>
      <c r="O3" s="351"/>
      <c r="P3" s="351"/>
      <c r="Q3" s="351"/>
      <c r="R3" s="351"/>
      <c r="S3" s="351"/>
      <c r="T3" s="351"/>
      <c r="U3" s="351"/>
      <c r="V3" s="351"/>
      <c r="W3" s="282"/>
      <c r="X3" s="282"/>
      <c r="Y3" s="43"/>
    </row>
    <row r="4" spans="1:27" x14ac:dyDescent="0.2">
      <c r="A4" s="44" t="s">
        <v>2</v>
      </c>
      <c r="B4" s="44" t="s">
        <v>3</v>
      </c>
      <c r="C4" s="45" t="s">
        <v>56</v>
      </c>
      <c r="D4" s="46" t="s">
        <v>3207</v>
      </c>
      <c r="E4" s="47" t="str">
        <f>(COLUMN()-COLUMN($D4))*30&amp;" DIAS"</f>
        <v>30 DIAS</v>
      </c>
      <c r="F4" s="47" t="str">
        <f t="shared" ref="F4:Y4" si="0">(COLUMN()-COLUMN($D4))*30&amp;" DIAS"</f>
        <v>60 DIAS</v>
      </c>
      <c r="G4" s="47" t="str">
        <f t="shared" si="0"/>
        <v>90 DIAS</v>
      </c>
      <c r="H4" s="47" t="str">
        <f t="shared" si="0"/>
        <v>120 DIAS</v>
      </c>
      <c r="I4" s="47" t="str">
        <f t="shared" si="0"/>
        <v>150 DIAS</v>
      </c>
      <c r="J4" s="47" t="str">
        <f t="shared" si="0"/>
        <v>180 DIAS</v>
      </c>
      <c r="K4" s="47" t="str">
        <f t="shared" si="0"/>
        <v>210 DIAS</v>
      </c>
      <c r="L4" s="47" t="str">
        <f t="shared" si="0"/>
        <v>240 DIAS</v>
      </c>
      <c r="M4" s="47" t="str">
        <f t="shared" si="0"/>
        <v>270 DIAS</v>
      </c>
      <c r="N4" s="47" t="str">
        <f t="shared" si="0"/>
        <v>300 DIAS</v>
      </c>
      <c r="O4" s="47" t="str">
        <f t="shared" si="0"/>
        <v>330 DIAS</v>
      </c>
      <c r="P4" s="47" t="str">
        <f t="shared" si="0"/>
        <v>360 DIAS</v>
      </c>
      <c r="Q4" s="283" t="str">
        <f t="shared" si="0"/>
        <v>390 DIAS</v>
      </c>
      <c r="R4" s="283" t="str">
        <f t="shared" si="0"/>
        <v>420 DIAS</v>
      </c>
      <c r="S4" s="283" t="str">
        <f t="shared" si="0"/>
        <v>450 DIAS</v>
      </c>
      <c r="T4" s="283" t="str">
        <f t="shared" si="0"/>
        <v>480 DIAS</v>
      </c>
      <c r="U4" s="283" t="str">
        <f t="shared" si="0"/>
        <v>510 DIAS</v>
      </c>
      <c r="V4" s="283" t="str">
        <f t="shared" si="0"/>
        <v>540 DIAS</v>
      </c>
      <c r="W4" s="283" t="str">
        <f t="shared" si="0"/>
        <v>570 DIAS</v>
      </c>
      <c r="X4" s="283" t="str">
        <f t="shared" si="0"/>
        <v>600 DIAS</v>
      </c>
      <c r="Y4" s="283" t="str">
        <f t="shared" si="0"/>
        <v>630 DIAS</v>
      </c>
      <c r="Z4" s="48" t="s">
        <v>3208</v>
      </c>
      <c r="AA4" s="49"/>
    </row>
    <row r="5" spans="1:27" ht="15" thickBot="1" x14ac:dyDescent="0.25">
      <c r="A5" s="344" t="s">
        <v>6</v>
      </c>
      <c r="B5" s="344" t="s">
        <v>7</v>
      </c>
      <c r="C5" s="345">
        <v>4.4714737726674544E-2</v>
      </c>
      <c r="D5" s="50">
        <v>1</v>
      </c>
      <c r="E5" s="294">
        <v>6.5000000000000002E-2</v>
      </c>
      <c r="F5" s="294">
        <v>5.5E-2</v>
      </c>
      <c r="G5" s="294">
        <v>5.5E-2</v>
      </c>
      <c r="H5" s="294">
        <v>5.5E-2</v>
      </c>
      <c r="I5" s="294">
        <v>5.5E-2</v>
      </c>
      <c r="J5" s="294">
        <v>5.5E-2</v>
      </c>
      <c r="K5" s="294">
        <v>5.5E-2</v>
      </c>
      <c r="L5" s="294">
        <v>5.5E-2</v>
      </c>
      <c r="M5" s="294">
        <v>5.5E-2</v>
      </c>
      <c r="N5" s="294">
        <v>5.5E-2</v>
      </c>
      <c r="O5" s="294">
        <v>5.5E-2</v>
      </c>
      <c r="P5" s="294">
        <v>5.5E-2</v>
      </c>
      <c r="Q5" s="294">
        <v>5.5E-2</v>
      </c>
      <c r="R5" s="294">
        <v>5.5E-2</v>
      </c>
      <c r="S5" s="294">
        <v>5.5E-2</v>
      </c>
      <c r="T5" s="294">
        <v>5.5E-2</v>
      </c>
      <c r="U5" s="294">
        <v>5.5E-2</v>
      </c>
      <c r="V5" s="294">
        <v>5.5E-2</v>
      </c>
      <c r="W5" s="284"/>
      <c r="X5" s="284"/>
      <c r="Y5" s="52"/>
      <c r="Z5" s="53">
        <f>SUM(E5:Y5)</f>
        <v>1.0000000000000004</v>
      </c>
      <c r="AA5" s="54" t="str">
        <f t="shared" ref="AA5:AA68" si="1">IF(Z5=D5,"OK","ERRO")</f>
        <v>OK</v>
      </c>
    </row>
    <row r="6" spans="1:27" ht="15" thickTop="1" x14ac:dyDescent="0.2">
      <c r="A6" s="344"/>
      <c r="B6" s="344"/>
      <c r="C6" s="345"/>
      <c r="D6" s="55">
        <v>211850.19</v>
      </c>
      <c r="E6" s="56">
        <f>IFERROR(TRUNC($D6*E5,2),"")</f>
        <v>13770.26</v>
      </c>
      <c r="F6" s="56">
        <f>IFERROR(IF(SUM($E5:F5)=1,$D6-SUM($E6:E6),TRUNC($D6*F5,2)),"")</f>
        <v>11651.76</v>
      </c>
      <c r="G6" s="56">
        <f>IFERROR(IF(SUM($E5:G5)=1,$D6-SUM($E6:F6),TRUNC($D6*G5,2)),"")</f>
        <v>11651.76</v>
      </c>
      <c r="H6" s="285">
        <f>IFERROR(IF(SUM($E5:H5)=1,$D6-SUM($E6:G6),TRUNC($D6*H5,2)),"")</f>
        <v>11651.76</v>
      </c>
      <c r="I6" s="285">
        <f>IFERROR(IF(SUM($E5:I5)=1,$D6-SUM($E6:H6),TRUNC($D6*I5,2)),"")</f>
        <v>11651.76</v>
      </c>
      <c r="J6" s="285">
        <f>IFERROR(IF(SUM($E5:J5)=1,$D6-SUM($E6:I6),TRUNC($D6*J5,2)),"")</f>
        <v>11651.76</v>
      </c>
      <c r="K6" s="285">
        <f>IFERROR(IF(SUM($E5:K5)=1,$D6-SUM($E6:J6),TRUNC($D6*K5,2)),"")</f>
        <v>11651.76</v>
      </c>
      <c r="L6" s="285">
        <f>IFERROR(IF(SUM($E5:L5)=1,$D6-SUM($E6:K6),TRUNC($D6*L5,2)),"")</f>
        <v>11651.76</v>
      </c>
      <c r="M6" s="285">
        <f>IFERROR(IF(SUM($E5:M5)=1,$D6-SUM($E6:L6),TRUNC($D6*M5,2)),"")</f>
        <v>11651.76</v>
      </c>
      <c r="N6" s="285">
        <f>IFERROR(IF(SUM($E5:N5)=1,$D6-SUM($E6:M6),TRUNC($D6*N5,2)),"")</f>
        <v>11651.76</v>
      </c>
      <c r="O6" s="285">
        <f>IFERROR(IF(SUM($E5:O5)=1,$D6-SUM($E6:N6),TRUNC($D6*O5,2)),"")</f>
        <v>11651.76</v>
      </c>
      <c r="P6" s="285">
        <f>IFERROR(IF(SUM($E5:P5)=1,$D6-SUM($E6:O6),TRUNC($D6*P5,2)),"")</f>
        <v>11651.76</v>
      </c>
      <c r="Q6" s="285">
        <f>IFERROR(IF(SUM($E5:Q5)=1,$D6-SUM($E6:P6),TRUNC($D6*Q5,2)),"")</f>
        <v>11651.76</v>
      </c>
      <c r="R6" s="285">
        <f>IFERROR(IF(SUM($E5:R5)=1,$D6-SUM($E6:Q6),TRUNC($D6*R5,2)),"")</f>
        <v>11651.76</v>
      </c>
      <c r="S6" s="285">
        <f>IFERROR(IF(SUM($E5:S5)=1,$D6-SUM($E6:R6),TRUNC($D6*S5,2)),"")</f>
        <v>11651.76</v>
      </c>
      <c r="T6" s="285">
        <f>IFERROR(IF(SUM($E5:T5)=1,$D6-SUM($E6:S6),TRUNC($D6*T5,2)),"")</f>
        <v>11651.76</v>
      </c>
      <c r="U6" s="285">
        <f>IFERROR(IF(SUM($E5:U5)=1,$D6-SUM($E6:T6),TRUNC($D6*U5,2)),"")</f>
        <v>11651.76</v>
      </c>
      <c r="V6" s="285">
        <f>IFERROR(IF(SUM($E5:V5)=1,$D6-SUM($E6:U6),TRUNC($D6*V5,2)),"")</f>
        <v>11651.76999999999</v>
      </c>
      <c r="W6" s="292"/>
      <c r="X6" s="292"/>
      <c r="Y6" s="57"/>
      <c r="Z6" s="58">
        <f t="shared" ref="Z6:Z64" si="2">SUM(E6:Y6)</f>
        <v>211850.19</v>
      </c>
      <c r="AA6" s="54" t="str">
        <f t="shared" si="1"/>
        <v>OK</v>
      </c>
    </row>
    <row r="7" spans="1:27" ht="15" thickBot="1" x14ac:dyDescent="0.25">
      <c r="A7" s="344" t="s">
        <v>8</v>
      </c>
      <c r="B7" s="346" t="s">
        <v>9</v>
      </c>
      <c r="C7" s="345">
        <v>0.20101685549284906</v>
      </c>
      <c r="D7" s="50">
        <v>1</v>
      </c>
      <c r="E7" s="295">
        <v>0.2</v>
      </c>
      <c r="F7" s="295">
        <v>0.2</v>
      </c>
      <c r="G7" s="295">
        <v>0.2</v>
      </c>
      <c r="H7" s="295">
        <v>0.2</v>
      </c>
      <c r="I7" s="295">
        <v>0.2</v>
      </c>
      <c r="J7" s="51"/>
      <c r="K7" s="51"/>
      <c r="L7" s="51"/>
      <c r="M7" s="51"/>
      <c r="N7" s="51"/>
      <c r="O7" s="51"/>
      <c r="P7" s="51"/>
      <c r="Q7" s="284"/>
      <c r="R7" s="284"/>
      <c r="S7" s="284"/>
      <c r="T7" s="284"/>
      <c r="U7" s="284"/>
      <c r="V7" s="284"/>
      <c r="W7" s="284"/>
      <c r="X7" s="284"/>
      <c r="Y7" s="52"/>
      <c r="Z7" s="53">
        <f>SUM(E7:Y7)</f>
        <v>1</v>
      </c>
      <c r="AA7" s="54" t="str">
        <f t="shared" si="1"/>
        <v>OK</v>
      </c>
    </row>
    <row r="8" spans="1:27" ht="15" thickTop="1" x14ac:dyDescent="0.2">
      <c r="A8" s="344"/>
      <c r="B8" s="347"/>
      <c r="C8" s="345"/>
      <c r="D8" s="55">
        <v>952380.83</v>
      </c>
      <c r="E8" s="56">
        <f>IFERROR(TRUNC($D8*E7,2),"")</f>
        <v>190476.16</v>
      </c>
      <c r="F8" s="56">
        <f>IFERROR(IF(SUM($E7:F7)=1,$D8-SUM($E8:E8),TRUNC($D8*F7,2)),"")</f>
        <v>190476.16</v>
      </c>
      <c r="G8" s="56">
        <f>IFERROR(IF(SUM($E7:G7)=1,$D8-SUM($E8:F8),TRUNC($D8*G7,2)),"")</f>
        <v>190476.16</v>
      </c>
      <c r="H8" s="285">
        <f>IFERROR(IF(SUM($E7:H7)=1,$D8-SUM($E8:G8),TRUNC($D8*H7,2)),"")</f>
        <v>190476.16</v>
      </c>
      <c r="I8" s="285">
        <f>IFERROR(IF(SUM($E7:I7)=1,$D8-SUM($E8:H8),TRUNC($D8*I7,2)),"")</f>
        <v>190476.18999999994</v>
      </c>
      <c r="J8" s="285">
        <f>IFERROR(IF(SUM($E7:J7)=1,$D8-SUM($E8:I8),TRUNC($D8*J7,2)),"")</f>
        <v>0</v>
      </c>
      <c r="K8" s="285">
        <f>IFERROR(IF(SUM($E7:K7)=1,$D8-SUM($E8:J8),TRUNC($D8*K7,2)),"")</f>
        <v>0</v>
      </c>
      <c r="L8" s="285">
        <f>IFERROR(IF(SUM($E7:L7)=1,$D8-SUM($E8:K8),TRUNC($D8*L7,2)),"")</f>
        <v>0</v>
      </c>
      <c r="M8" s="285">
        <f>IFERROR(IF(SUM($E7:M7)=1,$D8-SUM($E8:L8),TRUNC($D8*M7,2)),"")</f>
        <v>0</v>
      </c>
      <c r="N8" s="285">
        <f>IFERROR(IF(SUM($E7:N7)=1,$D8-SUM($E8:M8),TRUNC($D8*N7,2)),"")</f>
        <v>0</v>
      </c>
      <c r="O8" s="285">
        <f>IFERROR(IF(SUM($E7:O7)=1,$D8-SUM($E8:N8),TRUNC($D8*O7,2)),"")</f>
        <v>0</v>
      </c>
      <c r="P8" s="285">
        <f>IFERROR(IF(SUM($E7:P7)=1,$D8-SUM($E8:O8),TRUNC($D8*P7,2)),"")</f>
        <v>0</v>
      </c>
      <c r="Q8" s="285">
        <f>IFERROR(IF(SUM($E7:Q7)=1,$D8-SUM($E8:P8),TRUNC($D8*Q7,2)),"")</f>
        <v>0</v>
      </c>
      <c r="R8" s="285">
        <f>IFERROR(IF(SUM($E7:R7)=1,$D8-SUM($E8:Q8),TRUNC($D8*R7,2)),"")</f>
        <v>0</v>
      </c>
      <c r="S8" s="285">
        <f>IFERROR(IF(SUM($E7:S7)=1,$D8-SUM($E8:R8),TRUNC($D8*S7,2)),"")</f>
        <v>0</v>
      </c>
      <c r="T8" s="285">
        <f>IFERROR(IF(SUM($E7:T7)=1,$D8-SUM($E8:S8),TRUNC($D8*T7,2)),"")</f>
        <v>0</v>
      </c>
      <c r="U8" s="285">
        <f>IFERROR(IF(SUM($E7:U7)=1,$D8-SUM($E8:T8),TRUNC($D8*U7,2)),"")</f>
        <v>0</v>
      </c>
      <c r="V8" s="285">
        <f>IFERROR(IF(SUM($E7:V7)=1,$D8-SUM($E8:U8),TRUNC($D8*V7,2)),"")</f>
        <v>0</v>
      </c>
      <c r="W8" s="292"/>
      <c r="X8" s="292"/>
      <c r="Y8" s="57"/>
      <c r="Z8" s="58">
        <f t="shared" si="2"/>
        <v>952380.83</v>
      </c>
      <c r="AA8" s="54" t="str">
        <f t="shared" si="1"/>
        <v>OK</v>
      </c>
    </row>
    <row r="9" spans="1:27" ht="15" thickBot="1" x14ac:dyDescent="0.25">
      <c r="A9" s="344" t="s">
        <v>10</v>
      </c>
      <c r="B9" s="344" t="s">
        <v>11</v>
      </c>
      <c r="C9" s="345">
        <v>2.726722312533646E-2</v>
      </c>
      <c r="D9" s="50">
        <v>1</v>
      </c>
      <c r="E9" s="51"/>
      <c r="F9" s="51"/>
      <c r="G9" s="296">
        <v>0.2</v>
      </c>
      <c r="H9" s="296">
        <v>0.2</v>
      </c>
      <c r="I9" s="296">
        <v>0.2</v>
      </c>
      <c r="J9" s="296">
        <v>0.2</v>
      </c>
      <c r="K9" s="296">
        <v>0.2</v>
      </c>
      <c r="L9" s="51"/>
      <c r="M9" s="51"/>
      <c r="N9" s="51"/>
      <c r="O9" s="51"/>
      <c r="P9" s="51"/>
      <c r="Q9" s="284"/>
      <c r="R9" s="284"/>
      <c r="S9" s="284"/>
      <c r="T9" s="284"/>
      <c r="U9" s="284"/>
      <c r="V9" s="284"/>
      <c r="W9" s="284"/>
      <c r="X9" s="284"/>
      <c r="Y9" s="52"/>
      <c r="Z9" s="53">
        <f t="shared" si="2"/>
        <v>1</v>
      </c>
      <c r="AA9" s="54" t="str">
        <f t="shared" si="1"/>
        <v>OK</v>
      </c>
    </row>
    <row r="10" spans="1:27" ht="15" thickTop="1" x14ac:dyDescent="0.2">
      <c r="A10" s="344"/>
      <c r="B10" s="344"/>
      <c r="C10" s="345"/>
      <c r="D10" s="55">
        <v>129187.08</v>
      </c>
      <c r="E10" s="56">
        <f>IFERROR(TRUNC($D10*E9,2),"")</f>
        <v>0</v>
      </c>
      <c r="F10" s="56">
        <f>IFERROR(IF(SUM($E9:F9)=1,$D10-SUM($E10:E10),TRUNC($D10*F9,2)),"")</f>
        <v>0</v>
      </c>
      <c r="G10" s="56">
        <f>IFERROR(IF(SUM($E9:G9)=1,$D10-SUM($E10:F10),TRUNC($D10*G9,2)),"")</f>
        <v>25837.41</v>
      </c>
      <c r="H10" s="285">
        <f>IFERROR(IF(SUM($E9:H9)=1,$D10-SUM($E10:G10),TRUNC($D10*H9,2)),"")</f>
        <v>25837.41</v>
      </c>
      <c r="I10" s="285">
        <f>IFERROR(IF(SUM($E9:I9)=1,$D10-SUM($E10:H10),TRUNC($D10*I9,2)),"")</f>
        <v>25837.41</v>
      </c>
      <c r="J10" s="285">
        <f>IFERROR(IF(SUM($E9:J9)=1,$D10-SUM($E10:I10),TRUNC($D10*J9,2)),"")</f>
        <v>25837.41</v>
      </c>
      <c r="K10" s="285">
        <f>IFERROR(IF(SUM($E9:K9)=1,$D10-SUM($E10:J10),TRUNC($D10*K9,2)),"")</f>
        <v>25837.440000000002</v>
      </c>
      <c r="L10" s="285">
        <f>IFERROR(IF(SUM($E9:L9)=1,$D10-SUM($E10:K10),TRUNC($D10*L9,2)),"")</f>
        <v>0</v>
      </c>
      <c r="M10" s="285">
        <f>IFERROR(IF(SUM($E9:M9)=1,$D10-SUM($E10:L10),TRUNC($D10*M9,2)),"")</f>
        <v>0</v>
      </c>
      <c r="N10" s="285">
        <f>IFERROR(IF(SUM($E9:N9)=1,$D10-SUM($E10:M10),TRUNC($D10*N9,2)),"")</f>
        <v>0</v>
      </c>
      <c r="O10" s="285">
        <f>IFERROR(IF(SUM($E9:O9)=1,$D10-SUM($E10:N10),TRUNC($D10*O9,2)),"")</f>
        <v>0</v>
      </c>
      <c r="P10" s="285">
        <f>IFERROR(IF(SUM($E9:P9)=1,$D10-SUM($E10:O10),TRUNC($D10*P9,2)),"")</f>
        <v>0</v>
      </c>
      <c r="Q10" s="285">
        <f>IFERROR(IF(SUM($E9:Q9)=1,$D10-SUM($E10:P10),TRUNC($D10*Q9,2)),"")</f>
        <v>0</v>
      </c>
      <c r="R10" s="285">
        <f>IFERROR(IF(SUM($E9:R9)=1,$D10-SUM($E10:Q10),TRUNC($D10*R9,2)),"")</f>
        <v>0</v>
      </c>
      <c r="S10" s="285">
        <f>IFERROR(IF(SUM($E9:S9)=1,$D10-SUM($E10:R10),TRUNC($D10*S9,2)),"")</f>
        <v>0</v>
      </c>
      <c r="T10" s="285">
        <f>IFERROR(IF(SUM($E9:T9)=1,$D10-SUM($E10:S10),TRUNC($D10*T9,2)),"")</f>
        <v>0</v>
      </c>
      <c r="U10" s="285">
        <f>IFERROR(IF(SUM($E9:U9)=1,$D10-SUM($E10:T10),TRUNC($D10*U9,2)),"")</f>
        <v>0</v>
      </c>
      <c r="V10" s="285">
        <f>IFERROR(IF(SUM($E9:V9)=1,$D10-SUM($E10:U10),TRUNC($D10*V9,2)),"")</f>
        <v>0</v>
      </c>
      <c r="W10" s="292"/>
      <c r="X10" s="292"/>
      <c r="Y10" s="57"/>
      <c r="Z10" s="58">
        <f t="shared" si="2"/>
        <v>129187.08</v>
      </c>
      <c r="AA10" s="54" t="str">
        <f t="shared" si="1"/>
        <v>OK</v>
      </c>
    </row>
    <row r="11" spans="1:27" ht="15" thickBot="1" x14ac:dyDescent="0.25">
      <c r="A11" s="344" t="s">
        <v>12</v>
      </c>
      <c r="B11" s="344" t="s">
        <v>13</v>
      </c>
      <c r="C11" s="345">
        <v>3.2901996877556941E-3</v>
      </c>
      <c r="D11" s="50">
        <v>1</v>
      </c>
      <c r="E11" s="51"/>
      <c r="F11" s="51"/>
      <c r="G11" s="51"/>
      <c r="H11" s="51"/>
      <c r="I11" s="51"/>
      <c r="J11" s="297">
        <v>0.5</v>
      </c>
      <c r="K11" s="297">
        <v>0.5</v>
      </c>
      <c r="L11" s="51"/>
      <c r="M11" s="51"/>
      <c r="N11" s="51"/>
      <c r="O11" s="51"/>
      <c r="P11" s="51"/>
      <c r="Q11" s="284"/>
      <c r="R11" s="284"/>
      <c r="S11" s="284"/>
      <c r="T11" s="284"/>
      <c r="U11" s="284"/>
      <c r="V11" s="284"/>
      <c r="W11" s="284"/>
      <c r="X11" s="284"/>
      <c r="Y11" s="52"/>
      <c r="Z11" s="53">
        <f t="shared" si="2"/>
        <v>1</v>
      </c>
      <c r="AA11" s="54" t="str">
        <f t="shared" si="1"/>
        <v>OK</v>
      </c>
    </row>
    <row r="12" spans="1:27" ht="15" thickTop="1" x14ac:dyDescent="0.2">
      <c r="A12" s="344"/>
      <c r="B12" s="344"/>
      <c r="C12" s="345"/>
      <c r="D12" s="55">
        <v>15588.36</v>
      </c>
      <c r="E12" s="56">
        <f>IFERROR(TRUNC($D12*E11,2),"")</f>
        <v>0</v>
      </c>
      <c r="F12" s="56">
        <f>IFERROR(IF(SUM($E11:F11)=1,$D12-SUM($E12:E12),TRUNC($D12*F11,2)),"")</f>
        <v>0</v>
      </c>
      <c r="G12" s="56">
        <f>IFERROR(IF(SUM($E11:G11)=1,$D12-SUM($E12:F12),TRUNC($D12*G11,2)),"")</f>
        <v>0</v>
      </c>
      <c r="H12" s="285">
        <f>IFERROR(IF(SUM($E11:H11)=1,$D12-SUM($E12:G12),TRUNC($D12*H11,2)),"")</f>
        <v>0</v>
      </c>
      <c r="I12" s="285">
        <f>IFERROR(IF(SUM($E11:I11)=1,$D12-SUM($E12:H12),TRUNC($D12*I11,2)),"")</f>
        <v>0</v>
      </c>
      <c r="J12" s="285">
        <f>IFERROR(IF(SUM($E11:J11)=1,$D12-SUM($E12:I12),TRUNC($D12*J11,2)),"")</f>
        <v>7794.18</v>
      </c>
      <c r="K12" s="285">
        <f>IFERROR(IF(SUM($E11:K11)=1,$D12-SUM($E12:J12),TRUNC($D12*K11,2)),"")</f>
        <v>7794.18</v>
      </c>
      <c r="L12" s="285">
        <f>IFERROR(IF(SUM($E11:L11)=1,$D12-SUM($E12:K12),TRUNC($D12*L11,2)),"")</f>
        <v>0</v>
      </c>
      <c r="M12" s="285">
        <f>IFERROR(IF(SUM($E11:M11)=1,$D12-SUM($E12:L12),TRUNC($D12*M11,2)),"")</f>
        <v>0</v>
      </c>
      <c r="N12" s="285">
        <f>IFERROR(IF(SUM($E11:N11)=1,$D12-SUM($E12:M12),TRUNC($D12*N11,2)),"")</f>
        <v>0</v>
      </c>
      <c r="O12" s="285">
        <f>IFERROR(IF(SUM($E11:O11)=1,$D12-SUM($E12:N12),TRUNC($D12*O11,2)),"")</f>
        <v>0</v>
      </c>
      <c r="P12" s="285">
        <f>IFERROR(IF(SUM($E11:P11)=1,$D12-SUM($E12:O12),TRUNC($D12*P11,2)),"")</f>
        <v>0</v>
      </c>
      <c r="Q12" s="285">
        <f>IFERROR(IF(SUM($E11:Q11)=1,$D12-SUM($E12:P12),TRUNC($D12*Q11,2)),"")</f>
        <v>0</v>
      </c>
      <c r="R12" s="285">
        <f>IFERROR(IF(SUM($E11:R11)=1,$D12-SUM($E12:Q12),TRUNC($D12*R11,2)),"")</f>
        <v>0</v>
      </c>
      <c r="S12" s="285">
        <f>IFERROR(IF(SUM($E11:S11)=1,$D12-SUM($E12:R12),TRUNC($D12*S11,2)),"")</f>
        <v>0</v>
      </c>
      <c r="T12" s="285">
        <f>IFERROR(IF(SUM($E11:T11)=1,$D12-SUM($E12:S12),TRUNC($D12*T11,2)),"")</f>
        <v>0</v>
      </c>
      <c r="U12" s="285">
        <f>IFERROR(IF(SUM($E11:U11)=1,$D12-SUM($E12:T12),TRUNC($D12*U11,2)),"")</f>
        <v>0</v>
      </c>
      <c r="V12" s="285">
        <f>IFERROR(IF(SUM($E11:V11)=1,$D12-SUM($E12:U12),TRUNC($D12*V11,2)),"")</f>
        <v>0</v>
      </c>
      <c r="W12" s="292"/>
      <c r="X12" s="292"/>
      <c r="Y12" s="57"/>
      <c r="Z12" s="58">
        <f t="shared" si="2"/>
        <v>15588.36</v>
      </c>
      <c r="AA12" s="54" t="str">
        <f t="shared" si="1"/>
        <v>OK</v>
      </c>
    </row>
    <row r="13" spans="1:27" ht="15" thickBot="1" x14ac:dyDescent="0.25">
      <c r="A13" s="344" t="s">
        <v>14</v>
      </c>
      <c r="B13" s="344" t="s">
        <v>15</v>
      </c>
      <c r="C13" s="345">
        <v>9.5025564712860153E-2</v>
      </c>
      <c r="D13" s="50">
        <v>1</v>
      </c>
      <c r="E13" s="51"/>
      <c r="F13" s="51"/>
      <c r="G13" s="51"/>
      <c r="H13" s="51"/>
      <c r="I13" s="51"/>
      <c r="J13" s="51"/>
      <c r="K13" s="298">
        <v>0.25</v>
      </c>
      <c r="L13" s="298">
        <v>0.25</v>
      </c>
      <c r="M13" s="298">
        <v>0.25</v>
      </c>
      <c r="N13" s="298">
        <v>0.25</v>
      </c>
      <c r="O13" s="51"/>
      <c r="P13" s="51"/>
      <c r="Q13" s="284"/>
      <c r="R13" s="284"/>
      <c r="S13" s="284"/>
      <c r="T13" s="284"/>
      <c r="U13" s="284"/>
      <c r="V13" s="284"/>
      <c r="W13" s="284"/>
      <c r="X13" s="284"/>
      <c r="Y13" s="52"/>
      <c r="Z13" s="53">
        <f t="shared" si="2"/>
        <v>1</v>
      </c>
      <c r="AA13" s="54" t="str">
        <f t="shared" si="1"/>
        <v>OK</v>
      </c>
    </row>
    <row r="14" spans="1:27" ht="15" thickTop="1" x14ac:dyDescent="0.2">
      <c r="A14" s="344"/>
      <c r="B14" s="344"/>
      <c r="C14" s="345"/>
      <c r="D14" s="55">
        <v>450213.62</v>
      </c>
      <c r="E14" s="56">
        <f>IFERROR(TRUNC($D14*E13,2),"")</f>
        <v>0</v>
      </c>
      <c r="F14" s="56">
        <f>IFERROR(IF(SUM($E13:F13)=1,$D14-SUM($E14:E14),TRUNC($D14*F13,2)),"")</f>
        <v>0</v>
      </c>
      <c r="G14" s="56">
        <f>IFERROR(IF(SUM($E13:G13)=1,$D14-SUM($E14:F14),TRUNC($D14*G13,2)),"")</f>
        <v>0</v>
      </c>
      <c r="H14" s="285">
        <f>IFERROR(IF(SUM($E13:H13)=1,$D14-SUM($E14:G14),TRUNC($D14*H13,2)),"")</f>
        <v>0</v>
      </c>
      <c r="I14" s="285">
        <f>IFERROR(IF(SUM($E13:I13)=1,$D14-SUM($E14:H14),TRUNC($D14*I13,2)),"")</f>
        <v>0</v>
      </c>
      <c r="J14" s="285">
        <f>IFERROR(IF(SUM($E13:J13)=1,$D14-SUM($E14:I14),TRUNC($D14*J13,2)),"")</f>
        <v>0</v>
      </c>
      <c r="K14" s="285">
        <f>IFERROR(IF(SUM($E13:K13)=1,$D14-SUM($E14:J14),TRUNC($D14*K13,2)),"")</f>
        <v>112553.4</v>
      </c>
      <c r="L14" s="285">
        <f>IFERROR(IF(SUM($E13:L13)=1,$D14-SUM($E14:K14),TRUNC($D14*L13,2)),"")</f>
        <v>112553.4</v>
      </c>
      <c r="M14" s="285">
        <f>IFERROR(IF(SUM($E13:M13)=1,$D14-SUM($E14:L14),TRUNC($D14*M13,2)),"")</f>
        <v>112553.4</v>
      </c>
      <c r="N14" s="285">
        <f>IFERROR(IF(SUM($E13:N13)=1,$D14-SUM($E14:M14),TRUNC($D14*N13,2)),"")</f>
        <v>112553.42000000004</v>
      </c>
      <c r="O14" s="285">
        <f>IFERROR(IF(SUM($E13:O13)=1,$D14-SUM($E14:N14),TRUNC($D14*O13,2)),"")</f>
        <v>0</v>
      </c>
      <c r="P14" s="285">
        <f>IFERROR(IF(SUM($E13:P13)=1,$D14-SUM($E14:O14),TRUNC($D14*P13,2)),"")</f>
        <v>0</v>
      </c>
      <c r="Q14" s="285">
        <f>IFERROR(IF(SUM($E13:Q13)=1,$D14-SUM($E14:P14),TRUNC($D14*Q13,2)),"")</f>
        <v>0</v>
      </c>
      <c r="R14" s="285">
        <f>IFERROR(IF(SUM($E13:R13)=1,$D14-SUM($E14:Q14),TRUNC($D14*R13,2)),"")</f>
        <v>0</v>
      </c>
      <c r="S14" s="285">
        <f>IFERROR(IF(SUM($E13:S13)=1,$D14-SUM($E14:R14),TRUNC($D14*S13,2)),"")</f>
        <v>0</v>
      </c>
      <c r="T14" s="285">
        <f>IFERROR(IF(SUM($E13:T13)=1,$D14-SUM($E14:S14),TRUNC($D14*T13,2)),"")</f>
        <v>0</v>
      </c>
      <c r="U14" s="285">
        <f>IFERROR(IF(SUM($E13:U13)=1,$D14-SUM($E14:T14),TRUNC($D14*U13,2)),"")</f>
        <v>0</v>
      </c>
      <c r="V14" s="285">
        <f>IFERROR(IF(SUM($E13:V13)=1,$D14-SUM($E14:U14),TRUNC($D14*V13,2)),"")</f>
        <v>0</v>
      </c>
      <c r="W14" s="285">
        <f>IFERROR(IF(SUM($E13:W13)=1,$D14-SUM($E14:V14),TRUNC($D14*W13,2)),"")</f>
        <v>0</v>
      </c>
      <c r="X14" s="285">
        <f>IFERROR(IF(SUM($E13:X13)=1,$D14-SUM($E14:W14),TRUNC($D14*X13,2)),"")</f>
        <v>0</v>
      </c>
      <c r="Y14" s="285">
        <f>IFERROR(IF(SUM($E13:Y13)=1,$D14-SUM($E14:X14),TRUNC($D14*Y13,2)),"")</f>
        <v>0</v>
      </c>
      <c r="Z14" s="58">
        <f t="shared" si="2"/>
        <v>450213.62</v>
      </c>
      <c r="AA14" s="54" t="str">
        <f t="shared" si="1"/>
        <v>OK</v>
      </c>
    </row>
    <row r="15" spans="1:27" ht="15" thickBot="1" x14ac:dyDescent="0.25">
      <c r="A15" s="344" t="s">
        <v>16</v>
      </c>
      <c r="B15" s="344" t="s">
        <v>17</v>
      </c>
      <c r="C15" s="345">
        <v>4.6244628363325678E-2</v>
      </c>
      <c r="D15" s="50">
        <v>1</v>
      </c>
      <c r="E15" s="51"/>
      <c r="F15" s="51"/>
      <c r="G15" s="51"/>
      <c r="H15" s="51"/>
      <c r="I15" s="51"/>
      <c r="J15" s="299">
        <v>0.1</v>
      </c>
      <c r="K15" s="299">
        <v>0.15</v>
      </c>
      <c r="L15" s="299">
        <v>0.15</v>
      </c>
      <c r="M15" s="299">
        <v>0.15</v>
      </c>
      <c r="N15" s="299">
        <v>0.15</v>
      </c>
      <c r="O15" s="299">
        <v>0.15</v>
      </c>
      <c r="P15" s="299">
        <v>0.1</v>
      </c>
      <c r="Q15" s="299">
        <v>0.05</v>
      </c>
      <c r="R15" s="284"/>
      <c r="S15" s="284"/>
      <c r="T15" s="284"/>
      <c r="U15" s="284"/>
      <c r="V15" s="284"/>
      <c r="W15" s="284"/>
      <c r="X15" s="284"/>
      <c r="Y15" s="52"/>
      <c r="Z15" s="53">
        <f t="shared" si="2"/>
        <v>1</v>
      </c>
      <c r="AA15" s="54" t="str">
        <f t="shared" si="1"/>
        <v>OK</v>
      </c>
    </row>
    <row r="16" spans="1:27" ht="15" thickTop="1" x14ac:dyDescent="0.2">
      <c r="A16" s="344"/>
      <c r="B16" s="344"/>
      <c r="C16" s="345"/>
      <c r="D16" s="55">
        <v>219098.53</v>
      </c>
      <c r="E16" s="56">
        <f>IFERROR(TRUNC($D16*E15,2),"")</f>
        <v>0</v>
      </c>
      <c r="F16" s="56">
        <f>IFERROR(IF(SUM($E15:F15)=1,$D16-SUM($E16:E16),TRUNC($D16*F15,2)),"")</f>
        <v>0</v>
      </c>
      <c r="G16" s="56">
        <f>IFERROR(IF(SUM($E15:G15)=1,$D16-SUM($E16:F16),TRUNC($D16*G15,2)),"")</f>
        <v>0</v>
      </c>
      <c r="H16" s="285">
        <f>IFERROR(IF(SUM($E15:H15)=1,$D16-SUM($E16:G16),TRUNC($D16*H15,2)),"")</f>
        <v>0</v>
      </c>
      <c r="I16" s="285">
        <f>IFERROR(IF(SUM($E15:I15)=1,$D16-SUM($E16:H16),TRUNC($D16*I15,2)),"")</f>
        <v>0</v>
      </c>
      <c r="J16" s="285">
        <f>IFERROR(IF(SUM($E15:J15)=1,$D16-SUM($E16:I16),TRUNC($D16*J15,2)),"")</f>
        <v>21909.85</v>
      </c>
      <c r="K16" s="285">
        <f>IFERROR(IF(SUM($E15:K15)=1,$D16-SUM($E16:J16),TRUNC($D16*K15,2)),"")</f>
        <v>32864.769999999997</v>
      </c>
      <c r="L16" s="285">
        <f>IFERROR(IF(SUM($E15:L15)=1,$D16-SUM($E16:K16),TRUNC($D16*L15,2)),"")</f>
        <v>32864.769999999997</v>
      </c>
      <c r="M16" s="285">
        <f>IFERROR(IF(SUM($E15:M15)=1,$D16-SUM($E16:L16),TRUNC($D16*M15,2)),"")</f>
        <v>32864.769999999997</v>
      </c>
      <c r="N16" s="285">
        <f>IFERROR(IF(SUM($E15:N15)=1,$D16-SUM($E16:M16),TRUNC($D16*N15,2)),"")</f>
        <v>32864.769999999997</v>
      </c>
      <c r="O16" s="285">
        <f>IFERROR(IF(SUM($E15:O15)=1,$D16-SUM($E16:N16),TRUNC($D16*O15,2)),"")</f>
        <v>32864.769999999997</v>
      </c>
      <c r="P16" s="285">
        <f>IFERROR(IF(SUM($E15:P15)=1,$D16-SUM($E16:O16),TRUNC($D16*P15,2)),"")</f>
        <v>21909.85</v>
      </c>
      <c r="Q16" s="285">
        <f>IFERROR(IF(SUM($E15:Q15)=1,$D16-SUM($E16:P16),TRUNC($D16*Q15,2)),"")</f>
        <v>10954.98000000004</v>
      </c>
      <c r="R16" s="285">
        <f>IFERROR(IF(SUM($E15:R15)=1,$D16-SUM($E16:Q16),TRUNC($D16*R15,2)),"")</f>
        <v>0</v>
      </c>
      <c r="S16" s="285">
        <f>IFERROR(IF(SUM($E15:S15)=1,$D16-SUM($E16:R16),TRUNC($D16*S15,2)),"")</f>
        <v>0</v>
      </c>
      <c r="T16" s="285">
        <f>IFERROR(IF(SUM($E15:T15)=1,$D16-SUM($E16:S16),TRUNC($D16*T15,2)),"")</f>
        <v>0</v>
      </c>
      <c r="U16" s="285">
        <f>IFERROR(IF(SUM($E15:U15)=1,$D16-SUM($E16:T16),TRUNC($D16*U15,2)),"")</f>
        <v>0</v>
      </c>
      <c r="V16" s="285">
        <f>IFERROR(IF(SUM($E15:V15)=1,$D16-SUM($E16:U16),TRUNC($D16*V15,2)),"")</f>
        <v>0</v>
      </c>
      <c r="W16" s="292"/>
      <c r="X16" s="292"/>
      <c r="Y16" s="57"/>
      <c r="Z16" s="58">
        <f t="shared" si="2"/>
        <v>219098.53</v>
      </c>
      <c r="AA16" s="54" t="str">
        <f t="shared" si="1"/>
        <v>OK</v>
      </c>
    </row>
    <row r="17" spans="1:27" ht="15" thickBot="1" x14ac:dyDescent="0.25">
      <c r="A17" s="344" t="s">
        <v>18</v>
      </c>
      <c r="B17" s="344" t="s">
        <v>19</v>
      </c>
      <c r="C17" s="345">
        <v>2.6906103132612724E-2</v>
      </c>
      <c r="D17" s="50">
        <v>1</v>
      </c>
      <c r="E17" s="300">
        <v>2.5000000000000001E-2</v>
      </c>
      <c r="F17" s="300">
        <v>2.5000000000000001E-2</v>
      </c>
      <c r="G17" s="300">
        <v>0.05</v>
      </c>
      <c r="H17" s="300">
        <v>0.05</v>
      </c>
      <c r="I17" s="300">
        <v>0.05</v>
      </c>
      <c r="J17" s="300">
        <v>0.05</v>
      </c>
      <c r="K17" s="300">
        <v>0.05</v>
      </c>
      <c r="L17" s="300">
        <v>0.1</v>
      </c>
      <c r="M17" s="300">
        <v>0.1</v>
      </c>
      <c r="N17" s="300">
        <v>0.1</v>
      </c>
      <c r="O17" s="300">
        <v>0.05</v>
      </c>
      <c r="P17" s="300">
        <v>0.05</v>
      </c>
      <c r="Q17" s="300">
        <v>0.05</v>
      </c>
      <c r="R17" s="300">
        <v>0.05</v>
      </c>
      <c r="S17" s="300">
        <v>0.05</v>
      </c>
      <c r="T17" s="300">
        <v>0.05</v>
      </c>
      <c r="U17" s="300">
        <v>0.05</v>
      </c>
      <c r="V17" s="300">
        <v>0.05</v>
      </c>
      <c r="W17" s="284"/>
      <c r="X17" s="284"/>
      <c r="Y17" s="52"/>
      <c r="Z17" s="53">
        <f t="shared" si="2"/>
        <v>1.0000000000000002</v>
      </c>
      <c r="AA17" s="54" t="str">
        <f t="shared" si="1"/>
        <v>OK</v>
      </c>
    </row>
    <row r="18" spans="1:27" ht="15" thickTop="1" x14ac:dyDescent="0.2">
      <c r="A18" s="344"/>
      <c r="B18" s="344"/>
      <c r="C18" s="345"/>
      <c r="D18" s="55">
        <v>127476.16</v>
      </c>
      <c r="E18" s="56">
        <f>IFERROR(TRUNC($D18*E17,2),"")</f>
        <v>3186.9</v>
      </c>
      <c r="F18" s="56">
        <f>IFERROR(IF(SUM($E17:F17)=1,$D18-SUM($E18:E18),TRUNC($D18*F17,2)),"")</f>
        <v>3186.9</v>
      </c>
      <c r="G18" s="56">
        <f>IFERROR(IF(SUM($E17:G17)=1,$D18-SUM($E18:F18),TRUNC($D18*G17,2)),"")</f>
        <v>6373.8</v>
      </c>
      <c r="H18" s="285">
        <f>IFERROR(IF(SUM($E17:H17)=1,$D18-SUM($E18:G18),TRUNC($D18*H17,2)),"")</f>
        <v>6373.8</v>
      </c>
      <c r="I18" s="285">
        <f>IFERROR(IF(SUM($E17:I17)=1,$D18-SUM($E18:H18),TRUNC($D18*I17,2)),"")</f>
        <v>6373.8</v>
      </c>
      <c r="J18" s="285">
        <f>IFERROR(IF(SUM($E17:J17)=1,$D18-SUM($E18:I18),TRUNC($D18*J17,2)),"")</f>
        <v>6373.8</v>
      </c>
      <c r="K18" s="285">
        <f>IFERROR(IF(SUM($E17:K17)=1,$D18-SUM($E18:J18),TRUNC($D18*K17,2)),"")</f>
        <v>6373.8</v>
      </c>
      <c r="L18" s="285">
        <f>IFERROR(IF(SUM($E17:L17)=1,$D18-SUM($E18:K18),TRUNC($D18*L17,2)),"")</f>
        <v>12747.61</v>
      </c>
      <c r="M18" s="285">
        <f>IFERROR(IF(SUM($E17:M17)=1,$D18-SUM($E18:L18),TRUNC($D18*M17,2)),"")</f>
        <v>12747.61</v>
      </c>
      <c r="N18" s="285">
        <f>IFERROR(IF(SUM($E17:N17)=1,$D18-SUM($E18:M18),TRUNC($D18*N17,2)),"")</f>
        <v>12747.61</v>
      </c>
      <c r="O18" s="285">
        <f>IFERROR(IF(SUM($E17:O17)=1,$D18-SUM($E18:N18),TRUNC($D18*O17,2)),"")</f>
        <v>6373.8</v>
      </c>
      <c r="P18" s="285">
        <f>IFERROR(IF(SUM($E17:P17)=1,$D18-SUM($E18:O18),TRUNC($D18*P17,2)),"")</f>
        <v>6373.8</v>
      </c>
      <c r="Q18" s="285">
        <f>IFERROR(IF(SUM($E17:Q17)=1,$D18-SUM($E18:P18),TRUNC($D18*Q17,2)),"")</f>
        <v>6373.8</v>
      </c>
      <c r="R18" s="285">
        <f>IFERROR(IF(SUM($E17:R17)=1,$D18-SUM($E18:Q18),TRUNC($D18*R17,2)),"")</f>
        <v>6373.8</v>
      </c>
      <c r="S18" s="285">
        <f>IFERROR(IF(SUM($E17:S17)=1,$D18-SUM($E18:R18),TRUNC($D18*S17,2)),"")</f>
        <v>6373.8</v>
      </c>
      <c r="T18" s="285">
        <f>IFERROR(IF(SUM($E17:T17)=1,$D18-SUM($E18:S18),TRUNC($D18*T17,2)),"")</f>
        <v>6373.8</v>
      </c>
      <c r="U18" s="285">
        <f>IFERROR(IF(SUM($E17:U17)=1,$D18-SUM($E18:T18),TRUNC($D18*U17,2)),"")</f>
        <v>6373.8</v>
      </c>
      <c r="V18" s="285">
        <f>IFERROR(IF(SUM($E17:V17)=1,$D18-SUM($E18:U18),TRUNC($D18*V17,2)),"")</f>
        <v>6373.9299999999785</v>
      </c>
      <c r="W18" s="292"/>
      <c r="X18" s="292"/>
      <c r="Y18" s="57"/>
      <c r="Z18" s="58">
        <f t="shared" si="2"/>
        <v>127476.16</v>
      </c>
      <c r="AA18" s="54" t="str">
        <f t="shared" si="1"/>
        <v>OK</v>
      </c>
    </row>
    <row r="19" spans="1:27" ht="15" thickBot="1" x14ac:dyDescent="0.25">
      <c r="A19" s="344" t="s">
        <v>20</v>
      </c>
      <c r="B19" s="344" t="s">
        <v>21</v>
      </c>
      <c r="C19" s="345">
        <v>2.0918523345371608E-2</v>
      </c>
      <c r="D19" s="50">
        <v>1</v>
      </c>
      <c r="E19" s="51"/>
      <c r="F19" s="51"/>
      <c r="G19" s="51"/>
      <c r="H19" s="51"/>
      <c r="I19" s="51"/>
      <c r="J19" s="51"/>
      <c r="K19" s="51"/>
      <c r="L19" s="51"/>
      <c r="M19" s="301">
        <v>0.05</v>
      </c>
      <c r="N19" s="301">
        <v>0.1</v>
      </c>
      <c r="O19" s="301">
        <v>0.15</v>
      </c>
      <c r="P19" s="301">
        <v>0.15</v>
      </c>
      <c r="Q19" s="301">
        <v>0.1</v>
      </c>
      <c r="R19" s="301">
        <v>0.1</v>
      </c>
      <c r="S19" s="301">
        <v>0.1</v>
      </c>
      <c r="T19" s="301">
        <v>0.1</v>
      </c>
      <c r="U19" s="301">
        <v>0.1</v>
      </c>
      <c r="V19" s="301">
        <v>0.05</v>
      </c>
      <c r="W19" s="284"/>
      <c r="X19" s="284"/>
      <c r="Y19" s="52"/>
      <c r="Z19" s="53">
        <f t="shared" si="2"/>
        <v>1</v>
      </c>
      <c r="AA19" s="54" t="str">
        <f t="shared" si="1"/>
        <v>OK</v>
      </c>
    </row>
    <row r="20" spans="1:27" ht="15" thickTop="1" x14ac:dyDescent="0.2">
      <c r="A20" s="344"/>
      <c r="B20" s="344"/>
      <c r="C20" s="345"/>
      <c r="D20" s="55">
        <v>99108.11</v>
      </c>
      <c r="E20" s="56">
        <f>IFERROR(TRUNC($D20*E19,2),"")</f>
        <v>0</v>
      </c>
      <c r="F20" s="56">
        <f>IFERROR(IF(SUM($E19:F19)=1,$D20-SUM($E20:E20),TRUNC($D20*F19,2)),"")</f>
        <v>0</v>
      </c>
      <c r="G20" s="56">
        <f>IFERROR(IF(SUM($E19:G19)=1,$D20-SUM($E20:F20),TRUNC($D20*G19,2)),"")</f>
        <v>0</v>
      </c>
      <c r="H20" s="285">
        <f>IFERROR(IF(SUM($E19:H19)=1,$D20-SUM($E20:G20),TRUNC($D20*H19,2)),"")</f>
        <v>0</v>
      </c>
      <c r="I20" s="285">
        <f>IFERROR(IF(SUM($E19:I19)=1,$D20-SUM($E20:H20),TRUNC($D20*I19,2)),"")</f>
        <v>0</v>
      </c>
      <c r="J20" s="285">
        <f>IFERROR(IF(SUM($E19:J19)=1,$D20-SUM($E20:I20),TRUNC($D20*J19,2)),"")</f>
        <v>0</v>
      </c>
      <c r="K20" s="285">
        <f>IFERROR(IF(SUM($E19:K19)=1,$D20-SUM($E20:J20),TRUNC($D20*K19,2)),"")</f>
        <v>0</v>
      </c>
      <c r="L20" s="285">
        <f>IFERROR(IF(SUM($E19:L19)=1,$D20-SUM($E20:K20),TRUNC($D20*L19,2)),"")</f>
        <v>0</v>
      </c>
      <c r="M20" s="285">
        <f>IFERROR(IF(SUM($E19:M19)=1,$D20-SUM($E20:L20),TRUNC($D20*M19,2)),"")</f>
        <v>4955.3999999999996</v>
      </c>
      <c r="N20" s="285">
        <f>IFERROR(IF(SUM($E19:N19)=1,$D20-SUM($E20:M20),TRUNC($D20*N19,2)),"")</f>
        <v>9910.81</v>
      </c>
      <c r="O20" s="285">
        <f>IFERROR(IF(SUM($E19:O19)=1,$D20-SUM($E20:N20),TRUNC($D20*O19,2)),"")</f>
        <v>14866.21</v>
      </c>
      <c r="P20" s="285">
        <f>IFERROR(IF(SUM($E19:P19)=1,$D20-SUM($E20:O20),TRUNC($D20*P19,2)),"")</f>
        <v>14866.21</v>
      </c>
      <c r="Q20" s="285">
        <f>IFERROR(IF(SUM($E19:Q19)=1,$D20-SUM($E20:P20),TRUNC($D20*Q19,2)),"")</f>
        <v>9910.81</v>
      </c>
      <c r="R20" s="285">
        <f>IFERROR(IF(SUM($E19:R19)=1,$D20-SUM($E20:Q20),TRUNC($D20*R19,2)),"")</f>
        <v>9910.81</v>
      </c>
      <c r="S20" s="285">
        <f>IFERROR(IF(SUM($E19:S19)=1,$D20-SUM($E20:R20),TRUNC($D20*S19,2)),"")</f>
        <v>9910.81</v>
      </c>
      <c r="T20" s="285">
        <f>IFERROR(IF(SUM($E19:T19)=1,$D20-SUM($E20:S20),TRUNC($D20*T19,2)),"")</f>
        <v>9910.81</v>
      </c>
      <c r="U20" s="285">
        <f>IFERROR(IF(SUM($E19:U19)=1,$D20-SUM($E20:T20),TRUNC($D20*U19,2)),"")</f>
        <v>9910.81</v>
      </c>
      <c r="V20" s="285">
        <f>IFERROR(IF(SUM($E19:V19)=1,$D20-SUM($E20:U20),TRUNC($D20*V19,2)),"")</f>
        <v>4955.4300000000076</v>
      </c>
      <c r="W20" s="292"/>
      <c r="X20" s="292"/>
      <c r="Y20" s="57"/>
      <c r="Z20" s="58">
        <f t="shared" si="2"/>
        <v>99108.11</v>
      </c>
      <c r="AA20" s="54" t="str">
        <f t="shared" si="1"/>
        <v>OK</v>
      </c>
    </row>
    <row r="21" spans="1:27" ht="15" thickBot="1" x14ac:dyDescent="0.25">
      <c r="A21" s="344" t="s">
        <v>22</v>
      </c>
      <c r="B21" s="344" t="s">
        <v>23</v>
      </c>
      <c r="C21" s="345">
        <v>0.11468324545113485</v>
      </c>
      <c r="D21" s="50">
        <v>1</v>
      </c>
      <c r="E21" s="302">
        <v>2.5000000000000001E-2</v>
      </c>
      <c r="F21" s="302">
        <v>2.5000000000000001E-2</v>
      </c>
      <c r="G21" s="302">
        <v>0.05</v>
      </c>
      <c r="H21" s="302">
        <v>0.05</v>
      </c>
      <c r="I21" s="302">
        <v>0.05</v>
      </c>
      <c r="J21" s="302">
        <v>0.05</v>
      </c>
      <c r="K21" s="302">
        <v>0.05</v>
      </c>
      <c r="L21" s="302">
        <v>0.05</v>
      </c>
      <c r="M21" s="302">
        <v>0.05</v>
      </c>
      <c r="N21" s="302">
        <v>0.1</v>
      </c>
      <c r="O21" s="302">
        <v>0.05</v>
      </c>
      <c r="P21" s="302">
        <v>0.05</v>
      </c>
      <c r="Q21" s="302">
        <v>0.05</v>
      </c>
      <c r="R21" s="302">
        <v>0.05</v>
      </c>
      <c r="S21" s="302">
        <v>0.05</v>
      </c>
      <c r="T21" s="302">
        <v>0.05</v>
      </c>
      <c r="U21" s="302">
        <v>0.05</v>
      </c>
      <c r="V21" s="302">
        <v>0.15</v>
      </c>
      <c r="W21" s="284"/>
      <c r="X21" s="284"/>
      <c r="Y21" s="52"/>
      <c r="Z21" s="53">
        <f t="shared" si="2"/>
        <v>1.0000000000000002</v>
      </c>
      <c r="AA21" s="54" t="str">
        <f t="shared" si="1"/>
        <v>OK</v>
      </c>
    </row>
    <row r="22" spans="1:27" ht="15" thickTop="1" x14ac:dyDescent="0.2">
      <c r="A22" s="344"/>
      <c r="B22" s="344"/>
      <c r="C22" s="345"/>
      <c r="D22" s="55">
        <v>543348.09</v>
      </c>
      <c r="E22" s="56">
        <f>IFERROR(TRUNC($D22*E21,2),"")</f>
        <v>13583.7</v>
      </c>
      <c r="F22" s="56">
        <f>IFERROR(IF(SUM($E21:F21)=1,$D22-SUM($E22:E22),TRUNC($D22*F21,2)),"")</f>
        <v>13583.7</v>
      </c>
      <c r="G22" s="56">
        <f>IFERROR(IF(SUM($E21:G21)=1,$D22-SUM($E22:F22),TRUNC($D22*G21,2)),"")</f>
        <v>27167.4</v>
      </c>
      <c r="H22" s="285">
        <f>IFERROR(IF(SUM($E21:H21)=1,$D22-SUM($E22:G22),TRUNC($D22*H21,2)),"")</f>
        <v>27167.4</v>
      </c>
      <c r="I22" s="285">
        <f>IFERROR(IF(SUM($E21:I21)=1,$D22-SUM($E22:H22),TRUNC($D22*I21,2)),"")</f>
        <v>27167.4</v>
      </c>
      <c r="J22" s="285">
        <f>IFERROR(IF(SUM($E21:J21)=1,$D22-SUM($E22:I22),TRUNC($D22*J21,2)),"")</f>
        <v>27167.4</v>
      </c>
      <c r="K22" s="285">
        <f>IFERROR(IF(SUM($E21:K21)=1,$D22-SUM($E22:J22),TRUNC($D22*K21,2)),"")</f>
        <v>27167.4</v>
      </c>
      <c r="L22" s="285">
        <f>IFERROR(IF(SUM($E21:L21)=1,$D22-SUM($E22:K22),TRUNC($D22*L21,2)),"")</f>
        <v>27167.4</v>
      </c>
      <c r="M22" s="285">
        <f>IFERROR(IF(SUM($E21:M21)=1,$D22-SUM($E22:L22),TRUNC($D22*M21,2)),"")</f>
        <v>27167.4</v>
      </c>
      <c r="N22" s="285">
        <f>IFERROR(IF(SUM($E21:N21)=1,$D22-SUM($E22:M22),TRUNC($D22*N21,2)),"")</f>
        <v>54334.8</v>
      </c>
      <c r="O22" s="285">
        <f>IFERROR(IF(SUM($E21:O21)=1,$D22-SUM($E22:N22),TRUNC($D22*O21,2)),"")</f>
        <v>27167.4</v>
      </c>
      <c r="P22" s="285">
        <f>IFERROR(IF(SUM($E21:P21)=1,$D22-SUM($E22:O22),TRUNC($D22*P21,2)),"")</f>
        <v>27167.4</v>
      </c>
      <c r="Q22" s="285">
        <f>IFERROR(IF(SUM($E21:Q21)=1,$D22-SUM($E22:P22),TRUNC($D22*Q21,2)),"")</f>
        <v>27167.4</v>
      </c>
      <c r="R22" s="285">
        <f>IFERROR(IF(SUM($E21:R21)=1,$D22-SUM($E22:Q22),TRUNC($D22*R21,2)),"")</f>
        <v>27167.4</v>
      </c>
      <c r="S22" s="285">
        <f>IFERROR(IF(SUM($E21:S21)=1,$D22-SUM($E22:R22),TRUNC($D22*S21,2)),"")</f>
        <v>27167.4</v>
      </c>
      <c r="T22" s="285">
        <f>IFERROR(IF(SUM($E21:T21)=1,$D22-SUM($E22:S22),TRUNC($D22*T21,2)),"")</f>
        <v>27167.4</v>
      </c>
      <c r="U22" s="285">
        <f>IFERROR(IF(SUM($E21:U21)=1,$D22-SUM($E22:T22),TRUNC($D22*U21,2)),"")</f>
        <v>27167.4</v>
      </c>
      <c r="V22" s="285">
        <f>IFERROR(IF(SUM($E21:V21)=1,$D22-SUM($E22:U22),TRUNC($D22*V21,2)),"")</f>
        <v>81502.289999999804</v>
      </c>
      <c r="W22" s="292"/>
      <c r="X22" s="292"/>
      <c r="Y22" s="57"/>
      <c r="Z22" s="58">
        <f t="shared" si="2"/>
        <v>543348.09</v>
      </c>
      <c r="AA22" s="54" t="str">
        <f t="shared" si="1"/>
        <v>OK</v>
      </c>
    </row>
    <row r="23" spans="1:27" ht="15" thickBot="1" x14ac:dyDescent="0.25">
      <c r="A23" s="344" t="s">
        <v>24</v>
      </c>
      <c r="B23" s="344" t="s">
        <v>25</v>
      </c>
      <c r="C23" s="345">
        <v>7.8961280339186167E-3</v>
      </c>
      <c r="D23" s="50">
        <v>1</v>
      </c>
      <c r="E23" s="51"/>
      <c r="F23" s="51"/>
      <c r="G23" s="51"/>
      <c r="H23" s="51"/>
      <c r="I23" s="51"/>
      <c r="J23" s="51"/>
      <c r="K23" s="51"/>
      <c r="L23" s="51"/>
      <c r="M23" s="51"/>
      <c r="N23" s="51"/>
      <c r="O23" s="303">
        <v>0.25</v>
      </c>
      <c r="P23" s="303">
        <v>0.25</v>
      </c>
      <c r="Q23" s="303">
        <v>0.25</v>
      </c>
      <c r="R23" s="303">
        <v>0.25</v>
      </c>
      <c r="S23" s="284"/>
      <c r="T23" s="284"/>
      <c r="U23" s="284"/>
      <c r="V23" s="284"/>
      <c r="W23" s="284"/>
      <c r="X23" s="284"/>
      <c r="Y23" s="52"/>
      <c r="Z23" s="53">
        <f t="shared" si="2"/>
        <v>1</v>
      </c>
      <c r="AA23" s="54" t="str">
        <f t="shared" si="1"/>
        <v>OK</v>
      </c>
    </row>
    <row r="24" spans="1:27" ht="15" thickTop="1" x14ac:dyDescent="0.2">
      <c r="A24" s="344"/>
      <c r="B24" s="344"/>
      <c r="C24" s="345"/>
      <c r="D24" s="55">
        <v>37410.400000000001</v>
      </c>
      <c r="E24" s="56">
        <f>IFERROR(TRUNC($D24*E23,2),"")</f>
        <v>0</v>
      </c>
      <c r="F24" s="56">
        <f>IFERROR(IF(SUM($E23:F23)=1,$D24-SUM($E24:E24),TRUNC($D24*F23,2)),"")</f>
        <v>0</v>
      </c>
      <c r="G24" s="56">
        <f>IFERROR(IF(SUM($E23:G23)=1,$D24-SUM($E24:F24),TRUNC($D24*G23,2)),"")</f>
        <v>0</v>
      </c>
      <c r="H24" s="285">
        <f>IFERROR(IF(SUM($E23:H23)=1,$D24-SUM($E24:G24),TRUNC($D24*H23,2)),"")</f>
        <v>0</v>
      </c>
      <c r="I24" s="285">
        <f>IFERROR(IF(SUM($E23:I23)=1,$D24-SUM($E24:H24),TRUNC($D24*I23,2)),"")</f>
        <v>0</v>
      </c>
      <c r="J24" s="285">
        <f>IFERROR(IF(SUM($E23:J23)=1,$D24-SUM($E24:I24),TRUNC($D24*J23,2)),"")</f>
        <v>0</v>
      </c>
      <c r="K24" s="285">
        <f>IFERROR(IF(SUM($E23:K23)=1,$D24-SUM($E24:J24),TRUNC($D24*K23,2)),"")</f>
        <v>0</v>
      </c>
      <c r="L24" s="285">
        <f>IFERROR(IF(SUM($E23:L23)=1,$D24-SUM($E24:K24),TRUNC($D24*L23,2)),"")</f>
        <v>0</v>
      </c>
      <c r="M24" s="285">
        <f>IFERROR(IF(SUM($E23:M23)=1,$D24-SUM($E24:L24),TRUNC($D24*M23,2)),"")</f>
        <v>0</v>
      </c>
      <c r="N24" s="285">
        <f>IFERROR(IF(SUM($E23:N23)=1,$D24-SUM($E24:M24),TRUNC($D24*N23,2)),"")</f>
        <v>0</v>
      </c>
      <c r="O24" s="285">
        <f>IFERROR(IF(SUM($E23:O23)=1,$D24-SUM($E24:N24),TRUNC($D24*O23,2)),"")</f>
        <v>9352.6</v>
      </c>
      <c r="P24" s="285">
        <f>IFERROR(IF(SUM($E23:P23)=1,$D24-SUM($E24:O24),TRUNC($D24*P23,2)),"")</f>
        <v>9352.6</v>
      </c>
      <c r="Q24" s="285">
        <f>IFERROR(IF(SUM($E23:Q23)=1,$D24-SUM($E24:P24),TRUNC($D24*Q23,2)),"")</f>
        <v>9352.6</v>
      </c>
      <c r="R24" s="285">
        <f>IFERROR(IF(SUM($E23:R23)=1,$D24-SUM($E24:Q24),TRUNC($D24*R23,2)),"")</f>
        <v>9352.5999999999985</v>
      </c>
      <c r="S24" s="285">
        <f>IFERROR(IF(SUM($E23:S23)=1,$D24-SUM($E24:R24),TRUNC($D24*S23,2)),"")</f>
        <v>0</v>
      </c>
      <c r="T24" s="285">
        <f>IFERROR(IF(SUM($E23:T23)=1,$D24-SUM($E24:S24),TRUNC($D24*T23,2)),"")</f>
        <v>0</v>
      </c>
      <c r="U24" s="285">
        <f>IFERROR(IF(SUM($E23:U23)=1,$D24-SUM($E24:T24),TRUNC($D24*U23,2)),"")</f>
        <v>0</v>
      </c>
      <c r="V24" s="285">
        <f>IFERROR(IF(SUM($E23:V23)=1,$D24-SUM($E24:U24),TRUNC($D24*V23,2)),"")</f>
        <v>0</v>
      </c>
      <c r="W24" s="285">
        <f>IFERROR(IF(SUM($E23:W23)=1,$D24-SUM($E24:V24),TRUNC($D24*W23,2)),"")</f>
        <v>0</v>
      </c>
      <c r="X24" s="285">
        <f>IFERROR(IF(SUM($E23:X23)=1,$D24-SUM($E24:W24),TRUNC($D24*X23,2)),"")</f>
        <v>0</v>
      </c>
      <c r="Y24" s="285">
        <f>IFERROR(IF(SUM($E23:Y23)=1,$D24-SUM($E24:X24),TRUNC($D24*Y23,2)),"")</f>
        <v>0</v>
      </c>
      <c r="Z24" s="58">
        <f t="shared" si="2"/>
        <v>37410.400000000001</v>
      </c>
      <c r="AA24" s="54" t="str">
        <f t="shared" si="1"/>
        <v>OK</v>
      </c>
    </row>
    <row r="25" spans="1:27" ht="15" thickBot="1" x14ac:dyDescent="0.25">
      <c r="A25" s="344" t="s">
        <v>26</v>
      </c>
      <c r="B25" s="344" t="s">
        <v>27</v>
      </c>
      <c r="C25" s="345">
        <v>2.6183738617207273E-2</v>
      </c>
      <c r="D25" s="50">
        <v>1</v>
      </c>
      <c r="E25" s="51"/>
      <c r="F25" s="51"/>
      <c r="G25" s="51"/>
      <c r="H25" s="51"/>
      <c r="I25" s="51"/>
      <c r="J25" s="51"/>
      <c r="K25" s="51"/>
      <c r="L25" s="51"/>
      <c r="M25" s="51"/>
      <c r="N25" s="51"/>
      <c r="O25" s="51"/>
      <c r="P25" s="51"/>
      <c r="Q25" s="304">
        <v>0.1</v>
      </c>
      <c r="R25" s="304">
        <v>0.2</v>
      </c>
      <c r="S25" s="304">
        <v>0.2</v>
      </c>
      <c r="T25" s="304">
        <v>0.2</v>
      </c>
      <c r="U25" s="304">
        <v>0.2</v>
      </c>
      <c r="V25" s="304">
        <v>0.1</v>
      </c>
      <c r="W25" s="284"/>
      <c r="X25" s="284"/>
      <c r="Y25" s="52"/>
      <c r="Z25" s="53">
        <f t="shared" si="2"/>
        <v>0.99999999999999989</v>
      </c>
      <c r="AA25" s="54" t="str">
        <f t="shared" si="1"/>
        <v>OK</v>
      </c>
    </row>
    <row r="26" spans="1:27" ht="15" thickTop="1" x14ac:dyDescent="0.2">
      <c r="A26" s="344"/>
      <c r="B26" s="344"/>
      <c r="C26" s="345"/>
      <c r="D26" s="55">
        <v>124053.73</v>
      </c>
      <c r="E26" s="56">
        <f>IFERROR(TRUNC($D26*E25,2),"")</f>
        <v>0</v>
      </c>
      <c r="F26" s="56">
        <f>IFERROR(IF(SUM($E25:F25)=1,$D26-SUM($E26:E26),TRUNC($D26*F25,2)),"")</f>
        <v>0</v>
      </c>
      <c r="G26" s="56">
        <f>IFERROR(IF(SUM($E25:G25)=1,$D26-SUM($E26:F26),TRUNC($D26*G25,2)),"")</f>
        <v>0</v>
      </c>
      <c r="H26" s="285">
        <f>IFERROR(IF(SUM($E25:H25)=1,$D26-SUM($E26:G26),TRUNC($D26*H25,2)),"")</f>
        <v>0</v>
      </c>
      <c r="I26" s="285">
        <f>IFERROR(IF(SUM($E25:I25)=1,$D26-SUM($E26:H26),TRUNC($D26*I25,2)),"")</f>
        <v>0</v>
      </c>
      <c r="J26" s="285">
        <f>IFERROR(IF(SUM($E25:J25)=1,$D26-SUM($E26:I26),TRUNC($D26*J25,2)),"")</f>
        <v>0</v>
      </c>
      <c r="K26" s="285">
        <f>IFERROR(IF(SUM($E25:K25)=1,$D26-SUM($E26:J26),TRUNC($D26*K25,2)),"")</f>
        <v>0</v>
      </c>
      <c r="L26" s="285">
        <f>IFERROR(IF(SUM($E25:L25)=1,$D26-SUM($E26:K26),TRUNC($D26*L25,2)),"")</f>
        <v>0</v>
      </c>
      <c r="M26" s="285">
        <f>IFERROR(IF(SUM($E25:M25)=1,$D26-SUM($E26:L26),TRUNC($D26*M25,2)),"")</f>
        <v>0</v>
      </c>
      <c r="N26" s="285">
        <f>IFERROR(IF(SUM($E25:N25)=1,$D26-SUM($E26:M26),TRUNC($D26*N25,2)),"")</f>
        <v>0</v>
      </c>
      <c r="O26" s="285">
        <f>IFERROR(IF(SUM($E25:O25)=1,$D26-SUM($E26:N26),TRUNC($D26*O25,2)),"")</f>
        <v>0</v>
      </c>
      <c r="P26" s="285">
        <f>IFERROR(IF(SUM($E25:P25)=1,$D26-SUM($E26:O26),TRUNC($D26*P25,2)),"")</f>
        <v>0</v>
      </c>
      <c r="Q26" s="285">
        <f>IFERROR(IF(SUM($E25:Q25)=1,$D26-SUM($E26:P26),TRUNC($D26*Q25,2)),"")</f>
        <v>12405.37</v>
      </c>
      <c r="R26" s="285">
        <f>IFERROR(IF(SUM($E25:R25)=1,$D26-SUM($E26:Q26),TRUNC($D26*R25,2)),"")</f>
        <v>24810.74</v>
      </c>
      <c r="S26" s="285">
        <f>IFERROR(IF(SUM($E25:S25)=1,$D26-SUM($E26:R26),TRUNC($D26*S25,2)),"")</f>
        <v>24810.74</v>
      </c>
      <c r="T26" s="285">
        <f>IFERROR(IF(SUM($E25:T25)=1,$D26-SUM($E26:S26),TRUNC($D26*T25,2)),"")</f>
        <v>24810.74</v>
      </c>
      <c r="U26" s="285">
        <f>IFERROR(IF(SUM($E25:U25)=1,$D26-SUM($E26:T26),TRUNC($D26*U25,2)),"")</f>
        <v>24810.74</v>
      </c>
      <c r="V26" s="285">
        <f>IFERROR(IF(SUM($E25:V25)=1,$D26-SUM($E26:U26),TRUNC($D26*V25,2)),"")</f>
        <v>12405.39999999998</v>
      </c>
      <c r="W26" s="292"/>
      <c r="X26" s="292"/>
      <c r="Y26" s="57"/>
      <c r="Z26" s="58">
        <f t="shared" si="2"/>
        <v>124053.73</v>
      </c>
      <c r="AA26" s="54" t="str">
        <f t="shared" si="1"/>
        <v>OK</v>
      </c>
    </row>
    <row r="27" spans="1:27" ht="15" thickBot="1" x14ac:dyDescent="0.25">
      <c r="A27" s="344" t="s">
        <v>28</v>
      </c>
      <c r="B27" s="344" t="s">
        <v>29</v>
      </c>
      <c r="C27" s="345">
        <v>1.3939355826958725E-3</v>
      </c>
      <c r="D27" s="50">
        <v>1</v>
      </c>
      <c r="E27" s="51"/>
      <c r="F27" s="51"/>
      <c r="G27" s="51"/>
      <c r="H27" s="51"/>
      <c r="I27" s="51"/>
      <c r="J27" s="51"/>
      <c r="K27" s="51"/>
      <c r="L27" s="51"/>
      <c r="M27" s="51"/>
      <c r="N27" s="51"/>
      <c r="O27" s="51"/>
      <c r="P27" s="51"/>
      <c r="Q27" s="284"/>
      <c r="R27" s="284"/>
      <c r="S27" s="284"/>
      <c r="T27" s="284"/>
      <c r="U27" s="305">
        <v>0.5</v>
      </c>
      <c r="V27" s="305">
        <v>0.5</v>
      </c>
      <c r="W27" s="284"/>
      <c r="X27" s="284"/>
      <c r="Y27" s="52"/>
      <c r="Z27" s="53">
        <f t="shared" si="2"/>
        <v>1</v>
      </c>
      <c r="AA27" s="54" t="str">
        <f t="shared" si="1"/>
        <v>OK</v>
      </c>
    </row>
    <row r="28" spans="1:27" ht="15" thickTop="1" x14ac:dyDescent="0.2">
      <c r="A28" s="344"/>
      <c r="B28" s="344"/>
      <c r="C28" s="345"/>
      <c r="D28" s="55">
        <v>6604.21</v>
      </c>
      <c r="E28" s="56">
        <f>IFERROR(TRUNC($D28*E27,2),"")</f>
        <v>0</v>
      </c>
      <c r="F28" s="56">
        <f>IFERROR(IF(SUM($E27:F27)=1,$D28-SUM($E28:E28),TRUNC($D28*F27,2)),"")</f>
        <v>0</v>
      </c>
      <c r="G28" s="56">
        <f>IFERROR(IF(SUM($E27:G27)=1,$D28-SUM($E28:F28),TRUNC($D28*G27,2)),"")</f>
        <v>0</v>
      </c>
      <c r="H28" s="285">
        <f>IFERROR(IF(SUM($E27:H27)=1,$D28-SUM($E28:G28),TRUNC($D28*H27,2)),"")</f>
        <v>0</v>
      </c>
      <c r="I28" s="285">
        <f>IFERROR(IF(SUM($E27:I27)=1,$D28-SUM($E28:H28),TRUNC($D28*I27,2)),"")</f>
        <v>0</v>
      </c>
      <c r="J28" s="285">
        <f>IFERROR(IF(SUM($E27:J27)=1,$D28-SUM($E28:I28),TRUNC($D28*J27,2)),"")</f>
        <v>0</v>
      </c>
      <c r="K28" s="285">
        <f>IFERROR(IF(SUM($E27:K27)=1,$D28-SUM($E28:J28),TRUNC($D28*K27,2)),"")</f>
        <v>0</v>
      </c>
      <c r="L28" s="285">
        <f>IFERROR(IF(SUM($E27:L27)=1,$D28-SUM($E28:K28),TRUNC($D28*L27,2)),"")</f>
        <v>0</v>
      </c>
      <c r="M28" s="285">
        <f>IFERROR(IF(SUM($E27:M27)=1,$D28-SUM($E28:L28),TRUNC($D28*M27,2)),"")</f>
        <v>0</v>
      </c>
      <c r="N28" s="285">
        <f>IFERROR(IF(SUM($E27:N27)=1,$D28-SUM($E28:M28),TRUNC($D28*N27,2)),"")</f>
        <v>0</v>
      </c>
      <c r="O28" s="285">
        <f>IFERROR(IF(SUM($E27:O27)=1,$D28-SUM($E28:N28),TRUNC($D28*O27,2)),"")</f>
        <v>0</v>
      </c>
      <c r="P28" s="285">
        <f>IFERROR(IF(SUM($E27:P27)=1,$D28-SUM($E28:O28),TRUNC($D28*P27,2)),"")</f>
        <v>0</v>
      </c>
      <c r="Q28" s="285">
        <f>IFERROR(IF(SUM($E27:Q27)=1,$D28-SUM($E28:P28),TRUNC($D28*Q27,2)),"")</f>
        <v>0</v>
      </c>
      <c r="R28" s="285">
        <f>IFERROR(IF(SUM($E27:R27)=1,$D28-SUM($E28:Q28),TRUNC($D28*R27,2)),"")</f>
        <v>0</v>
      </c>
      <c r="S28" s="285">
        <f>IFERROR(IF(SUM($E27:S27)=1,$D28-SUM($E28:R28),TRUNC($D28*S27,2)),"")</f>
        <v>0</v>
      </c>
      <c r="T28" s="285">
        <f>IFERROR(IF(SUM($E27:T27)=1,$D28-SUM($E28:S28),TRUNC($D28*T27,2)),"")</f>
        <v>0</v>
      </c>
      <c r="U28" s="285">
        <f>IFERROR(IF(SUM($E27:U27)=1,$D28-SUM($E28:T28),TRUNC($D28*U27,2)),"")</f>
        <v>3302.1</v>
      </c>
      <c r="V28" s="285">
        <f>IFERROR(IF(SUM($E27:V27)=1,$D28-SUM($E28:U28),TRUNC($D28*V27,2)),"")</f>
        <v>3302.11</v>
      </c>
      <c r="W28" s="292"/>
      <c r="X28" s="292"/>
      <c r="Y28" s="57"/>
      <c r="Z28" s="58">
        <f t="shared" si="2"/>
        <v>6604.21</v>
      </c>
      <c r="AA28" s="54" t="str">
        <f t="shared" si="1"/>
        <v>OK</v>
      </c>
    </row>
    <row r="29" spans="1:27" ht="15" thickBot="1" x14ac:dyDescent="0.25">
      <c r="A29" s="344" t="s">
        <v>30</v>
      </c>
      <c r="B29" s="344" t="s">
        <v>31</v>
      </c>
      <c r="C29" s="345">
        <v>3.1489234053756303E-2</v>
      </c>
      <c r="D29" s="50">
        <v>1</v>
      </c>
      <c r="E29" s="51"/>
      <c r="F29" s="51"/>
      <c r="G29" s="51"/>
      <c r="H29" s="51"/>
      <c r="I29" s="51"/>
      <c r="J29" s="51"/>
      <c r="K29" s="51"/>
      <c r="L29" s="51"/>
      <c r="M29" s="51"/>
      <c r="N29" s="51"/>
      <c r="O29" s="306">
        <v>0.05</v>
      </c>
      <c r="P29" s="306">
        <v>0.15</v>
      </c>
      <c r="Q29" s="306">
        <v>0.15</v>
      </c>
      <c r="R29" s="306">
        <v>0.15</v>
      </c>
      <c r="S29" s="306">
        <v>0.15</v>
      </c>
      <c r="T29" s="306">
        <v>0.15</v>
      </c>
      <c r="U29" s="306">
        <v>0.15</v>
      </c>
      <c r="V29" s="306">
        <v>0.05</v>
      </c>
      <c r="W29" s="284"/>
      <c r="X29" s="284"/>
      <c r="Y29" s="52"/>
      <c r="Z29" s="53">
        <f t="shared" si="2"/>
        <v>1</v>
      </c>
      <c r="AA29" s="54" t="str">
        <f t="shared" si="1"/>
        <v>OK</v>
      </c>
    </row>
    <row r="30" spans="1:27" ht="15" thickTop="1" x14ac:dyDescent="0.2">
      <c r="A30" s="344"/>
      <c r="B30" s="344"/>
      <c r="C30" s="345"/>
      <c r="D30" s="55">
        <v>149190.19</v>
      </c>
      <c r="E30" s="56">
        <f>IFERROR(TRUNC($D30*E29,2),"")</f>
        <v>0</v>
      </c>
      <c r="F30" s="56">
        <f>IFERROR(IF(SUM($E29:F29)=1,$D30-SUM($E30:E30),TRUNC($D30*F29,2)),"")</f>
        <v>0</v>
      </c>
      <c r="G30" s="56">
        <f>IFERROR(IF(SUM($E29:G29)=1,$D30-SUM($E30:F30),TRUNC($D30*G29,2)),"")</f>
        <v>0</v>
      </c>
      <c r="H30" s="285">
        <f>IFERROR(IF(SUM($E29:H29)=1,$D30-SUM($E30:G30),TRUNC($D30*H29,2)),"")</f>
        <v>0</v>
      </c>
      <c r="I30" s="285">
        <f>IFERROR(IF(SUM($E29:I29)=1,$D30-SUM($E30:H30),TRUNC($D30*I29,2)),"")</f>
        <v>0</v>
      </c>
      <c r="J30" s="285">
        <f>IFERROR(IF(SUM($E29:J29)=1,$D30-SUM($E30:I30),TRUNC($D30*J29,2)),"")</f>
        <v>0</v>
      </c>
      <c r="K30" s="285">
        <f>IFERROR(IF(SUM($E29:K29)=1,$D30-SUM($E30:J30),TRUNC($D30*K29,2)),"")</f>
        <v>0</v>
      </c>
      <c r="L30" s="285">
        <f>IFERROR(IF(SUM($E29:L29)=1,$D30-SUM($E30:K30),TRUNC($D30*L29,2)),"")</f>
        <v>0</v>
      </c>
      <c r="M30" s="285">
        <f>IFERROR(IF(SUM($E29:M29)=1,$D30-SUM($E30:L30),TRUNC($D30*M29,2)),"")</f>
        <v>0</v>
      </c>
      <c r="N30" s="285">
        <f>IFERROR(IF(SUM($E29:N29)=1,$D30-SUM($E30:M30),TRUNC($D30*N29,2)),"")</f>
        <v>0</v>
      </c>
      <c r="O30" s="285">
        <f>IFERROR(IF(SUM($E29:O29)=1,$D30-SUM($E30:N30),TRUNC($D30*O29,2)),"")</f>
        <v>7459.5</v>
      </c>
      <c r="P30" s="285">
        <f>IFERROR(IF(SUM($E29:P29)=1,$D30-SUM($E30:O30),TRUNC($D30*P29,2)),"")</f>
        <v>22378.52</v>
      </c>
      <c r="Q30" s="285">
        <f>IFERROR(IF(SUM($E29:Q29)=1,$D30-SUM($E30:P30),TRUNC($D30*Q29,2)),"")</f>
        <v>22378.52</v>
      </c>
      <c r="R30" s="285">
        <f>IFERROR(IF(SUM($E29:R29)=1,$D30-SUM($E30:Q30),TRUNC($D30*R29,2)),"")</f>
        <v>22378.52</v>
      </c>
      <c r="S30" s="285">
        <f>IFERROR(IF(SUM($E29:S29)=1,$D30-SUM($E30:R30),TRUNC($D30*S29,2)),"")</f>
        <v>22378.52</v>
      </c>
      <c r="T30" s="285">
        <f>IFERROR(IF(SUM($E29:T29)=1,$D30-SUM($E30:S30),TRUNC($D30*T29,2)),"")</f>
        <v>22378.52</v>
      </c>
      <c r="U30" s="285">
        <f>IFERROR(IF(SUM($E29:U29)=1,$D30-SUM($E30:T30),TRUNC($D30*U29,2)),"")</f>
        <v>22378.52</v>
      </c>
      <c r="V30" s="285">
        <f>IFERROR(IF(SUM($E29:V29)=1,$D30-SUM($E30:U30),TRUNC($D30*V29,2)),"")</f>
        <v>7459.570000000007</v>
      </c>
      <c r="W30" s="292"/>
      <c r="X30" s="292"/>
      <c r="Y30" s="57"/>
      <c r="Z30" s="58">
        <f t="shared" si="2"/>
        <v>149190.19</v>
      </c>
      <c r="AA30" s="54" t="str">
        <f t="shared" si="1"/>
        <v>OK</v>
      </c>
    </row>
    <row r="31" spans="1:27" ht="15" thickBot="1" x14ac:dyDescent="0.25">
      <c r="A31" s="344" t="s">
        <v>32</v>
      </c>
      <c r="B31" s="344" t="s">
        <v>33</v>
      </c>
      <c r="C31" s="345">
        <v>6.2005998890906646E-4</v>
      </c>
      <c r="D31" s="50">
        <v>1</v>
      </c>
      <c r="E31" s="51"/>
      <c r="F31" s="51"/>
      <c r="G31" s="51"/>
      <c r="H31" s="51"/>
      <c r="I31" s="51"/>
      <c r="J31" s="51"/>
      <c r="K31" s="51"/>
      <c r="L31" s="51"/>
      <c r="M31" s="51"/>
      <c r="N31" s="51"/>
      <c r="O31" s="51"/>
      <c r="P31" s="51"/>
      <c r="Q31" s="284"/>
      <c r="R31" s="284"/>
      <c r="S31" s="284"/>
      <c r="T31" s="284"/>
      <c r="U31" s="307">
        <v>0.5</v>
      </c>
      <c r="V31" s="307">
        <v>0.5</v>
      </c>
      <c r="W31" s="284"/>
      <c r="X31" s="284"/>
      <c r="Y31" s="52"/>
      <c r="Z31" s="53">
        <f t="shared" si="2"/>
        <v>1</v>
      </c>
      <c r="AA31" s="54" t="str">
        <f t="shared" si="1"/>
        <v>OK</v>
      </c>
    </row>
    <row r="32" spans="1:27" ht="15" thickTop="1" x14ac:dyDescent="0.2">
      <c r="A32" s="344"/>
      <c r="B32" s="344"/>
      <c r="C32" s="345"/>
      <c r="D32" s="55">
        <v>2937.73</v>
      </c>
      <c r="E32" s="56">
        <f>IFERROR(TRUNC($D32*E31,2),"")</f>
        <v>0</v>
      </c>
      <c r="F32" s="56">
        <f>IFERROR(IF(SUM($E31:F31)=1,$D32-SUM($E32:E32),TRUNC($D32*F31,2)),"")</f>
        <v>0</v>
      </c>
      <c r="G32" s="56">
        <f>IFERROR(IF(SUM($E31:G31)=1,$D32-SUM($E32:F32),TRUNC($D32*G31,2)),"")</f>
        <v>0</v>
      </c>
      <c r="H32" s="285">
        <f>IFERROR(IF(SUM($E31:H31)=1,$D32-SUM($E32:G32),TRUNC($D32*H31,2)),"")</f>
        <v>0</v>
      </c>
      <c r="I32" s="285">
        <f>IFERROR(IF(SUM($E31:I31)=1,$D32-SUM($E32:H32),TRUNC($D32*I31,2)),"")</f>
        <v>0</v>
      </c>
      <c r="J32" s="285">
        <f>IFERROR(IF(SUM($E31:J31)=1,$D32-SUM($E32:I32),TRUNC($D32*J31,2)),"")</f>
        <v>0</v>
      </c>
      <c r="K32" s="285">
        <f>IFERROR(IF(SUM($E31:K31)=1,$D32-SUM($E32:J32),TRUNC($D32*K31,2)),"")</f>
        <v>0</v>
      </c>
      <c r="L32" s="285">
        <f>IFERROR(IF(SUM($E31:L31)=1,$D32-SUM($E32:K32),TRUNC($D32*L31,2)),"")</f>
        <v>0</v>
      </c>
      <c r="M32" s="285">
        <f>IFERROR(IF(SUM($E31:M31)=1,$D32-SUM($E32:L32),TRUNC($D32*M31,2)),"")</f>
        <v>0</v>
      </c>
      <c r="N32" s="285">
        <f>IFERROR(IF(SUM($E31:N31)=1,$D32-SUM($E32:M32),TRUNC($D32*N31,2)),"")</f>
        <v>0</v>
      </c>
      <c r="O32" s="285">
        <f>IFERROR(IF(SUM($E31:O31)=1,$D32-SUM($E32:N32),TRUNC($D32*O31,2)),"")</f>
        <v>0</v>
      </c>
      <c r="P32" s="285">
        <f>IFERROR(IF(SUM($E31:P31)=1,$D32-SUM($E32:O32),TRUNC($D32*P31,2)),"")</f>
        <v>0</v>
      </c>
      <c r="Q32" s="285">
        <f>IFERROR(IF(SUM($E31:Q31)=1,$D32-SUM($E32:P32),TRUNC($D32*Q31,2)),"")</f>
        <v>0</v>
      </c>
      <c r="R32" s="285">
        <f>IFERROR(IF(SUM($E31:R31)=1,$D32-SUM($E32:Q32),TRUNC($D32*R31,2)),"")</f>
        <v>0</v>
      </c>
      <c r="S32" s="285">
        <f>IFERROR(IF(SUM($E31:S31)=1,$D32-SUM($E32:R32),TRUNC($D32*S31,2)),"")</f>
        <v>0</v>
      </c>
      <c r="T32" s="285">
        <f>IFERROR(IF(SUM($E31:T31)=1,$D32-SUM($E32:S32),TRUNC($D32*T31,2)),"")</f>
        <v>0</v>
      </c>
      <c r="U32" s="285">
        <f>IFERROR(IF(SUM($E31:U31)=1,$D32-SUM($E32:T32),TRUNC($D32*U31,2)),"")</f>
        <v>1468.86</v>
      </c>
      <c r="V32" s="285">
        <f>IFERROR(IF(SUM($E31:V31)=1,$D32-SUM($E32:U32),TRUNC($D32*V31,2)),"")</f>
        <v>1468.8700000000001</v>
      </c>
      <c r="W32" s="292"/>
      <c r="X32" s="292"/>
      <c r="Y32" s="57"/>
      <c r="Z32" s="58">
        <f t="shared" si="2"/>
        <v>2937.73</v>
      </c>
      <c r="AA32" s="54" t="str">
        <f t="shared" si="1"/>
        <v>OK</v>
      </c>
    </row>
    <row r="33" spans="1:27" ht="15" thickBot="1" x14ac:dyDescent="0.25">
      <c r="A33" s="344" t="s">
        <v>34</v>
      </c>
      <c r="B33" s="344" t="s">
        <v>35</v>
      </c>
      <c r="C33" s="345">
        <v>0.11355362153823549</v>
      </c>
      <c r="D33" s="50">
        <v>1</v>
      </c>
      <c r="E33" s="51"/>
      <c r="F33" s="51"/>
      <c r="G33" s="51"/>
      <c r="H33" s="51"/>
      <c r="I33" s="51"/>
      <c r="J33" s="308">
        <v>0.15</v>
      </c>
      <c r="K33" s="308">
        <v>0.2</v>
      </c>
      <c r="L33" s="308">
        <v>0.25</v>
      </c>
      <c r="M33" s="308">
        <v>0.25</v>
      </c>
      <c r="N33" s="308">
        <v>0.1</v>
      </c>
      <c r="O33" s="308">
        <v>0.05</v>
      </c>
      <c r="P33" s="51"/>
      <c r="Q33" s="284"/>
      <c r="R33" s="284"/>
      <c r="S33" s="284"/>
      <c r="T33" s="284"/>
      <c r="U33" s="284"/>
      <c r="V33" s="284"/>
      <c r="W33" s="284"/>
      <c r="X33" s="284"/>
      <c r="Y33" s="52"/>
      <c r="Z33" s="53">
        <f t="shared" si="2"/>
        <v>1</v>
      </c>
      <c r="AA33" s="54" t="str">
        <f t="shared" si="1"/>
        <v>OK</v>
      </c>
    </row>
    <row r="34" spans="1:27" ht="15" thickTop="1" x14ac:dyDescent="0.2">
      <c r="A34" s="344"/>
      <c r="B34" s="344"/>
      <c r="C34" s="345"/>
      <c r="D34" s="55">
        <v>537996.14</v>
      </c>
      <c r="E34" s="56">
        <f>IFERROR(TRUNC($D34*E33,2),"")</f>
        <v>0</v>
      </c>
      <c r="F34" s="56">
        <f>IFERROR(IF(SUM($E33:F33)=1,$D34-SUM($E34:E34),TRUNC($D34*F33,2)),"")</f>
        <v>0</v>
      </c>
      <c r="G34" s="56">
        <f>IFERROR(IF(SUM($E33:G33)=1,$D34-SUM($E34:F34),TRUNC($D34*G33,2)),"")</f>
        <v>0</v>
      </c>
      <c r="H34" s="285">
        <f>IFERROR(IF(SUM($E33:H33)=1,$D34-SUM($E34:G34),TRUNC($D34*H33,2)),"")</f>
        <v>0</v>
      </c>
      <c r="I34" s="285">
        <f>IFERROR(IF(SUM($E33:I33)=1,$D34-SUM($E34:H34),TRUNC($D34*I33,2)),"")</f>
        <v>0</v>
      </c>
      <c r="J34" s="285">
        <f>IFERROR(IF(SUM($E33:J33)=1,$D34-SUM($E34:I34),TRUNC($D34*J33,2)),"")</f>
        <v>80699.42</v>
      </c>
      <c r="K34" s="285">
        <f>IFERROR(IF(SUM($E33:K33)=1,$D34-SUM($E34:J34),TRUNC($D34*K33,2)),"")</f>
        <v>107599.22</v>
      </c>
      <c r="L34" s="285">
        <f>IFERROR(IF(SUM($E33:L33)=1,$D34-SUM($E34:K34),TRUNC($D34*L33,2)),"")</f>
        <v>134499.03</v>
      </c>
      <c r="M34" s="285">
        <f>IFERROR(IF(SUM($E33:M33)=1,$D34-SUM($E34:L34),TRUNC($D34*M33,2)),"")</f>
        <v>134499.03</v>
      </c>
      <c r="N34" s="285">
        <f>IFERROR(IF(SUM($E33:N33)=1,$D34-SUM($E34:M34),TRUNC($D34*N33,2)),"")</f>
        <v>53799.61</v>
      </c>
      <c r="O34" s="285">
        <f>IFERROR(IF(SUM($E33:O33)=1,$D34-SUM($E34:N34),TRUNC($D34*O33,2)),"")</f>
        <v>26899.829999999958</v>
      </c>
      <c r="P34" s="285">
        <f>IFERROR(IF(SUM($E33:P33)=1,$D34-SUM($E34:O34),TRUNC($D34*P33,2)),"")</f>
        <v>0</v>
      </c>
      <c r="Q34" s="285">
        <f>IFERROR(IF(SUM($E33:Q33)=1,$D34-SUM($E34:P34),TRUNC($D34*Q33,2)),"")</f>
        <v>0</v>
      </c>
      <c r="R34" s="285">
        <f>IFERROR(IF(SUM($E33:R33)=1,$D34-SUM($E34:Q34),TRUNC($D34*R33,2)),"")</f>
        <v>0</v>
      </c>
      <c r="S34" s="285">
        <f>IFERROR(IF(SUM($E33:S33)=1,$D34-SUM($E34:R34),TRUNC($D34*S33,2)),"")</f>
        <v>0</v>
      </c>
      <c r="T34" s="285">
        <f>IFERROR(IF(SUM($E33:T33)=1,$D34-SUM($E34:S34),TRUNC($D34*T33,2)),"")</f>
        <v>0</v>
      </c>
      <c r="U34" s="285">
        <f>IFERROR(IF(SUM($E33:U33)=1,$D34-SUM($E34:T34),TRUNC($D34*U33,2)),"")</f>
        <v>0</v>
      </c>
      <c r="V34" s="285">
        <f>IFERROR(IF(SUM($E33:V33)=1,$D34-SUM($E34:U34),TRUNC($D34*V33,2)),"")</f>
        <v>0</v>
      </c>
      <c r="W34" s="292"/>
      <c r="X34" s="292"/>
      <c r="Y34" s="57"/>
      <c r="Z34" s="58">
        <f t="shared" si="2"/>
        <v>537996.14</v>
      </c>
      <c r="AA34" s="54" t="str">
        <f t="shared" si="1"/>
        <v>OK</v>
      </c>
    </row>
    <row r="35" spans="1:27" ht="15" thickBot="1" x14ac:dyDescent="0.25">
      <c r="A35" s="344" t="s">
        <v>36</v>
      </c>
      <c r="B35" s="344" t="s">
        <v>37</v>
      </c>
      <c r="C35" s="345">
        <v>2.6291319836838398E-2</v>
      </c>
      <c r="D35" s="50">
        <v>1</v>
      </c>
      <c r="E35" s="51"/>
      <c r="F35" s="51"/>
      <c r="G35" s="51"/>
      <c r="H35" s="51"/>
      <c r="I35" s="51"/>
      <c r="J35" s="51"/>
      <c r="K35" s="51"/>
      <c r="L35" s="51"/>
      <c r="M35" s="51"/>
      <c r="N35" s="51"/>
      <c r="O35" s="51"/>
      <c r="P35" s="51"/>
      <c r="Q35" s="309">
        <v>0.1</v>
      </c>
      <c r="R35" s="309">
        <v>0.1</v>
      </c>
      <c r="S35" s="309">
        <v>0.2</v>
      </c>
      <c r="T35" s="309">
        <v>0.2</v>
      </c>
      <c r="U35" s="309">
        <v>0.2</v>
      </c>
      <c r="V35" s="309">
        <v>0.2</v>
      </c>
      <c r="W35" s="284"/>
      <c r="X35" s="284"/>
      <c r="Y35" s="52"/>
      <c r="Z35" s="53">
        <f t="shared" si="2"/>
        <v>1</v>
      </c>
      <c r="AA35" s="54" t="str">
        <f t="shared" si="1"/>
        <v>OK</v>
      </c>
    </row>
    <row r="36" spans="1:27" ht="15" thickTop="1" x14ac:dyDescent="0.2">
      <c r="A36" s="344"/>
      <c r="B36" s="344"/>
      <c r="C36" s="345"/>
      <c r="D36" s="55">
        <v>124563.43</v>
      </c>
      <c r="E36" s="56">
        <f>IFERROR(TRUNC($D36*E35,2),"")</f>
        <v>0</v>
      </c>
      <c r="F36" s="56">
        <f>IFERROR(IF(SUM($E35:F35)=1,$D36-SUM($E36:E36),TRUNC($D36*F35,2)),"")</f>
        <v>0</v>
      </c>
      <c r="G36" s="56">
        <f>IFERROR(IF(SUM($E35:G35)=1,$D36-SUM($E36:F36),TRUNC($D36*G35,2)),"")</f>
        <v>0</v>
      </c>
      <c r="H36" s="285">
        <f>IFERROR(IF(SUM($E35:H35)=1,$D36-SUM($E36:G36),TRUNC($D36*H35,2)),"")</f>
        <v>0</v>
      </c>
      <c r="I36" s="285">
        <f>IFERROR(IF(SUM($E35:I35)=1,$D36-SUM($E36:H36),TRUNC($D36*I35,2)),"")</f>
        <v>0</v>
      </c>
      <c r="J36" s="285">
        <f>IFERROR(IF(SUM($E35:J35)=1,$D36-SUM($E36:I36),TRUNC($D36*J35,2)),"")</f>
        <v>0</v>
      </c>
      <c r="K36" s="285">
        <f>IFERROR(IF(SUM($E35:K35)=1,$D36-SUM($E36:J36),TRUNC($D36*K35,2)),"")</f>
        <v>0</v>
      </c>
      <c r="L36" s="285">
        <f>IFERROR(IF(SUM($E35:L35)=1,$D36-SUM($E36:K36),TRUNC($D36*L35,2)),"")</f>
        <v>0</v>
      </c>
      <c r="M36" s="285">
        <f>IFERROR(IF(SUM($E35:M35)=1,$D36-SUM($E36:L36),TRUNC($D36*M35,2)),"")</f>
        <v>0</v>
      </c>
      <c r="N36" s="285">
        <f>IFERROR(IF(SUM($E35:N35)=1,$D36-SUM($E36:M36),TRUNC($D36*N35,2)),"")</f>
        <v>0</v>
      </c>
      <c r="O36" s="285">
        <f>IFERROR(IF(SUM($E35:O35)=1,$D36-SUM($E36:N36),TRUNC($D36*O35,2)),"")</f>
        <v>0</v>
      </c>
      <c r="P36" s="285">
        <f>IFERROR(IF(SUM($E35:P35)=1,$D36-SUM($E36:O36),TRUNC($D36*P35,2)),"")</f>
        <v>0</v>
      </c>
      <c r="Q36" s="285">
        <f>IFERROR(IF(SUM($E35:Q35)=1,$D36-SUM($E36:P36),TRUNC($D36*Q35,2)),"")</f>
        <v>12456.34</v>
      </c>
      <c r="R36" s="285">
        <f>IFERROR(IF(SUM($E35:R35)=1,$D36-SUM($E36:Q36),TRUNC($D36*R35,2)),"")</f>
        <v>12456.34</v>
      </c>
      <c r="S36" s="285">
        <f>IFERROR(IF(SUM($E35:S35)=1,$D36-SUM($E36:R36),TRUNC($D36*S35,2)),"")</f>
        <v>24912.68</v>
      </c>
      <c r="T36" s="285">
        <f>IFERROR(IF(SUM($E35:T35)=1,$D36-SUM($E36:S36),TRUNC($D36*T35,2)),"")</f>
        <v>24912.68</v>
      </c>
      <c r="U36" s="285">
        <f>IFERROR(IF(SUM($E35:U35)=1,$D36-SUM($E36:T36),TRUNC($D36*U35,2)),"")</f>
        <v>24912.68</v>
      </c>
      <c r="V36" s="285">
        <f>IFERROR(IF(SUM($E35:V35)=1,$D36-SUM($E36:U36),TRUNC($D36*V35,2)),"")</f>
        <v>24912.709999999992</v>
      </c>
      <c r="W36" s="292"/>
      <c r="X36" s="292"/>
      <c r="Y36" s="57"/>
      <c r="Z36" s="58">
        <f t="shared" si="2"/>
        <v>124563.43</v>
      </c>
      <c r="AA36" s="54" t="str">
        <f t="shared" si="1"/>
        <v>OK</v>
      </c>
    </row>
    <row r="37" spans="1:27" ht="15" thickBot="1" x14ac:dyDescent="0.25">
      <c r="A37" s="344" t="s">
        <v>38</v>
      </c>
      <c r="B37" s="344" t="s">
        <v>39</v>
      </c>
      <c r="C37" s="345">
        <v>8.0733341641240422E-3</v>
      </c>
      <c r="D37" s="50">
        <v>1</v>
      </c>
      <c r="E37" s="51"/>
      <c r="F37" s="51"/>
      <c r="G37" s="51"/>
      <c r="H37" s="51"/>
      <c r="I37" s="51"/>
      <c r="J37" s="51"/>
      <c r="K37" s="51"/>
      <c r="L37" s="51"/>
      <c r="M37" s="51"/>
      <c r="N37" s="51"/>
      <c r="O37" s="310">
        <v>0.1</v>
      </c>
      <c r="P37" s="310">
        <v>0.1</v>
      </c>
      <c r="Q37" s="310">
        <v>0.1</v>
      </c>
      <c r="R37" s="310">
        <v>0.1</v>
      </c>
      <c r="S37" s="310">
        <v>0.1</v>
      </c>
      <c r="T37" s="310">
        <v>0.1</v>
      </c>
      <c r="U37" s="310">
        <v>0.1</v>
      </c>
      <c r="V37" s="310">
        <v>0.3</v>
      </c>
      <c r="W37" s="284"/>
      <c r="X37" s="284"/>
      <c r="Y37" s="52"/>
      <c r="Z37" s="53">
        <f>SUM(E37:Y37)</f>
        <v>1</v>
      </c>
      <c r="AA37" s="54" t="str">
        <f t="shared" si="1"/>
        <v>OK</v>
      </c>
    </row>
    <row r="38" spans="1:27" ht="15" thickTop="1" x14ac:dyDescent="0.2">
      <c r="A38" s="344"/>
      <c r="B38" s="344"/>
      <c r="C38" s="345"/>
      <c r="D38" s="55">
        <v>38249.97</v>
      </c>
      <c r="E38" s="56">
        <f>IFERROR(TRUNC($D38*E37,2),"")</f>
        <v>0</v>
      </c>
      <c r="F38" s="56">
        <f>IFERROR(IF(SUM($E37:F37)=1,$D38-SUM($E38:E38),TRUNC($D38*F37,2)),"")</f>
        <v>0</v>
      </c>
      <c r="G38" s="56">
        <f>IFERROR(IF(SUM($E37:G37)=1,$D38-SUM($E38:F38),TRUNC($D38*G37,2)),"")</f>
        <v>0</v>
      </c>
      <c r="H38" s="285">
        <f>IFERROR(IF(SUM($E37:H37)=1,$D38-SUM($E38:G38),TRUNC($D38*H37,2)),"")</f>
        <v>0</v>
      </c>
      <c r="I38" s="285">
        <f>IFERROR(IF(SUM($E37:I37)=1,$D38-SUM($E38:H38),TRUNC($D38*I37,2)),"")</f>
        <v>0</v>
      </c>
      <c r="J38" s="285">
        <f>IFERROR(IF(SUM($E37:J37)=1,$D38-SUM($E38:I38),TRUNC($D38*J37,2)),"")</f>
        <v>0</v>
      </c>
      <c r="K38" s="285">
        <f>IFERROR(IF(SUM($E37:K37)=1,$D38-SUM($E38:J38),TRUNC($D38*K37,2)),"")</f>
        <v>0</v>
      </c>
      <c r="L38" s="285">
        <f>IFERROR(IF(SUM($E37:L37)=1,$D38-SUM($E38:K38),TRUNC($D38*L37,2)),"")</f>
        <v>0</v>
      </c>
      <c r="M38" s="285">
        <f>IFERROR(IF(SUM($E37:M37)=1,$D38-SUM($E38:L38),TRUNC($D38*M37,2)),"")</f>
        <v>0</v>
      </c>
      <c r="N38" s="285">
        <f>IFERROR(IF(SUM($E37:N37)=1,$D38-SUM($E38:M38),TRUNC($D38*N37,2)),"")</f>
        <v>0</v>
      </c>
      <c r="O38" s="285">
        <f>IFERROR(IF(SUM($E37:O37)=1,$D38-SUM($E38:N38),TRUNC($D38*O37,2)),"")</f>
        <v>3824.99</v>
      </c>
      <c r="P38" s="285">
        <f>IFERROR(IF(SUM($E37:P37)=1,$D38-SUM($E38:O38),TRUNC($D38*P37,2)),"")</f>
        <v>3824.99</v>
      </c>
      <c r="Q38" s="285">
        <f>IFERROR(IF(SUM($E37:Q37)=1,$D38-SUM($E38:P38),TRUNC($D38*Q37,2)),"")</f>
        <v>3824.99</v>
      </c>
      <c r="R38" s="285">
        <f>IFERROR(IF(SUM($E37:R37)=1,$D38-SUM($E38:Q38),TRUNC($D38*R37,2)),"")</f>
        <v>3824.99</v>
      </c>
      <c r="S38" s="285">
        <f>IFERROR(IF(SUM($E37:S37)=1,$D38-SUM($E38:R38),TRUNC($D38*S37,2)),"")</f>
        <v>3824.99</v>
      </c>
      <c r="T38" s="285">
        <f>IFERROR(IF(SUM($E37:T37)=1,$D38-SUM($E38:S38),TRUNC($D38*T37,2)),"")</f>
        <v>3824.99</v>
      </c>
      <c r="U38" s="285">
        <f>IFERROR(IF(SUM($E37:U37)=1,$D38-SUM($E38:T38),TRUNC($D38*U37,2)),"")</f>
        <v>3824.99</v>
      </c>
      <c r="V38" s="285">
        <f>IFERROR(IF(SUM($E37:V37)=1,$D38-SUM($E38:U38),TRUNC($D38*V37,2)),"")</f>
        <v>11475.040000000008</v>
      </c>
      <c r="W38" s="292"/>
      <c r="X38" s="292"/>
      <c r="Y38" s="57"/>
      <c r="Z38" s="58">
        <f t="shared" si="2"/>
        <v>38249.97</v>
      </c>
      <c r="AA38" s="54" t="str">
        <f t="shared" si="1"/>
        <v>OK</v>
      </c>
    </row>
    <row r="39" spans="1:27" ht="15" thickBot="1" x14ac:dyDescent="0.25">
      <c r="A39" s="344" t="s">
        <v>40</v>
      </c>
      <c r="B39" s="344" t="s">
        <v>41</v>
      </c>
      <c r="C39" s="345">
        <v>1.5561626585658421E-2</v>
      </c>
      <c r="D39" s="50">
        <v>1</v>
      </c>
      <c r="E39" s="51"/>
      <c r="F39" s="51"/>
      <c r="G39" s="51"/>
      <c r="H39" s="51"/>
      <c r="I39" s="51"/>
      <c r="J39" s="51"/>
      <c r="K39" s="51"/>
      <c r="L39" s="51"/>
      <c r="M39" s="51"/>
      <c r="N39" s="51"/>
      <c r="O39" s="51"/>
      <c r="P39" s="51"/>
      <c r="Q39" s="284"/>
      <c r="R39" s="284"/>
      <c r="S39" s="311">
        <v>0.1</v>
      </c>
      <c r="T39" s="311">
        <v>0.1</v>
      </c>
      <c r="U39" s="311">
        <v>0.4</v>
      </c>
      <c r="V39" s="311">
        <v>0.4</v>
      </c>
      <c r="W39" s="284"/>
      <c r="X39" s="284"/>
      <c r="Y39" s="52"/>
      <c r="Z39" s="53">
        <f t="shared" si="2"/>
        <v>1</v>
      </c>
      <c r="AA39" s="54" t="str">
        <f t="shared" si="1"/>
        <v>OK</v>
      </c>
    </row>
    <row r="40" spans="1:27" ht="15" thickTop="1" x14ac:dyDescent="0.2">
      <c r="A40" s="344"/>
      <c r="B40" s="344"/>
      <c r="C40" s="345"/>
      <c r="D40" s="55">
        <v>73728.12</v>
      </c>
      <c r="E40" s="56">
        <f>IFERROR(TRUNC($D40*E39,2),"")</f>
        <v>0</v>
      </c>
      <c r="F40" s="56">
        <f>IFERROR(IF(SUM($E39:F39)=1,$D40-SUM($E40:E40),TRUNC($D40*F39,2)),"")</f>
        <v>0</v>
      </c>
      <c r="G40" s="56">
        <f>IFERROR(IF(SUM($E39:G39)=1,$D40-SUM($E40:F40),TRUNC($D40*G39,2)),"")</f>
        <v>0</v>
      </c>
      <c r="H40" s="285">
        <f>IFERROR(IF(SUM($E39:H39)=1,$D40-SUM($E40:G40),TRUNC($D40*H39,2)),"")</f>
        <v>0</v>
      </c>
      <c r="I40" s="285">
        <f>IFERROR(IF(SUM($E39:I39)=1,$D40-SUM($E40:H40),TRUNC($D40*I39,2)),"")</f>
        <v>0</v>
      </c>
      <c r="J40" s="285">
        <f>IFERROR(IF(SUM($E39:J39)=1,$D40-SUM($E40:I40),TRUNC($D40*J39,2)),"")</f>
        <v>0</v>
      </c>
      <c r="K40" s="285">
        <f>IFERROR(IF(SUM($E39:K39)=1,$D40-SUM($E40:J40),TRUNC($D40*K39,2)),"")</f>
        <v>0</v>
      </c>
      <c r="L40" s="285">
        <f>IFERROR(IF(SUM($E39:L39)=1,$D40-SUM($E40:K40),TRUNC($D40*L39,2)),"")</f>
        <v>0</v>
      </c>
      <c r="M40" s="285">
        <f>IFERROR(IF(SUM($E39:M39)=1,$D40-SUM($E40:L40),TRUNC($D40*M39,2)),"")</f>
        <v>0</v>
      </c>
      <c r="N40" s="285">
        <f>IFERROR(IF(SUM($E39:N39)=1,$D40-SUM($E40:M40),TRUNC($D40*N39,2)),"")</f>
        <v>0</v>
      </c>
      <c r="O40" s="285">
        <f>IFERROR(IF(SUM($E39:O39)=1,$D40-SUM($E40:N40),TRUNC($D40*O39,2)),"")</f>
        <v>0</v>
      </c>
      <c r="P40" s="285">
        <f>IFERROR(IF(SUM($E39:P39)=1,$D40-SUM($E40:O40),TRUNC($D40*P39,2)),"")</f>
        <v>0</v>
      </c>
      <c r="Q40" s="285">
        <f>IFERROR(IF(SUM($E39:Q39)=1,$D40-SUM($E40:P40),TRUNC($D40*Q39,2)),"")</f>
        <v>0</v>
      </c>
      <c r="R40" s="285">
        <f>IFERROR(IF(SUM($E39:R39)=1,$D40-SUM($E40:Q40),TRUNC($D40*R39,2)),"")</f>
        <v>0</v>
      </c>
      <c r="S40" s="285">
        <f>IFERROR(IF(SUM($E39:S39)=1,$D40-SUM($E40:R40),TRUNC($D40*S39,2)),"")</f>
        <v>7372.81</v>
      </c>
      <c r="T40" s="285">
        <f>IFERROR(IF(SUM($E39:T39)=1,$D40-SUM($E40:S40),TRUNC($D40*T39,2)),"")</f>
        <v>7372.81</v>
      </c>
      <c r="U40" s="285">
        <f>IFERROR(IF(SUM($E39:U39)=1,$D40-SUM($E40:T40),TRUNC($D40*U39,2)),"")</f>
        <v>29491.24</v>
      </c>
      <c r="V40" s="285">
        <f>IFERROR(IF(SUM($E39:V39)=1,$D40-SUM($E40:U40),TRUNC($D40*V39,2)),"")</f>
        <v>29491.259999999995</v>
      </c>
      <c r="W40" s="292"/>
      <c r="X40" s="292"/>
      <c r="Y40" s="57"/>
      <c r="Z40" s="58">
        <f t="shared" si="2"/>
        <v>73728.12</v>
      </c>
      <c r="AA40" s="54" t="str">
        <f t="shared" si="1"/>
        <v>OK</v>
      </c>
    </row>
    <row r="41" spans="1:27" ht="15" thickBot="1" x14ac:dyDescent="0.25">
      <c r="A41" s="344" t="s">
        <v>42</v>
      </c>
      <c r="B41" s="348" t="s">
        <v>43</v>
      </c>
      <c r="C41" s="345">
        <v>0.11448460750409337</v>
      </c>
      <c r="D41" s="50">
        <v>1</v>
      </c>
      <c r="E41" s="51"/>
      <c r="F41" s="51"/>
      <c r="G41" s="51"/>
      <c r="H41" s="51"/>
      <c r="I41" s="51"/>
      <c r="J41" s="51"/>
      <c r="K41" s="51"/>
      <c r="L41" s="312">
        <v>0.05</v>
      </c>
      <c r="M41" s="312">
        <v>0.1</v>
      </c>
      <c r="N41" s="312">
        <v>0.1</v>
      </c>
      <c r="O41" s="312">
        <v>0.1</v>
      </c>
      <c r="P41" s="312">
        <v>0.15</v>
      </c>
      <c r="Q41" s="312">
        <v>0.15</v>
      </c>
      <c r="R41" s="312">
        <v>0.15</v>
      </c>
      <c r="S41" s="312">
        <v>0.05</v>
      </c>
      <c r="T41" s="312">
        <v>0.05</v>
      </c>
      <c r="U41" s="312">
        <v>0.05</v>
      </c>
      <c r="V41" s="312">
        <v>0.05</v>
      </c>
      <c r="W41" s="284"/>
      <c r="X41" s="284"/>
      <c r="Y41" s="52"/>
      <c r="Z41" s="53">
        <f t="shared" si="2"/>
        <v>1.0000000000000002</v>
      </c>
      <c r="AA41" s="54" t="str">
        <f t="shared" si="1"/>
        <v>OK</v>
      </c>
    </row>
    <row r="42" spans="1:27" ht="15" thickTop="1" x14ac:dyDescent="0.2">
      <c r="A42" s="344"/>
      <c r="B42" s="348"/>
      <c r="C42" s="345"/>
      <c r="D42" s="55">
        <v>542406.98</v>
      </c>
      <c r="E42" s="56">
        <f>IFERROR(TRUNC($D42*E41,2),"")</f>
        <v>0</v>
      </c>
      <c r="F42" s="56">
        <f>IFERROR(IF(SUM($E41:F41)=1,$D42-SUM($E42:E42),TRUNC($D42*F41,2)),"")</f>
        <v>0</v>
      </c>
      <c r="G42" s="56">
        <f>IFERROR(IF(SUM($E41:G41)=1,$D42-SUM($E42:F42),TRUNC($D42*G41,2)),"")</f>
        <v>0</v>
      </c>
      <c r="H42" s="285">
        <f>IFERROR(IF(SUM($E41:H41)=1,$D42-SUM($E42:G42),TRUNC($D42*H41,2)),"")</f>
        <v>0</v>
      </c>
      <c r="I42" s="285">
        <f>IFERROR(IF(SUM($E41:I41)=1,$D42-SUM($E42:H42),TRUNC($D42*I41,2)),"")</f>
        <v>0</v>
      </c>
      <c r="J42" s="285">
        <f>IFERROR(IF(SUM($E41:J41)=1,$D42-SUM($E42:I42),TRUNC($D42*J41,2)),"")</f>
        <v>0</v>
      </c>
      <c r="K42" s="285">
        <f>IFERROR(IF(SUM($E41:K41)=1,$D42-SUM($E42:J42),TRUNC($D42*K41,2)),"")</f>
        <v>0</v>
      </c>
      <c r="L42" s="285">
        <f>IFERROR(IF(SUM($E41:L41)=1,$D42-SUM($E42:K42),TRUNC($D42*L41,2)),"")</f>
        <v>27120.34</v>
      </c>
      <c r="M42" s="285">
        <f>IFERROR(IF(SUM($E41:M41)=1,$D42-SUM($E42:L42),TRUNC($D42*M41,2)),"")</f>
        <v>54240.69</v>
      </c>
      <c r="N42" s="285">
        <f>IFERROR(IF(SUM($E41:N41)=1,$D42-SUM($E42:M42),TRUNC($D42*N41,2)),"")</f>
        <v>54240.69</v>
      </c>
      <c r="O42" s="285">
        <f>IFERROR(IF(SUM($E41:O41)=1,$D42-SUM($E42:N42),TRUNC($D42*O41,2)),"")</f>
        <v>54240.69</v>
      </c>
      <c r="P42" s="285">
        <f>IFERROR(IF(SUM($E41:P41)=1,$D42-SUM($E42:O42),TRUNC($D42*P41,2)),"")</f>
        <v>81361.039999999994</v>
      </c>
      <c r="Q42" s="285">
        <f>IFERROR(IF(SUM($E41:Q41)=1,$D42-SUM($E42:P42),TRUNC($D42*Q41,2)),"")</f>
        <v>81361.039999999994</v>
      </c>
      <c r="R42" s="285">
        <f>IFERROR(IF(SUM($E41:R41)=1,$D42-SUM($E42:Q42),TRUNC($D42*R41,2)),"")</f>
        <v>81361.039999999994</v>
      </c>
      <c r="S42" s="285">
        <f>IFERROR(IF(SUM($E41:S41)=1,$D42-SUM($E42:R42),TRUNC($D42*S41,2)),"")</f>
        <v>27120.34</v>
      </c>
      <c r="T42" s="285">
        <f>IFERROR(IF(SUM($E41:T41)=1,$D42-SUM($E42:S42),TRUNC($D42*T41,2)),"")</f>
        <v>27120.34</v>
      </c>
      <c r="U42" s="285">
        <f>IFERROR(IF(SUM($E41:U41)=1,$D42-SUM($E42:T42),TRUNC($D42*U41,2)),"")</f>
        <v>27120.34</v>
      </c>
      <c r="V42" s="285">
        <f>IFERROR(IF(SUM($E41:V41)=1,$D42-SUM($E42:U42),TRUNC($D42*V41,2)),"")</f>
        <v>27120.429999999935</v>
      </c>
      <c r="W42" s="285">
        <f>IFERROR(IF(SUM($E41:W41)=1,$D42-SUM($E42:V42),TRUNC($D42*W41,2)),"")</f>
        <v>0</v>
      </c>
      <c r="X42" s="285">
        <f>IFERROR(IF(SUM($E41:X41)=1,$D42-SUM($E42:W42),TRUNC($D42*X41,2)),"")</f>
        <v>0</v>
      </c>
      <c r="Y42" s="285">
        <f>IFERROR(IF(SUM($E41:Y41)=1,$D42-SUM($E42:X42),TRUNC($D42*Y41,2)),"")</f>
        <v>0</v>
      </c>
      <c r="Z42" s="58">
        <f t="shared" si="2"/>
        <v>542406.98</v>
      </c>
      <c r="AA42" s="54" t="str">
        <f t="shared" si="1"/>
        <v>OK</v>
      </c>
    </row>
    <row r="43" spans="1:27" ht="15" thickBot="1" x14ac:dyDescent="0.25">
      <c r="A43" s="344" t="s">
        <v>44</v>
      </c>
      <c r="B43" s="348" t="s">
        <v>45</v>
      </c>
      <c r="C43" s="345">
        <v>7.7866894183040603E-4</v>
      </c>
      <c r="D43" s="50">
        <v>1</v>
      </c>
      <c r="E43" s="51"/>
      <c r="F43" s="51"/>
      <c r="G43" s="51"/>
      <c r="H43" s="51"/>
      <c r="I43" s="51"/>
      <c r="J43" s="51"/>
      <c r="K43" s="51"/>
      <c r="L43" s="51"/>
      <c r="M43" s="51"/>
      <c r="N43" s="51"/>
      <c r="O43" s="51"/>
      <c r="P43" s="51"/>
      <c r="Q43" s="284"/>
      <c r="R43" s="284"/>
      <c r="S43" s="284"/>
      <c r="T43" s="284"/>
      <c r="U43" s="284"/>
      <c r="V43" s="314">
        <v>1</v>
      </c>
      <c r="W43" s="284"/>
      <c r="X43" s="284"/>
      <c r="Y43" s="52"/>
      <c r="Z43" s="53">
        <f t="shared" si="2"/>
        <v>1</v>
      </c>
      <c r="AA43" s="54" t="str">
        <f t="shared" si="1"/>
        <v>OK</v>
      </c>
    </row>
    <row r="44" spans="1:27" ht="15" thickTop="1" x14ac:dyDescent="0.2">
      <c r="A44" s="344"/>
      <c r="B44" s="348"/>
      <c r="C44" s="345"/>
      <c r="D44" s="55">
        <v>3689.19</v>
      </c>
      <c r="E44" s="56">
        <f>IFERROR(TRUNC($D44*E43,2),"")</f>
        <v>0</v>
      </c>
      <c r="F44" s="56">
        <f>IFERROR(IF(SUM($E43:F43)=1,$D44-SUM($E44:E44),TRUNC($D44*F43,2)),"")</f>
        <v>0</v>
      </c>
      <c r="G44" s="56">
        <f>IFERROR(IF(SUM($E43:G43)=1,$D44-SUM($E44:F44),TRUNC($D44*G43,2)),"")</f>
        <v>0</v>
      </c>
      <c r="H44" s="285">
        <f>IFERROR(IF(SUM($E43:H43)=1,$D44-SUM($E44:G44),TRUNC($D44*H43,2)),"")</f>
        <v>0</v>
      </c>
      <c r="I44" s="285">
        <f>IFERROR(IF(SUM($E43:I43)=1,$D44-SUM($E44:H44),TRUNC($D44*I43,2)),"")</f>
        <v>0</v>
      </c>
      <c r="J44" s="285">
        <f>IFERROR(IF(SUM($E43:J43)=1,$D44-SUM($E44:I44),TRUNC($D44*J43,2)),"")</f>
        <v>0</v>
      </c>
      <c r="K44" s="285">
        <f>IFERROR(IF(SUM($E43:K43)=1,$D44-SUM($E44:J44),TRUNC($D44*K43,2)),"")</f>
        <v>0</v>
      </c>
      <c r="L44" s="285">
        <f>IFERROR(IF(SUM($E43:L43)=1,$D44-SUM($E44:K44),TRUNC($D44*L43,2)),"")</f>
        <v>0</v>
      </c>
      <c r="M44" s="285">
        <f>IFERROR(IF(SUM($E43:M43)=1,$D44-SUM($E44:L44),TRUNC($D44*M43,2)),"")</f>
        <v>0</v>
      </c>
      <c r="N44" s="285">
        <f>IFERROR(IF(SUM($E43:N43)=1,$D44-SUM($E44:M44),TRUNC($D44*N43,2)),"")</f>
        <v>0</v>
      </c>
      <c r="O44" s="285">
        <f>IFERROR(IF(SUM($E43:O43)=1,$D44-SUM($E44:N44),TRUNC($D44*O43,2)),"")</f>
        <v>0</v>
      </c>
      <c r="P44" s="285">
        <f>IFERROR(IF(SUM($E43:P43)=1,$D44-SUM($E44:O44),TRUNC($D44*P43,2)),"")</f>
        <v>0</v>
      </c>
      <c r="Q44" s="285">
        <f>IFERROR(IF(SUM($E43:Q43)=1,$D44-SUM($E44:P44),TRUNC($D44*Q43,2)),"")</f>
        <v>0</v>
      </c>
      <c r="R44" s="285">
        <f>IFERROR(IF(SUM($E43:R43)=1,$D44-SUM($E44:Q44),TRUNC($D44*R43,2)),"")</f>
        <v>0</v>
      </c>
      <c r="S44" s="285">
        <f>IFERROR(IF(SUM($E43:S43)=1,$D44-SUM($E44:R44),TRUNC($D44*S43,2)),"")</f>
        <v>0</v>
      </c>
      <c r="T44" s="285">
        <f>IFERROR(IF(SUM($E43:T43)=1,$D44-SUM($E44:S44),TRUNC($D44*T43,2)),"")</f>
        <v>0</v>
      </c>
      <c r="U44" s="285">
        <f>IFERROR(IF(SUM($E43:U43)=1,$D44-SUM($E44:T44),TRUNC($D44*U43,2)),"")</f>
        <v>0</v>
      </c>
      <c r="V44" s="285">
        <f>IFERROR(IF(SUM($E43:V43)=1,$D44-SUM($E44:U44),TRUNC($D44*V43,2)),"")</f>
        <v>3689.19</v>
      </c>
      <c r="W44" s="292"/>
      <c r="X44" s="292"/>
      <c r="Y44" s="57"/>
      <c r="Z44" s="58">
        <f t="shared" si="2"/>
        <v>3689.19</v>
      </c>
      <c r="AA44" s="54" t="str">
        <f t="shared" si="1"/>
        <v>OK</v>
      </c>
    </row>
    <row r="45" spans="1:27" ht="15" thickBot="1" x14ac:dyDescent="0.25">
      <c r="A45" s="344" t="s">
        <v>46</v>
      </c>
      <c r="B45" s="348" t="s">
        <v>47</v>
      </c>
      <c r="C45" s="345">
        <v>7.3606644114811895E-2</v>
      </c>
      <c r="D45" s="50">
        <v>1</v>
      </c>
      <c r="E45" s="51">
        <v>5.04E-2</v>
      </c>
      <c r="F45" s="51">
        <v>4.99E-2</v>
      </c>
      <c r="G45" s="51">
        <v>5.96E-2</v>
      </c>
      <c r="H45" s="51">
        <v>5.96E-2</v>
      </c>
      <c r="I45" s="51">
        <v>5.96E-2</v>
      </c>
      <c r="J45" s="51">
        <v>4.1300000000000003E-2</v>
      </c>
      <c r="K45" s="51">
        <v>7.5600000000000001E-2</v>
      </c>
      <c r="L45" s="51">
        <v>8.1699999999999995E-2</v>
      </c>
      <c r="M45" s="51">
        <v>8.8999999999999996E-2</v>
      </c>
      <c r="N45" s="51">
        <v>7.7899999999999997E-2</v>
      </c>
      <c r="O45" s="51">
        <v>4.4400000000000002E-2</v>
      </c>
      <c r="P45" s="51">
        <v>4.53E-2</v>
      </c>
      <c r="Q45" s="284">
        <v>4.7399999999999998E-2</v>
      </c>
      <c r="R45" s="284">
        <v>4.7699999999999999E-2</v>
      </c>
      <c r="S45" s="284">
        <v>3.7699999999999997E-2</v>
      </c>
      <c r="T45" s="284">
        <v>3.7699999999999997E-2</v>
      </c>
      <c r="U45" s="284">
        <v>4.3799999999999999E-2</v>
      </c>
      <c r="V45" s="284">
        <v>5.1400000000000001E-2</v>
      </c>
      <c r="W45" s="284"/>
      <c r="X45" s="284"/>
      <c r="Y45" s="52"/>
      <c r="Z45" s="53">
        <f>SUM(E45:Y45)</f>
        <v>0.99999999999999978</v>
      </c>
      <c r="AA45" s="54" t="str">
        <f t="shared" si="1"/>
        <v>OK</v>
      </c>
    </row>
    <row r="46" spans="1:27" ht="15" thickTop="1" x14ac:dyDescent="0.2">
      <c r="A46" s="344"/>
      <c r="B46" s="348"/>
      <c r="C46" s="345"/>
      <c r="D46" s="55">
        <v>348734.71999999997</v>
      </c>
      <c r="E46" s="56">
        <f>IFERROR(TRUNC($D46*E45,2),"")</f>
        <v>17576.22</v>
      </c>
      <c r="F46" s="56">
        <f>IFERROR(IF(SUM($E45:F45)=1,$D46-SUM($E46:E46),TRUNC($D46*F45,2)),"")</f>
        <v>17401.86</v>
      </c>
      <c r="G46" s="56">
        <f>IFERROR(IF(SUM($E45:G45)=1,$D46-SUM($E46:F46),TRUNC($D46*G45,2)),"")</f>
        <v>20784.580000000002</v>
      </c>
      <c r="H46" s="285">
        <f>IFERROR(IF(SUM($E45:H45)=1,$D46-SUM($E46:G46),TRUNC($D46*H45,2)),"")</f>
        <v>20784.580000000002</v>
      </c>
      <c r="I46" s="285">
        <f>IFERROR(IF(SUM($E45:I45)=1,$D46-SUM($E46:H46),TRUNC($D46*I45,2)),"")</f>
        <v>20784.580000000002</v>
      </c>
      <c r="J46" s="285">
        <f>IFERROR(IF(SUM($E45:J45)=1,$D46-SUM($E46:I46),TRUNC($D46*J45,2)),"")</f>
        <v>14402.74</v>
      </c>
      <c r="K46" s="285">
        <f>IFERROR(IF(SUM($E45:K45)=1,$D46-SUM($E46:J46),TRUNC($D46*K45,2)),"")</f>
        <v>26364.34</v>
      </c>
      <c r="L46" s="285">
        <f>IFERROR(IF(SUM($E45:L45)=1,$D46-SUM($E46:K46),TRUNC($D46*L45,2)),"")</f>
        <v>28491.62</v>
      </c>
      <c r="M46" s="285">
        <f>IFERROR(IF(SUM($E45:M45)=1,$D46-SUM($E46:L46),TRUNC($D46*M45,2)),"")</f>
        <v>31037.39</v>
      </c>
      <c r="N46" s="285">
        <f>IFERROR(IF(SUM($E45:N45)=1,$D46-SUM($E46:M46),TRUNC($D46*N45,2)),"")</f>
        <v>27166.43</v>
      </c>
      <c r="O46" s="285">
        <f>IFERROR(IF(SUM($E45:O45)=1,$D46-SUM($E46:N46),TRUNC($D46*O45,2)),"")</f>
        <v>15483.82</v>
      </c>
      <c r="P46" s="285">
        <f>IFERROR(IF(SUM($E45:P45)=1,$D46-SUM($E46:O46),TRUNC($D46*P45,2)),"")</f>
        <v>15797.68</v>
      </c>
      <c r="Q46" s="285">
        <f>IFERROR(IF(SUM($E45:Q45)=1,$D46-SUM($E46:P46),TRUNC($D46*Q45,2)),"")</f>
        <v>16530.02</v>
      </c>
      <c r="R46" s="285">
        <f>IFERROR(IF(SUM($E45:R45)=1,$D46-SUM($E46:Q46),TRUNC($D46*R45,2)),"")</f>
        <v>16634.64</v>
      </c>
      <c r="S46" s="285">
        <f>IFERROR(IF(SUM($E45:S45)=1,$D46-SUM($E46:R46),TRUNC($D46*S45,2)),"")</f>
        <v>13147.29</v>
      </c>
      <c r="T46" s="285">
        <f>IFERROR(IF(SUM($E45:T45)=1,$D46-SUM($E46:S46),TRUNC($D46*T45,2)),"")</f>
        <v>13147.29</v>
      </c>
      <c r="U46" s="285">
        <f>IFERROR(IF(SUM($E45:U45)=1,$D46-SUM($E46:T46),TRUNC($D46*U45,2)),"")</f>
        <v>15274.58</v>
      </c>
      <c r="V46" s="285">
        <f>IFERROR(IF(SUM($E45:V45)=1,$D46-SUM($E46:U46),TRUNC($D46*V45,2)),"")</f>
        <v>17925.059999999939</v>
      </c>
      <c r="W46" s="292"/>
      <c r="X46" s="292"/>
      <c r="Y46" s="57"/>
      <c r="Z46" s="58">
        <f t="shared" si="2"/>
        <v>348734.71999999997</v>
      </c>
      <c r="AA46" s="54" t="str">
        <f t="shared" si="1"/>
        <v>OK</v>
      </c>
    </row>
    <row r="47" spans="1:27" ht="15" hidden="1" thickBot="1" x14ac:dyDescent="0.25">
      <c r="A47" s="344" t="s">
        <v>58</v>
      </c>
      <c r="B47" s="344" t="s">
        <v>3369</v>
      </c>
      <c r="C47" s="345" t="s">
        <v>58</v>
      </c>
      <c r="D47" s="50" t="s">
        <v>58</v>
      </c>
      <c r="E47" s="51"/>
      <c r="F47" s="51"/>
      <c r="G47" s="51"/>
      <c r="H47" s="51"/>
      <c r="I47" s="51"/>
      <c r="J47" s="51"/>
      <c r="K47" s="51"/>
      <c r="L47" s="51"/>
      <c r="M47" s="51"/>
      <c r="N47" s="51"/>
      <c r="O47" s="51"/>
      <c r="P47" s="51"/>
      <c r="Q47" s="284"/>
      <c r="R47" s="284"/>
      <c r="S47" s="284"/>
      <c r="T47" s="284"/>
      <c r="U47" s="284"/>
      <c r="V47" s="284"/>
      <c r="W47" s="284"/>
      <c r="X47" s="284"/>
      <c r="Y47" s="52"/>
      <c r="Z47" s="53">
        <f t="shared" si="2"/>
        <v>0</v>
      </c>
      <c r="AA47" s="54" t="str">
        <f t="shared" si="1"/>
        <v>ERRO</v>
      </c>
    </row>
    <row r="48" spans="1:27" ht="15" hidden="1" thickTop="1" x14ac:dyDescent="0.2">
      <c r="A48" s="344"/>
      <c r="B48" s="344"/>
      <c r="C48" s="345"/>
      <c r="D48" s="55" t="s">
        <v>58</v>
      </c>
      <c r="E48" s="56" t="str">
        <f>IFERROR(TRUNC($D48*E47,2),"")</f>
        <v/>
      </c>
      <c r="F48" s="56" t="str">
        <f>IFERROR(IF(SUM($E47:F47)=1,$D48-SUM($E48:E48),TRUNC($D48*F47,2)),"")</f>
        <v/>
      </c>
      <c r="G48" s="56" t="str">
        <f>IFERROR(IF(SUM($E47:G47)=1,$D48-SUM($E48:F48),TRUNC($D48*G47,2)),"")</f>
        <v/>
      </c>
      <c r="H48" s="56" t="str">
        <f>IFERROR(IF(SUM($E47:H47)=1,$D48-SUM($E48:G48),TRUNC($D48*H47,2)),"")</f>
        <v/>
      </c>
      <c r="I48" s="56" t="str">
        <f>IFERROR(IF(SUM($E47:I47)=1,$D48-SUM($E48:H48),TRUNC($D48*I47,2)),"")</f>
        <v/>
      </c>
      <c r="J48" s="56" t="str">
        <f>IFERROR(IF(SUM($E47:J47)=1,$D48-SUM($E48:I48),TRUNC($D48*J47,2)),"")</f>
        <v/>
      </c>
      <c r="K48" s="56" t="str">
        <f>IFERROR(IF(SUM($E47:K47)=1,$D48-SUM($E48:J48),TRUNC($D48*K47,2)),"")</f>
        <v/>
      </c>
      <c r="L48" s="56" t="str">
        <f>IFERROR(IF(SUM($E47:L47)=1,$D48-SUM($E48:K48),TRUNC($D48*L47,2)),"")</f>
        <v/>
      </c>
      <c r="M48" s="56" t="str">
        <f>IFERROR(IF(SUM($E47:M47)=1,$D48-SUM($E48:L48),TRUNC($D48*M47,2)),"")</f>
        <v/>
      </c>
      <c r="N48" s="56" t="str">
        <f>IFERROR(IF(SUM($E47:N47)=1,$D48-SUM($E48:M48),TRUNC($D48*N47,2)),"")</f>
        <v/>
      </c>
      <c r="O48" s="56" t="str">
        <f>IFERROR(IF(SUM($E47:O47)=1,$D48-SUM($E48:N48),TRUNC($D48*O47,2)),"")</f>
        <v/>
      </c>
      <c r="P48" s="56" t="str">
        <f>IFERROR(IF(SUM($E47:P47)=1,$D48-SUM($E48:O48),TRUNC($D48*P47,2)),"")</f>
        <v/>
      </c>
      <c r="Q48" s="292"/>
      <c r="R48" s="292"/>
      <c r="S48" s="292"/>
      <c r="T48" s="292"/>
      <c r="U48" s="292"/>
      <c r="V48" s="292"/>
      <c r="W48" s="292"/>
      <c r="X48" s="292"/>
      <c r="Y48" s="57"/>
      <c r="Z48" s="58">
        <f t="shared" si="2"/>
        <v>0</v>
      </c>
      <c r="AA48" s="54" t="str">
        <f t="shared" si="1"/>
        <v>ERRO</v>
      </c>
    </row>
    <row r="49" spans="1:27" ht="15" hidden="1" thickBot="1" x14ac:dyDescent="0.25">
      <c r="A49" s="344" t="s">
        <v>58</v>
      </c>
      <c r="B49" s="344" t="s">
        <v>3369</v>
      </c>
      <c r="C49" s="345" t="s">
        <v>58</v>
      </c>
      <c r="D49" s="50" t="s">
        <v>58</v>
      </c>
      <c r="E49" s="51"/>
      <c r="F49" s="51"/>
      <c r="G49" s="51"/>
      <c r="H49" s="51"/>
      <c r="I49" s="51"/>
      <c r="J49" s="51"/>
      <c r="K49" s="51"/>
      <c r="L49" s="51"/>
      <c r="M49" s="51"/>
      <c r="N49" s="51"/>
      <c r="O49" s="51"/>
      <c r="P49" s="51"/>
      <c r="Q49" s="284"/>
      <c r="R49" s="284"/>
      <c r="S49" s="284"/>
      <c r="T49" s="284"/>
      <c r="U49" s="284"/>
      <c r="V49" s="284"/>
      <c r="W49" s="284"/>
      <c r="X49" s="284"/>
      <c r="Y49" s="52"/>
      <c r="Z49" s="53">
        <f t="shared" si="2"/>
        <v>0</v>
      </c>
      <c r="AA49" s="54" t="str">
        <f t="shared" si="1"/>
        <v>ERRO</v>
      </c>
    </row>
    <row r="50" spans="1:27" ht="15" hidden="1" thickTop="1" x14ac:dyDescent="0.2">
      <c r="A50" s="344"/>
      <c r="B50" s="344"/>
      <c r="C50" s="345"/>
      <c r="D50" s="55" t="s">
        <v>58</v>
      </c>
      <c r="E50" s="56" t="str">
        <f>IFERROR(TRUNC($D50*E49,2),"")</f>
        <v/>
      </c>
      <c r="F50" s="56" t="str">
        <f>IFERROR(IF(SUM($E49:F49)=1,$D50-SUM($E50:E50),TRUNC($D50*F49,2)),"")</f>
        <v/>
      </c>
      <c r="G50" s="56" t="str">
        <f>IFERROR(IF(SUM($E49:G49)=1,$D50-SUM($E50:F50),TRUNC($D50*G49,2)),"")</f>
        <v/>
      </c>
      <c r="H50" s="56" t="str">
        <f>IFERROR(IF(SUM($E49:H49)=1,$D50-SUM($E50:G50),TRUNC($D50*H49,2)),"")</f>
        <v/>
      </c>
      <c r="I50" s="56" t="str">
        <f>IFERROR(IF(SUM($E49:I49)=1,$D50-SUM($E50:H50),TRUNC($D50*I49,2)),"")</f>
        <v/>
      </c>
      <c r="J50" s="56" t="str">
        <f>IFERROR(IF(SUM($E49:J49)=1,$D50-SUM($E50:I50),TRUNC($D50*J49,2)),"")</f>
        <v/>
      </c>
      <c r="K50" s="56" t="str">
        <f>IFERROR(IF(SUM($E49:K49)=1,$D50-SUM($E50:J50),TRUNC($D50*K49,2)),"")</f>
        <v/>
      </c>
      <c r="L50" s="56" t="str">
        <f>IFERROR(IF(SUM($E49:L49)=1,$D50-SUM($E50:K50),TRUNC($D50*L49,2)),"")</f>
        <v/>
      </c>
      <c r="M50" s="56" t="str">
        <f>IFERROR(IF(SUM($E49:M49)=1,$D50-SUM($E50:L50),TRUNC($D50*M49,2)),"")</f>
        <v/>
      </c>
      <c r="N50" s="56" t="str">
        <f>IFERROR(IF(SUM($E49:N49)=1,$D50-SUM($E50:M50),TRUNC($D50*N49,2)),"")</f>
        <v/>
      </c>
      <c r="O50" s="56" t="str">
        <f>IFERROR(IF(SUM($E49:O49)=1,$D50-SUM($E50:N50),TRUNC($D50*O49,2)),"")</f>
        <v/>
      </c>
      <c r="P50" s="56" t="str">
        <f>IFERROR(IF(SUM($E49:P49)=1,$D50-SUM($E50:O50),TRUNC($D50*P49,2)),"")</f>
        <v/>
      </c>
      <c r="Q50" s="292"/>
      <c r="R50" s="292"/>
      <c r="S50" s="292"/>
      <c r="T50" s="292"/>
      <c r="U50" s="292"/>
      <c r="V50" s="292"/>
      <c r="W50" s="292"/>
      <c r="X50" s="292"/>
      <c r="Y50" s="57"/>
      <c r="Z50" s="58">
        <f t="shared" si="2"/>
        <v>0</v>
      </c>
      <c r="AA50" s="54" t="str">
        <f t="shared" si="1"/>
        <v>ERRO</v>
      </c>
    </row>
    <row r="51" spans="1:27" ht="15" hidden="1" thickBot="1" x14ac:dyDescent="0.25">
      <c r="A51" s="344" t="s">
        <v>58</v>
      </c>
      <c r="B51" s="344" t="s">
        <v>3369</v>
      </c>
      <c r="C51" s="345" t="s">
        <v>58</v>
      </c>
      <c r="D51" s="50" t="s">
        <v>58</v>
      </c>
      <c r="E51" s="51"/>
      <c r="F51" s="51"/>
      <c r="G51" s="51"/>
      <c r="H51" s="51"/>
      <c r="I51" s="51"/>
      <c r="J51" s="51"/>
      <c r="K51" s="51"/>
      <c r="L51" s="51"/>
      <c r="M51" s="51"/>
      <c r="N51" s="51"/>
      <c r="O51" s="51"/>
      <c r="P51" s="51"/>
      <c r="Q51" s="284"/>
      <c r="R51" s="284"/>
      <c r="S51" s="284"/>
      <c r="T51" s="284"/>
      <c r="U51" s="284"/>
      <c r="V51" s="284"/>
      <c r="W51" s="284"/>
      <c r="X51" s="284"/>
      <c r="Y51" s="52"/>
      <c r="Z51" s="53">
        <f t="shared" si="2"/>
        <v>0</v>
      </c>
      <c r="AA51" s="54" t="str">
        <f t="shared" si="1"/>
        <v>ERRO</v>
      </c>
    </row>
    <row r="52" spans="1:27" ht="15" hidden="1" thickTop="1" x14ac:dyDescent="0.2">
      <c r="A52" s="344"/>
      <c r="B52" s="344"/>
      <c r="C52" s="345"/>
      <c r="D52" s="55" t="s">
        <v>58</v>
      </c>
      <c r="E52" s="56" t="str">
        <f>IFERROR(TRUNC($D52*E51,2),"")</f>
        <v/>
      </c>
      <c r="F52" s="56" t="str">
        <f>IFERROR(IF(SUM($E51:F51)=1,$D52-SUM($E52:E52),TRUNC($D52*F51,2)),"")</f>
        <v/>
      </c>
      <c r="G52" s="56" t="str">
        <f>IFERROR(IF(SUM($E51:G51)=1,$D52-SUM($E52:F52),TRUNC($D52*G51,2)),"")</f>
        <v/>
      </c>
      <c r="H52" s="56" t="str">
        <f>IFERROR(IF(SUM($E51:H51)=1,$D52-SUM($E52:G52),TRUNC($D52*H51,2)),"")</f>
        <v/>
      </c>
      <c r="I52" s="56" t="str">
        <f>IFERROR(IF(SUM($E51:I51)=1,$D52-SUM($E52:H52),TRUNC($D52*I51,2)),"")</f>
        <v/>
      </c>
      <c r="J52" s="56" t="str">
        <f>IFERROR(IF(SUM($E51:J51)=1,$D52-SUM($E52:I52),TRUNC($D52*J51,2)),"")</f>
        <v/>
      </c>
      <c r="K52" s="56" t="str">
        <f>IFERROR(IF(SUM($E51:K51)=1,$D52-SUM($E52:J52),TRUNC($D52*K51,2)),"")</f>
        <v/>
      </c>
      <c r="L52" s="56" t="str">
        <f>IFERROR(IF(SUM($E51:L51)=1,$D52-SUM($E52:K52),TRUNC($D52*L51,2)),"")</f>
        <v/>
      </c>
      <c r="M52" s="56" t="str">
        <f>IFERROR(IF(SUM($E51:M51)=1,$D52-SUM($E52:L52),TRUNC($D52*M51,2)),"")</f>
        <v/>
      </c>
      <c r="N52" s="56" t="str">
        <f>IFERROR(IF(SUM($E51:N51)=1,$D52-SUM($E52:M52),TRUNC($D52*N51,2)),"")</f>
        <v/>
      </c>
      <c r="O52" s="56" t="str">
        <f>IFERROR(IF(SUM($E51:O51)=1,$D52-SUM($E52:N52),TRUNC($D52*O51,2)),"")</f>
        <v/>
      </c>
      <c r="P52" s="56" t="str">
        <f>IFERROR(IF(SUM($E51:P51)=1,$D52-SUM($E52:O52),TRUNC($D52*P51,2)),"")</f>
        <v/>
      </c>
      <c r="Q52" s="292"/>
      <c r="R52" s="292"/>
      <c r="S52" s="292"/>
      <c r="T52" s="292"/>
      <c r="U52" s="292"/>
      <c r="V52" s="292"/>
      <c r="W52" s="292"/>
      <c r="X52" s="292"/>
      <c r="Y52" s="57"/>
      <c r="Z52" s="58">
        <f t="shared" si="2"/>
        <v>0</v>
      </c>
      <c r="AA52" s="54" t="str">
        <f t="shared" si="1"/>
        <v>ERRO</v>
      </c>
    </row>
    <row r="53" spans="1:27" ht="15" hidden="1" thickBot="1" x14ac:dyDescent="0.25">
      <c r="A53" s="344" t="s">
        <v>58</v>
      </c>
      <c r="B53" s="344" t="s">
        <v>3369</v>
      </c>
      <c r="C53" s="345" t="s">
        <v>58</v>
      </c>
      <c r="D53" s="50" t="s">
        <v>58</v>
      </c>
      <c r="E53" s="51"/>
      <c r="F53" s="51"/>
      <c r="G53" s="51"/>
      <c r="H53" s="51"/>
      <c r="I53" s="51"/>
      <c r="J53" s="51"/>
      <c r="K53" s="51"/>
      <c r="L53" s="51"/>
      <c r="M53" s="51"/>
      <c r="N53" s="51"/>
      <c r="O53" s="51"/>
      <c r="P53" s="51"/>
      <c r="Q53" s="284"/>
      <c r="R53" s="284"/>
      <c r="S53" s="284"/>
      <c r="T53" s="284"/>
      <c r="U53" s="284"/>
      <c r="V53" s="284"/>
      <c r="W53" s="284"/>
      <c r="X53" s="284"/>
      <c r="Y53" s="52"/>
      <c r="Z53" s="53">
        <f t="shared" si="2"/>
        <v>0</v>
      </c>
      <c r="AA53" s="54" t="str">
        <f t="shared" si="1"/>
        <v>ERRO</v>
      </c>
    </row>
    <row r="54" spans="1:27" ht="15" hidden="1" thickTop="1" x14ac:dyDescent="0.2">
      <c r="A54" s="344"/>
      <c r="B54" s="344"/>
      <c r="C54" s="345"/>
      <c r="D54" s="55" t="s">
        <v>58</v>
      </c>
      <c r="E54" s="56" t="str">
        <f>IFERROR(TRUNC($D54*E53,2),"")</f>
        <v/>
      </c>
      <c r="F54" s="56" t="str">
        <f>IFERROR(IF(SUM($E53:F53)=1,$D54-SUM($E54:E54),TRUNC($D54*F53,2)),"")</f>
        <v/>
      </c>
      <c r="G54" s="56" t="str">
        <f>IFERROR(IF(SUM($E53:G53)=1,$D54-SUM($E54:F54),TRUNC($D54*G53,2)),"")</f>
        <v/>
      </c>
      <c r="H54" s="56" t="str">
        <f>IFERROR(IF(SUM($E53:H53)=1,$D54-SUM($E54:G54),TRUNC($D54*H53,2)),"")</f>
        <v/>
      </c>
      <c r="I54" s="56" t="str">
        <f>IFERROR(IF(SUM($E53:I53)=1,$D54-SUM($E54:H54),TRUNC($D54*I53,2)),"")</f>
        <v/>
      </c>
      <c r="J54" s="56" t="str">
        <f>IFERROR(IF(SUM($E53:J53)=1,$D54-SUM($E54:I54),TRUNC($D54*J53,2)),"")</f>
        <v/>
      </c>
      <c r="K54" s="56" t="str">
        <f>IFERROR(IF(SUM($E53:K53)=1,$D54-SUM($E54:J54),TRUNC($D54*K53,2)),"")</f>
        <v/>
      </c>
      <c r="L54" s="56" t="str">
        <f>IFERROR(IF(SUM($E53:L53)=1,$D54-SUM($E54:K54),TRUNC($D54*L53,2)),"")</f>
        <v/>
      </c>
      <c r="M54" s="56" t="str">
        <f>IFERROR(IF(SUM($E53:M53)=1,$D54-SUM($E54:L54),TRUNC($D54*M53,2)),"")</f>
        <v/>
      </c>
      <c r="N54" s="56" t="str">
        <f>IFERROR(IF(SUM($E53:N53)=1,$D54-SUM($E54:M54),TRUNC($D54*N53,2)),"")</f>
        <v/>
      </c>
      <c r="O54" s="56" t="str">
        <f>IFERROR(IF(SUM($E53:O53)=1,$D54-SUM($E54:N54),TRUNC($D54*O53,2)),"")</f>
        <v/>
      </c>
      <c r="P54" s="56" t="str">
        <f>IFERROR(IF(SUM($E53:P53)=1,$D54-SUM($E54:O54),TRUNC($D54*P53,2)),"")</f>
        <v/>
      </c>
      <c r="Q54" s="292"/>
      <c r="R54" s="292"/>
      <c r="S54" s="292"/>
      <c r="T54" s="292"/>
      <c r="U54" s="292"/>
      <c r="V54" s="292"/>
      <c r="W54" s="292"/>
      <c r="X54" s="292"/>
      <c r="Y54" s="57"/>
      <c r="Z54" s="58">
        <f t="shared" si="2"/>
        <v>0</v>
      </c>
      <c r="AA54" s="54" t="str">
        <f t="shared" si="1"/>
        <v>ERRO</v>
      </c>
    </row>
    <row r="55" spans="1:27" ht="15" hidden="1" thickBot="1" x14ac:dyDescent="0.25">
      <c r="A55" s="344" t="s">
        <v>58</v>
      </c>
      <c r="B55" s="344" t="s">
        <v>3369</v>
      </c>
      <c r="C55" s="345" t="s">
        <v>58</v>
      </c>
      <c r="D55" s="50" t="s">
        <v>58</v>
      </c>
      <c r="E55" s="51"/>
      <c r="F55" s="51"/>
      <c r="G55" s="51"/>
      <c r="H55" s="51"/>
      <c r="I55" s="51"/>
      <c r="J55" s="51"/>
      <c r="K55" s="51"/>
      <c r="L55" s="51"/>
      <c r="M55" s="51"/>
      <c r="N55" s="51"/>
      <c r="O55" s="51"/>
      <c r="P55" s="51"/>
      <c r="Q55" s="284"/>
      <c r="R55" s="284"/>
      <c r="S55" s="284"/>
      <c r="T55" s="284"/>
      <c r="U55" s="284"/>
      <c r="V55" s="284"/>
      <c r="W55" s="284"/>
      <c r="X55" s="284"/>
      <c r="Y55" s="52"/>
      <c r="Z55" s="53">
        <f t="shared" si="2"/>
        <v>0</v>
      </c>
      <c r="AA55" s="54" t="str">
        <f t="shared" si="1"/>
        <v>ERRO</v>
      </c>
    </row>
    <row r="56" spans="1:27" ht="15" hidden="1" thickTop="1" x14ac:dyDescent="0.2">
      <c r="A56" s="344"/>
      <c r="B56" s="344"/>
      <c r="C56" s="345"/>
      <c r="D56" s="55" t="s">
        <v>58</v>
      </c>
      <c r="E56" s="56" t="str">
        <f>IFERROR(TRUNC($D56*E55,2),"")</f>
        <v/>
      </c>
      <c r="F56" s="56" t="str">
        <f>IFERROR(IF(SUM($E55:F55)=1,$D56-SUM($E56:E56),TRUNC($D56*F55,2)),"")</f>
        <v/>
      </c>
      <c r="G56" s="56" t="str">
        <f>IFERROR(IF(SUM($E55:G55)=1,$D56-SUM($E56:F56),TRUNC($D56*G55,2)),"")</f>
        <v/>
      </c>
      <c r="H56" s="56" t="str">
        <f>IFERROR(IF(SUM($E55:H55)=1,$D56-SUM($E56:G56),TRUNC($D56*H55,2)),"")</f>
        <v/>
      </c>
      <c r="I56" s="56" t="str">
        <f>IFERROR(IF(SUM($E55:I55)=1,$D56-SUM($E56:H56),TRUNC($D56*I55,2)),"")</f>
        <v/>
      </c>
      <c r="J56" s="56" t="str">
        <f>IFERROR(IF(SUM($E55:J55)=1,$D56-SUM($E56:I56),TRUNC($D56*J55,2)),"")</f>
        <v/>
      </c>
      <c r="K56" s="56" t="str">
        <f>IFERROR(IF(SUM($E55:K55)=1,$D56-SUM($E56:J56),TRUNC($D56*K55,2)),"")</f>
        <v/>
      </c>
      <c r="L56" s="56" t="str">
        <f>IFERROR(IF(SUM($E55:L55)=1,$D56-SUM($E56:K56),TRUNC($D56*L55,2)),"")</f>
        <v/>
      </c>
      <c r="M56" s="56" t="str">
        <f>IFERROR(IF(SUM($E55:M55)=1,$D56-SUM($E56:L56),TRUNC($D56*M55,2)),"")</f>
        <v/>
      </c>
      <c r="N56" s="56" t="str">
        <f>IFERROR(IF(SUM($E55:N55)=1,$D56-SUM($E56:M56),TRUNC($D56*N55,2)),"")</f>
        <v/>
      </c>
      <c r="O56" s="56" t="str">
        <f>IFERROR(IF(SUM($E55:O55)=1,$D56-SUM($E56:N56),TRUNC($D56*O55,2)),"")</f>
        <v/>
      </c>
      <c r="P56" s="56" t="str">
        <f>IFERROR(IF(SUM($E55:P55)=1,$D56-SUM($E56:O56),TRUNC($D56*P55,2)),"")</f>
        <v/>
      </c>
      <c r="Q56" s="292"/>
      <c r="R56" s="292"/>
      <c r="S56" s="292"/>
      <c r="T56" s="292"/>
      <c r="U56" s="292"/>
      <c r="V56" s="292"/>
      <c r="W56" s="292"/>
      <c r="X56" s="292"/>
      <c r="Y56" s="57"/>
      <c r="Z56" s="58">
        <f t="shared" si="2"/>
        <v>0</v>
      </c>
      <c r="AA56" s="54" t="str">
        <f t="shared" si="1"/>
        <v>ERRO</v>
      </c>
    </row>
    <row r="57" spans="1:27" ht="15" hidden="1" thickBot="1" x14ac:dyDescent="0.25">
      <c r="A57" s="344" t="s">
        <v>58</v>
      </c>
      <c r="B57" s="344" t="s">
        <v>3369</v>
      </c>
      <c r="C57" s="345" t="s">
        <v>58</v>
      </c>
      <c r="D57" s="50" t="s">
        <v>58</v>
      </c>
      <c r="E57" s="51"/>
      <c r="F57" s="51"/>
      <c r="G57" s="51"/>
      <c r="H57" s="51"/>
      <c r="I57" s="51"/>
      <c r="J57" s="51"/>
      <c r="K57" s="51"/>
      <c r="L57" s="51"/>
      <c r="M57" s="51"/>
      <c r="N57" s="51"/>
      <c r="O57" s="51"/>
      <c r="P57" s="51"/>
      <c r="Q57" s="284"/>
      <c r="R57" s="284"/>
      <c r="S57" s="284"/>
      <c r="T57" s="284"/>
      <c r="U57" s="284"/>
      <c r="V57" s="284"/>
      <c r="W57" s="284"/>
      <c r="X57" s="284"/>
      <c r="Y57" s="52"/>
      <c r="Z57" s="53">
        <f t="shared" si="2"/>
        <v>0</v>
      </c>
      <c r="AA57" s="54" t="str">
        <f t="shared" si="1"/>
        <v>ERRO</v>
      </c>
    </row>
    <row r="58" spans="1:27" ht="15" hidden="1" thickTop="1" x14ac:dyDescent="0.2">
      <c r="A58" s="344"/>
      <c r="B58" s="344"/>
      <c r="C58" s="345"/>
      <c r="D58" s="55" t="s">
        <v>58</v>
      </c>
      <c r="E58" s="56" t="str">
        <f>IFERROR(TRUNC($D58*E57,2),"")</f>
        <v/>
      </c>
      <c r="F58" s="56" t="str">
        <f>IFERROR(IF(SUM($E57:F57)=1,$D58-SUM($E58:E58),TRUNC($D58*F57,2)),"")</f>
        <v/>
      </c>
      <c r="G58" s="56" t="str">
        <f>IFERROR(IF(SUM($E57:G57)=1,$D58-SUM($E58:F58),TRUNC($D58*G57,2)),"")</f>
        <v/>
      </c>
      <c r="H58" s="56" t="str">
        <f>IFERROR(IF(SUM($E57:H57)=1,$D58-SUM($E58:G58),TRUNC($D58*H57,2)),"")</f>
        <v/>
      </c>
      <c r="I58" s="56" t="str">
        <f>IFERROR(IF(SUM($E57:I57)=1,$D58-SUM($E58:H58),TRUNC($D58*I57,2)),"")</f>
        <v/>
      </c>
      <c r="J58" s="56" t="str">
        <f>IFERROR(IF(SUM($E57:J57)=1,$D58-SUM($E58:I58),TRUNC($D58*J57,2)),"")</f>
        <v/>
      </c>
      <c r="K58" s="56" t="str">
        <f>IFERROR(IF(SUM($E57:K57)=1,$D58-SUM($E58:J58),TRUNC($D58*K57,2)),"")</f>
        <v/>
      </c>
      <c r="L58" s="56" t="str">
        <f>IFERROR(IF(SUM($E57:L57)=1,$D58-SUM($E58:K58),TRUNC($D58*L57,2)),"")</f>
        <v/>
      </c>
      <c r="M58" s="56" t="str">
        <f>IFERROR(IF(SUM($E57:M57)=1,$D58-SUM($E58:L58),TRUNC($D58*M57,2)),"")</f>
        <v/>
      </c>
      <c r="N58" s="56" t="str">
        <f>IFERROR(IF(SUM($E57:N57)=1,$D58-SUM($E58:M58),TRUNC($D58*N57,2)),"")</f>
        <v/>
      </c>
      <c r="O58" s="56" t="str">
        <f>IFERROR(IF(SUM($E57:O57)=1,$D58-SUM($E58:N58),TRUNC($D58*O57,2)),"")</f>
        <v/>
      </c>
      <c r="P58" s="56" t="str">
        <f>IFERROR(IF(SUM($E57:P57)=1,$D58-SUM($E58:O58),TRUNC($D58*P57,2)),"")</f>
        <v/>
      </c>
      <c r="Q58" s="292"/>
      <c r="R58" s="292"/>
      <c r="S58" s="292"/>
      <c r="T58" s="292"/>
      <c r="U58" s="292"/>
      <c r="V58" s="292"/>
      <c r="W58" s="292"/>
      <c r="X58" s="292"/>
      <c r="Y58" s="57"/>
      <c r="Z58" s="58">
        <f t="shared" si="2"/>
        <v>0</v>
      </c>
      <c r="AA58" s="54" t="str">
        <f t="shared" si="1"/>
        <v>ERRO</v>
      </c>
    </row>
    <row r="59" spans="1:27" ht="15" hidden="1" thickBot="1" x14ac:dyDescent="0.25">
      <c r="A59" s="344" t="s">
        <v>58</v>
      </c>
      <c r="B59" s="344" t="s">
        <v>3369</v>
      </c>
      <c r="C59" s="345" t="s">
        <v>58</v>
      </c>
      <c r="D59" s="50" t="s">
        <v>58</v>
      </c>
      <c r="E59" s="51"/>
      <c r="F59" s="51"/>
      <c r="G59" s="51"/>
      <c r="H59" s="51"/>
      <c r="I59" s="51"/>
      <c r="J59" s="51"/>
      <c r="K59" s="51"/>
      <c r="L59" s="51"/>
      <c r="M59" s="51"/>
      <c r="N59" s="51"/>
      <c r="O59" s="51"/>
      <c r="P59" s="51"/>
      <c r="Q59" s="284"/>
      <c r="R59" s="284"/>
      <c r="S59" s="284"/>
      <c r="T59" s="284"/>
      <c r="U59" s="284"/>
      <c r="V59" s="284"/>
      <c r="W59" s="284"/>
      <c r="X59" s="284"/>
      <c r="Y59" s="52"/>
      <c r="Z59" s="53">
        <f t="shared" si="2"/>
        <v>0</v>
      </c>
      <c r="AA59" s="54" t="str">
        <f t="shared" si="1"/>
        <v>ERRO</v>
      </c>
    </row>
    <row r="60" spans="1:27" ht="15" hidden="1" thickTop="1" x14ac:dyDescent="0.2">
      <c r="A60" s="344"/>
      <c r="B60" s="344"/>
      <c r="C60" s="345"/>
      <c r="D60" s="55" t="s">
        <v>58</v>
      </c>
      <c r="E60" s="56" t="str">
        <f>IFERROR(TRUNC($D60*E59,2),"")</f>
        <v/>
      </c>
      <c r="F60" s="56" t="str">
        <f>IFERROR(IF(SUM($E59:F59)=1,$D60-SUM($E60:E60),TRUNC($D60*F59,2)),"")</f>
        <v/>
      </c>
      <c r="G60" s="56" t="str">
        <f>IFERROR(IF(SUM($E59:G59)=1,$D60-SUM($E60:F60),TRUNC($D60*G59,2)),"")</f>
        <v/>
      </c>
      <c r="H60" s="56" t="str">
        <f>IFERROR(IF(SUM($E59:H59)=1,$D60-SUM($E60:G60),TRUNC($D60*H59,2)),"")</f>
        <v/>
      </c>
      <c r="I60" s="56" t="str">
        <f>IFERROR(IF(SUM($E59:I59)=1,$D60-SUM($E60:H60),TRUNC($D60*I59,2)),"")</f>
        <v/>
      </c>
      <c r="J60" s="56" t="str">
        <f>IFERROR(IF(SUM($E59:J59)=1,$D60-SUM($E60:I60),TRUNC($D60*J59,2)),"")</f>
        <v/>
      </c>
      <c r="K60" s="56" t="str">
        <f>IFERROR(IF(SUM($E59:K59)=1,$D60-SUM($E60:J60),TRUNC($D60*K59,2)),"")</f>
        <v/>
      </c>
      <c r="L60" s="56" t="str">
        <f>IFERROR(IF(SUM($E59:L59)=1,$D60-SUM($E60:K60),TRUNC($D60*L59,2)),"")</f>
        <v/>
      </c>
      <c r="M60" s="56" t="str">
        <f>IFERROR(IF(SUM($E59:M59)=1,$D60-SUM($E60:L60),TRUNC($D60*M59,2)),"")</f>
        <v/>
      </c>
      <c r="N60" s="56" t="str">
        <f>IFERROR(IF(SUM($E59:N59)=1,$D60-SUM($E60:M60),TRUNC($D60*N59,2)),"")</f>
        <v/>
      </c>
      <c r="O60" s="56" t="str">
        <f>IFERROR(IF(SUM($E59:O59)=1,$D60-SUM($E60:N60),TRUNC($D60*O59,2)),"")</f>
        <v/>
      </c>
      <c r="P60" s="56" t="str">
        <f>IFERROR(IF(SUM($E59:P59)=1,$D60-SUM($E60:O60),TRUNC($D60*P59,2)),"")</f>
        <v/>
      </c>
      <c r="Q60" s="292"/>
      <c r="R60" s="292"/>
      <c r="S60" s="292"/>
      <c r="T60" s="292"/>
      <c r="U60" s="292"/>
      <c r="V60" s="292"/>
      <c r="W60" s="292"/>
      <c r="X60" s="292"/>
      <c r="Y60" s="57"/>
      <c r="Z60" s="58">
        <f t="shared" si="2"/>
        <v>0</v>
      </c>
      <c r="AA60" s="54" t="str">
        <f t="shared" si="1"/>
        <v>ERRO</v>
      </c>
    </row>
    <row r="61" spans="1:27" ht="15" hidden="1" thickBot="1" x14ac:dyDescent="0.25">
      <c r="A61" s="344" t="s">
        <v>58</v>
      </c>
      <c r="B61" s="344" t="s">
        <v>3369</v>
      </c>
      <c r="C61" s="345" t="s">
        <v>58</v>
      </c>
      <c r="D61" s="50" t="s">
        <v>58</v>
      </c>
      <c r="E61" s="51"/>
      <c r="F61" s="51"/>
      <c r="G61" s="51"/>
      <c r="H61" s="51"/>
      <c r="I61" s="51"/>
      <c r="J61" s="51"/>
      <c r="K61" s="51"/>
      <c r="L61" s="51"/>
      <c r="M61" s="51"/>
      <c r="N61" s="51"/>
      <c r="O61" s="51"/>
      <c r="P61" s="51"/>
      <c r="Q61" s="284"/>
      <c r="R61" s="284"/>
      <c r="S61" s="284"/>
      <c r="T61" s="284"/>
      <c r="U61" s="284"/>
      <c r="V61" s="284"/>
      <c r="W61" s="284"/>
      <c r="X61" s="284"/>
      <c r="Y61" s="52"/>
      <c r="Z61" s="53">
        <f t="shared" si="2"/>
        <v>0</v>
      </c>
      <c r="AA61" s="54" t="str">
        <f t="shared" si="1"/>
        <v>ERRO</v>
      </c>
    </row>
    <row r="62" spans="1:27" ht="15" hidden="1" thickTop="1" x14ac:dyDescent="0.2">
      <c r="A62" s="344"/>
      <c r="B62" s="344"/>
      <c r="C62" s="345"/>
      <c r="D62" s="55" t="s">
        <v>58</v>
      </c>
      <c r="E62" s="56" t="str">
        <f>IFERROR(TRUNC($D62*E61,2),"")</f>
        <v/>
      </c>
      <c r="F62" s="56" t="str">
        <f>IFERROR(IF(SUM($E61:F61)=1,$D62-SUM($E62:E62),TRUNC($D62*F61,2)),"")</f>
        <v/>
      </c>
      <c r="G62" s="56" t="str">
        <f>IFERROR(IF(SUM($E61:G61)=1,$D62-SUM($E62:F62),TRUNC($D62*G61,2)),"")</f>
        <v/>
      </c>
      <c r="H62" s="56" t="str">
        <f>IFERROR(IF(SUM($E61:H61)=1,$D62-SUM($E62:G62),TRUNC($D62*H61,2)),"")</f>
        <v/>
      </c>
      <c r="I62" s="56" t="str">
        <f>IFERROR(IF(SUM($E61:I61)=1,$D62-SUM($E62:H62),TRUNC($D62*I61,2)),"")</f>
        <v/>
      </c>
      <c r="J62" s="56" t="str">
        <f>IFERROR(IF(SUM($E61:J61)=1,$D62-SUM($E62:I62),TRUNC($D62*J61,2)),"")</f>
        <v/>
      </c>
      <c r="K62" s="56" t="str">
        <f>IFERROR(IF(SUM($E61:K61)=1,$D62-SUM($E62:J62),TRUNC($D62*K61,2)),"")</f>
        <v/>
      </c>
      <c r="L62" s="56" t="str">
        <f>IFERROR(IF(SUM($E61:L61)=1,$D62-SUM($E62:K62),TRUNC($D62*L61,2)),"")</f>
        <v/>
      </c>
      <c r="M62" s="56" t="str">
        <f>IFERROR(IF(SUM($E61:M61)=1,$D62-SUM($E62:L62),TRUNC($D62*M61,2)),"")</f>
        <v/>
      </c>
      <c r="N62" s="56" t="str">
        <f>IFERROR(IF(SUM($E61:N61)=1,$D62-SUM($E62:M62),TRUNC($D62*N61,2)),"")</f>
        <v/>
      </c>
      <c r="O62" s="56" t="str">
        <f>IFERROR(IF(SUM($E61:O61)=1,$D62-SUM($E62:N62),TRUNC($D62*O61,2)),"")</f>
        <v/>
      </c>
      <c r="P62" s="56" t="str">
        <f>IFERROR(IF(SUM($E61:P61)=1,$D62-SUM($E62:O62),TRUNC($D62*P61,2)),"")</f>
        <v/>
      </c>
      <c r="Q62" s="292"/>
      <c r="R62" s="292"/>
      <c r="S62" s="292"/>
      <c r="T62" s="292"/>
      <c r="U62" s="292"/>
      <c r="V62" s="292"/>
      <c r="W62" s="292"/>
      <c r="X62" s="292"/>
      <c r="Y62" s="57"/>
      <c r="Z62" s="58">
        <f t="shared" si="2"/>
        <v>0</v>
      </c>
      <c r="AA62" s="54" t="str">
        <f t="shared" si="1"/>
        <v>ERRO</v>
      </c>
    </row>
    <row r="63" spans="1:27" ht="15" hidden="1" thickBot="1" x14ac:dyDescent="0.25">
      <c r="A63" s="346" t="s">
        <v>58</v>
      </c>
      <c r="B63" s="346" t="s">
        <v>3369</v>
      </c>
      <c r="C63" s="345" t="s">
        <v>58</v>
      </c>
      <c r="D63" s="50" t="s">
        <v>58</v>
      </c>
      <c r="E63" s="51"/>
      <c r="F63" s="51"/>
      <c r="G63" s="51"/>
      <c r="H63" s="51"/>
      <c r="I63" s="51"/>
      <c r="J63" s="51"/>
      <c r="K63" s="51"/>
      <c r="L63" s="51"/>
      <c r="M63" s="51"/>
      <c r="N63" s="51"/>
      <c r="O63" s="51"/>
      <c r="P63" s="51"/>
      <c r="Q63" s="284"/>
      <c r="R63" s="284"/>
      <c r="S63" s="284"/>
      <c r="T63" s="284"/>
      <c r="U63" s="284"/>
      <c r="V63" s="284"/>
      <c r="W63" s="284"/>
      <c r="X63" s="284"/>
      <c r="Y63" s="52"/>
      <c r="Z63" s="53">
        <f>SUM(E63:Y63)</f>
        <v>0</v>
      </c>
      <c r="AA63" s="54" t="str">
        <f t="shared" si="1"/>
        <v>ERRO</v>
      </c>
    </row>
    <row r="64" spans="1:27" ht="15" hidden="1" thickTop="1" x14ac:dyDescent="0.2">
      <c r="A64" s="347"/>
      <c r="B64" s="347"/>
      <c r="C64" s="345"/>
      <c r="D64" s="55" t="s">
        <v>58</v>
      </c>
      <c r="E64" s="56" t="str">
        <f>IFERROR(TRUNC($D64*E63,2),"")</f>
        <v/>
      </c>
      <c r="F64" s="56" t="str">
        <f>IFERROR(IF(SUM($E63:F63)=1,$D64-SUM($E64:E64),TRUNC($D64*F63,2)),"")</f>
        <v/>
      </c>
      <c r="G64" s="56" t="str">
        <f>IFERROR(IF(SUM($E63:G63)=1,$D64-SUM($E64:F64),TRUNC($D64*G63,2)),"")</f>
        <v/>
      </c>
      <c r="H64" s="56" t="str">
        <f>IFERROR(IF(SUM($E63:H63)=1,$D64-SUM($E64:G64),TRUNC($D64*H63,2)),"")</f>
        <v/>
      </c>
      <c r="I64" s="56" t="str">
        <f>IFERROR(IF(SUM($E63:I63)=1,$D64-SUM($E64:H64),TRUNC($D64*I63,2)),"")</f>
        <v/>
      </c>
      <c r="J64" s="56" t="str">
        <f>IFERROR(IF(SUM($E63:J63)=1,$D64-SUM($E64:I64),TRUNC($D64*J63,2)),"")</f>
        <v/>
      </c>
      <c r="K64" s="56" t="str">
        <f>IFERROR(IF(SUM($E63:K63)=1,$D64-SUM($E64:J64),TRUNC($D64*K63,2)),"")</f>
        <v/>
      </c>
      <c r="L64" s="56" t="str">
        <f>IFERROR(IF(SUM($E63:L63)=1,$D64-SUM($E64:K64),TRUNC($D64*L63,2)),"")</f>
        <v/>
      </c>
      <c r="M64" s="56" t="str">
        <f>IFERROR(IF(SUM($E63:M63)=1,$D64-SUM($E64:L64),TRUNC($D64*M63,2)),"")</f>
        <v/>
      </c>
      <c r="N64" s="56" t="str">
        <f>IFERROR(IF(SUM($E63:N63)=1,$D64-SUM($E64:M64),TRUNC($D64*N63,2)),"")</f>
        <v/>
      </c>
      <c r="O64" s="56" t="str">
        <f>IFERROR(IF(SUM($E63:O63)=1,$D64-SUM($E64:N64),TRUNC($D64*O63,2)),"")</f>
        <v/>
      </c>
      <c r="P64" s="56" t="str">
        <f>IFERROR(IF(SUM($E63:P63)=1,$D64-SUM($E64:O64),TRUNC($D64*P63,2)),"")</f>
        <v/>
      </c>
      <c r="Q64" s="292"/>
      <c r="R64" s="292"/>
      <c r="S64" s="292"/>
      <c r="T64" s="292"/>
      <c r="U64" s="292"/>
      <c r="V64" s="292"/>
      <c r="W64" s="292"/>
      <c r="X64" s="292"/>
      <c r="Y64" s="57"/>
      <c r="Z64" s="58">
        <f t="shared" si="2"/>
        <v>0</v>
      </c>
      <c r="AA64" s="54" t="str">
        <f t="shared" si="1"/>
        <v>ERRO</v>
      </c>
    </row>
    <row r="65" spans="1:27" ht="15" hidden="1" thickBot="1" x14ac:dyDescent="0.25">
      <c r="A65" s="344" t="str">
        <f>IFERROR(INDEX([1]!Resumo[#Data],(ROW()-ROW(A$3))/2,1),"")</f>
        <v/>
      </c>
      <c r="B65" s="344" t="str">
        <f>IFERROR(INDEX([1]!Resumo[#Data],(ROW()-ROW(B$3))/2,2),"OCULTAR LINHA")</f>
        <v>OCULTAR LINHA</v>
      </c>
      <c r="C65" s="345" t="str">
        <f>IFERROR(INDEX([1]!Resumo[#Data],(ROW()-ROW(C$3))/2,4),"")</f>
        <v/>
      </c>
      <c r="D65" s="50" t="str">
        <f>IF(D66="","",1)</f>
        <v/>
      </c>
      <c r="E65" s="51"/>
      <c r="F65" s="51"/>
      <c r="G65" s="51"/>
      <c r="H65" s="51"/>
      <c r="I65" s="51"/>
      <c r="J65" s="51"/>
      <c r="K65" s="51"/>
      <c r="L65" s="51"/>
      <c r="M65" s="51"/>
      <c r="N65" s="51"/>
      <c r="O65" s="51"/>
      <c r="P65" s="51"/>
      <c r="Q65" s="284"/>
      <c r="R65" s="284"/>
      <c r="S65" s="284"/>
      <c r="T65" s="284"/>
      <c r="U65" s="284"/>
      <c r="V65" s="284"/>
      <c r="W65" s="284"/>
      <c r="X65" s="284"/>
      <c r="Y65" s="52"/>
      <c r="Z65" s="53">
        <f t="shared" ref="Z65:Z96" si="3">SUM(E65:Y65)</f>
        <v>0</v>
      </c>
      <c r="AA65" s="54" t="str">
        <f t="shared" si="1"/>
        <v>ERRO</v>
      </c>
    </row>
    <row r="66" spans="1:27" ht="15" hidden="1" thickTop="1" x14ac:dyDescent="0.2">
      <c r="A66" s="344"/>
      <c r="B66" s="344"/>
      <c r="C66" s="345"/>
      <c r="D66" s="55" t="str">
        <f>IFERROR(INDEX([1]!Resumo[#Data],(ROW()-ROW(D$4))/2,3),"")</f>
        <v/>
      </c>
      <c r="E66" s="56" t="str">
        <f>IFERROR(TRUNC($D66*E65,2),"")</f>
        <v/>
      </c>
      <c r="F66" s="56" t="str">
        <f>IFERROR(IF(SUM($E65:F65)=1,$D66-SUM($E66:E66),TRUNC($D66*F65,2)),"")</f>
        <v/>
      </c>
      <c r="G66" s="56" t="str">
        <f>IFERROR(IF(SUM($E65:G65)=1,$D66-SUM($E66:F66),TRUNC($D66*G65,2)),"")</f>
        <v/>
      </c>
      <c r="H66" s="56" t="str">
        <f>IFERROR(IF(SUM($E65:H65)=1,$D66-SUM($E66:G66),TRUNC($D66*H65,2)),"")</f>
        <v/>
      </c>
      <c r="I66" s="56" t="str">
        <f>IFERROR(IF(SUM($E65:I65)=1,$D66-SUM($E66:H66),TRUNC($D66*I65,2)),"")</f>
        <v/>
      </c>
      <c r="J66" s="56" t="str">
        <f>IFERROR(IF(SUM($E65:J65)=1,$D66-SUM($E66:I66),TRUNC($D66*J65,2)),"")</f>
        <v/>
      </c>
      <c r="K66" s="56" t="str">
        <f>IFERROR(IF(SUM($E65:K65)=1,$D66-SUM($E66:J66),TRUNC($D66*K65,2)),"")</f>
        <v/>
      </c>
      <c r="L66" s="56" t="str">
        <f>IFERROR(IF(SUM($E65:L65)=1,$D66-SUM($E66:K66),TRUNC($D66*L65,2)),"")</f>
        <v/>
      </c>
      <c r="M66" s="56" t="str">
        <f>IFERROR(IF(SUM($E65:M65)=1,$D66-SUM($E66:L66),TRUNC($D66*M65,2)),"")</f>
        <v/>
      </c>
      <c r="N66" s="56" t="str">
        <f>IFERROR(IF(SUM($E65:N65)=1,$D66-SUM($E66:M66),TRUNC($D66*N65,2)),"")</f>
        <v/>
      </c>
      <c r="O66" s="56" t="str">
        <f>IFERROR(IF(SUM($E65:O65)=1,$D66-SUM($E66:N66),TRUNC($D66*O65,2)),"")</f>
        <v/>
      </c>
      <c r="P66" s="56" t="str">
        <f>IFERROR(IF(SUM($E65:P65)=1,$D66-SUM($E66:O66),TRUNC($D66*P65,2)),"")</f>
        <v/>
      </c>
      <c r="Q66" s="292"/>
      <c r="R66" s="292"/>
      <c r="S66" s="292"/>
      <c r="T66" s="292"/>
      <c r="U66" s="292"/>
      <c r="V66" s="292"/>
      <c r="W66" s="292"/>
      <c r="X66" s="292"/>
      <c r="Y66" s="57"/>
      <c r="Z66" s="58">
        <f t="shared" si="3"/>
        <v>0</v>
      </c>
      <c r="AA66" s="54" t="str">
        <f t="shared" si="1"/>
        <v>ERRO</v>
      </c>
    </row>
    <row r="67" spans="1:27" ht="15" hidden="1" thickBot="1" x14ac:dyDescent="0.25">
      <c r="A67" s="344" t="str">
        <f>IFERROR(INDEX([1]!Resumo[#Data],(ROW()-ROW(A$3))/2,1),"")</f>
        <v/>
      </c>
      <c r="B67" s="344" t="str">
        <f>IFERROR(INDEX([1]!Resumo[#Data],(ROW()-ROW(B$3))/2,2),"OCULTAR LINHA")</f>
        <v>OCULTAR LINHA</v>
      </c>
      <c r="C67" s="345" t="str">
        <f>IFERROR(INDEX([1]!Resumo[#Data],(ROW()-ROW(C$3))/2,4),"")</f>
        <v/>
      </c>
      <c r="D67" s="50" t="str">
        <f>IF(D68="","",1)</f>
        <v/>
      </c>
      <c r="E67" s="51"/>
      <c r="F67" s="51"/>
      <c r="G67" s="51"/>
      <c r="H67" s="51"/>
      <c r="I67" s="51"/>
      <c r="J67" s="51"/>
      <c r="K67" s="51"/>
      <c r="L67" s="51"/>
      <c r="M67" s="51"/>
      <c r="N67" s="51"/>
      <c r="O67" s="51"/>
      <c r="P67" s="51"/>
      <c r="Q67" s="284"/>
      <c r="R67" s="284"/>
      <c r="S67" s="284"/>
      <c r="T67" s="284"/>
      <c r="U67" s="284"/>
      <c r="V67" s="284"/>
      <c r="W67" s="284"/>
      <c r="X67" s="284"/>
      <c r="Y67" s="52"/>
      <c r="Z67" s="53">
        <f t="shared" si="3"/>
        <v>0</v>
      </c>
      <c r="AA67" s="54" t="str">
        <f t="shared" si="1"/>
        <v>ERRO</v>
      </c>
    </row>
    <row r="68" spans="1:27" ht="15" hidden="1" thickTop="1" x14ac:dyDescent="0.2">
      <c r="A68" s="344"/>
      <c r="B68" s="344"/>
      <c r="C68" s="345"/>
      <c r="D68" s="55" t="str">
        <f>IFERROR(INDEX([1]!Resumo[#Data],(ROW()-ROW(D$4))/2,3),"")</f>
        <v/>
      </c>
      <c r="E68" s="56" t="str">
        <f>IFERROR(TRUNC($D68*E67,2),"")</f>
        <v/>
      </c>
      <c r="F68" s="56" t="str">
        <f>IFERROR(IF(SUM($E67:F67)=1,$D68-SUM($E68:E68),TRUNC($D68*F67,2)),"")</f>
        <v/>
      </c>
      <c r="G68" s="56" t="str">
        <f>IFERROR(IF(SUM($E67:G67)=1,$D68-SUM($E68:F68),TRUNC($D68*G67,2)),"")</f>
        <v/>
      </c>
      <c r="H68" s="56" t="str">
        <f>IFERROR(IF(SUM($E67:H67)=1,$D68-SUM($E68:G68),TRUNC($D68*H67,2)),"")</f>
        <v/>
      </c>
      <c r="I68" s="56" t="str">
        <f>IFERROR(IF(SUM($E67:I67)=1,$D68-SUM($E68:H68),TRUNC($D68*I67,2)),"")</f>
        <v/>
      </c>
      <c r="J68" s="56" t="str">
        <f>IFERROR(IF(SUM($E67:J67)=1,$D68-SUM($E68:I68),TRUNC($D68*J67,2)),"")</f>
        <v/>
      </c>
      <c r="K68" s="56" t="str">
        <f>IFERROR(IF(SUM($E67:K67)=1,$D68-SUM($E68:J68),TRUNC($D68*K67,2)),"")</f>
        <v/>
      </c>
      <c r="L68" s="56" t="str">
        <f>IFERROR(IF(SUM($E67:L67)=1,$D68-SUM($E68:K68),TRUNC($D68*L67,2)),"")</f>
        <v/>
      </c>
      <c r="M68" s="56" t="str">
        <f>IFERROR(IF(SUM($E67:M67)=1,$D68-SUM($E68:L68),TRUNC($D68*M67,2)),"")</f>
        <v/>
      </c>
      <c r="N68" s="56" t="str">
        <f>IFERROR(IF(SUM($E67:N67)=1,$D68-SUM($E68:M68),TRUNC($D68*N67,2)),"")</f>
        <v/>
      </c>
      <c r="O68" s="56" t="str">
        <f>IFERROR(IF(SUM($E67:O67)=1,$D68-SUM($E68:N68),TRUNC($D68*O67,2)),"")</f>
        <v/>
      </c>
      <c r="P68" s="56" t="str">
        <f>IFERROR(IF(SUM($E67:P67)=1,$D68-SUM($E68:O68),TRUNC($D68*P67,2)),"")</f>
        <v/>
      </c>
      <c r="Q68" s="292"/>
      <c r="R68" s="292"/>
      <c r="S68" s="292"/>
      <c r="T68" s="292"/>
      <c r="U68" s="292"/>
      <c r="V68" s="292"/>
      <c r="W68" s="292"/>
      <c r="X68" s="292"/>
      <c r="Y68" s="57"/>
      <c r="Z68" s="58">
        <f t="shared" si="3"/>
        <v>0</v>
      </c>
      <c r="AA68" s="54" t="str">
        <f t="shared" si="1"/>
        <v>ERRO</v>
      </c>
    </row>
    <row r="69" spans="1:27" ht="15" hidden="1" thickBot="1" x14ac:dyDescent="0.25">
      <c r="A69" s="344" t="str">
        <f>IFERROR(INDEX([1]!Resumo[#Data],(ROW()-ROW(A$3))/2,1),"")</f>
        <v/>
      </c>
      <c r="B69" s="344" t="str">
        <f>IFERROR(INDEX([1]!Resumo[#Data],(ROW()-ROW(B$3))/2,2),"OCULTAR LINHA")</f>
        <v>OCULTAR LINHA</v>
      </c>
      <c r="C69" s="345" t="str">
        <f>IFERROR(INDEX([1]!Resumo[#Data],(ROW()-ROW(C$3))/2,4),"")</f>
        <v/>
      </c>
      <c r="D69" s="50" t="str">
        <f>IF(D70="","",1)</f>
        <v/>
      </c>
      <c r="E69" s="51"/>
      <c r="F69" s="51"/>
      <c r="G69" s="51"/>
      <c r="H69" s="51"/>
      <c r="I69" s="51"/>
      <c r="J69" s="51"/>
      <c r="K69" s="51"/>
      <c r="L69" s="51"/>
      <c r="M69" s="51"/>
      <c r="N69" s="51"/>
      <c r="O69" s="51"/>
      <c r="P69" s="51"/>
      <c r="Q69" s="284"/>
      <c r="R69" s="284"/>
      <c r="S69" s="284"/>
      <c r="T69" s="284"/>
      <c r="U69" s="284"/>
      <c r="V69" s="284"/>
      <c r="W69" s="284"/>
      <c r="X69" s="284"/>
      <c r="Y69" s="52"/>
      <c r="Z69" s="53">
        <f t="shared" si="3"/>
        <v>0</v>
      </c>
      <c r="AA69" s="54" t="str">
        <f t="shared" ref="AA69:AA96" si="4">IF(Z69=D69,"OK","ERRO")</f>
        <v>ERRO</v>
      </c>
    </row>
    <row r="70" spans="1:27" ht="15" hidden="1" thickTop="1" x14ac:dyDescent="0.2">
      <c r="A70" s="344"/>
      <c r="B70" s="344"/>
      <c r="C70" s="345"/>
      <c r="D70" s="55" t="str">
        <f>IFERROR(INDEX([1]!Resumo[#Data],(ROW()-ROW(D$4))/2,3),"")</f>
        <v/>
      </c>
      <c r="E70" s="56" t="str">
        <f>IFERROR(TRUNC($D70*E69,2),"")</f>
        <v/>
      </c>
      <c r="F70" s="56" t="str">
        <f>IFERROR(IF(SUM($E69:F69)=1,$D70-SUM($E70:E70),TRUNC($D70*F69,2)),"")</f>
        <v/>
      </c>
      <c r="G70" s="56" t="str">
        <f>IFERROR(IF(SUM($E69:G69)=1,$D70-SUM($E70:F70),TRUNC($D70*G69,2)),"")</f>
        <v/>
      </c>
      <c r="H70" s="56" t="str">
        <f>IFERROR(IF(SUM($E69:H69)=1,$D70-SUM($E70:G70),TRUNC($D70*H69,2)),"")</f>
        <v/>
      </c>
      <c r="I70" s="56" t="str">
        <f>IFERROR(IF(SUM($E69:I69)=1,$D70-SUM($E70:H70),TRUNC($D70*I69,2)),"")</f>
        <v/>
      </c>
      <c r="J70" s="56" t="str">
        <f>IFERROR(IF(SUM($E69:J69)=1,$D70-SUM($E70:I70),TRUNC($D70*J69,2)),"")</f>
        <v/>
      </c>
      <c r="K70" s="56" t="str">
        <f>IFERROR(IF(SUM($E69:K69)=1,$D70-SUM($E70:J70),TRUNC($D70*K69,2)),"")</f>
        <v/>
      </c>
      <c r="L70" s="56" t="str">
        <f>IFERROR(IF(SUM($E69:L69)=1,$D70-SUM($E70:K70),TRUNC($D70*L69,2)),"")</f>
        <v/>
      </c>
      <c r="M70" s="56" t="str">
        <f>IFERROR(IF(SUM($E69:M69)=1,$D70-SUM($E70:L70),TRUNC($D70*M69,2)),"")</f>
        <v/>
      </c>
      <c r="N70" s="56" t="str">
        <f>IFERROR(IF(SUM($E69:N69)=1,$D70-SUM($E70:M70),TRUNC($D70*N69,2)),"")</f>
        <v/>
      </c>
      <c r="O70" s="56" t="str">
        <f>IFERROR(IF(SUM($E69:O69)=1,$D70-SUM($E70:N70),TRUNC($D70*O69,2)),"")</f>
        <v/>
      </c>
      <c r="P70" s="56" t="str">
        <f>IFERROR(IF(SUM($E69:P69)=1,$D70-SUM($E70:O70),TRUNC($D70*P69,2)),"")</f>
        <v/>
      </c>
      <c r="Q70" s="292"/>
      <c r="R70" s="292"/>
      <c r="S70" s="292"/>
      <c r="T70" s="292"/>
      <c r="U70" s="292"/>
      <c r="V70" s="292"/>
      <c r="W70" s="292"/>
      <c r="X70" s="292"/>
      <c r="Y70" s="57"/>
      <c r="Z70" s="58">
        <f t="shared" si="3"/>
        <v>0</v>
      </c>
      <c r="AA70" s="54" t="str">
        <f t="shared" si="4"/>
        <v>ERRO</v>
      </c>
    </row>
    <row r="71" spans="1:27" ht="15" hidden="1" thickBot="1" x14ac:dyDescent="0.25">
      <c r="A71" s="344" t="str">
        <f>IFERROR(INDEX([1]!Resumo[#Data],(ROW()-ROW(A$3))/2,1),"")</f>
        <v/>
      </c>
      <c r="B71" s="344" t="str">
        <f>IFERROR(INDEX([1]!Resumo[#Data],(ROW()-ROW(B$3))/2,2),"OCULTAR LINHA")</f>
        <v>OCULTAR LINHA</v>
      </c>
      <c r="C71" s="345" t="str">
        <f>IFERROR(INDEX([1]!Resumo[#Data],(ROW()-ROW(C$3))/2,4),"")</f>
        <v/>
      </c>
      <c r="D71" s="50" t="str">
        <f>IF(D72="","",1)</f>
        <v/>
      </c>
      <c r="E71" s="51"/>
      <c r="F71" s="51"/>
      <c r="G71" s="51"/>
      <c r="H71" s="51"/>
      <c r="I71" s="51"/>
      <c r="J71" s="51"/>
      <c r="K71" s="51"/>
      <c r="L71" s="51"/>
      <c r="M71" s="51"/>
      <c r="N71" s="51"/>
      <c r="O71" s="51"/>
      <c r="P71" s="51"/>
      <c r="Q71" s="284"/>
      <c r="R71" s="284"/>
      <c r="S71" s="284"/>
      <c r="T71" s="284"/>
      <c r="U71" s="284"/>
      <c r="V71" s="284"/>
      <c r="W71" s="284"/>
      <c r="X71" s="284"/>
      <c r="Y71" s="52"/>
      <c r="Z71" s="53">
        <f t="shared" si="3"/>
        <v>0</v>
      </c>
      <c r="AA71" s="54" t="str">
        <f t="shared" si="4"/>
        <v>ERRO</v>
      </c>
    </row>
    <row r="72" spans="1:27" ht="15" hidden="1" thickTop="1" x14ac:dyDescent="0.2">
      <c r="A72" s="344"/>
      <c r="B72" s="344"/>
      <c r="C72" s="345"/>
      <c r="D72" s="55" t="str">
        <f>IFERROR(INDEX([1]!Resumo[#Data],(ROW()-ROW(D$4))/2,3),"")</f>
        <v/>
      </c>
      <c r="E72" s="56" t="str">
        <f>IFERROR(TRUNC($D72*E71,2),"")</f>
        <v/>
      </c>
      <c r="F72" s="56" t="str">
        <f>IFERROR(IF(SUM($E71:F71)=1,$D72-SUM($E72:E72),TRUNC($D72*F71,2)),"")</f>
        <v/>
      </c>
      <c r="G72" s="56" t="str">
        <f>IFERROR(IF(SUM($E71:G71)=1,$D72-SUM($E72:F72),TRUNC($D72*G71,2)),"")</f>
        <v/>
      </c>
      <c r="H72" s="56" t="str">
        <f>IFERROR(IF(SUM($E71:H71)=1,$D72-SUM($E72:G72),TRUNC($D72*H71,2)),"")</f>
        <v/>
      </c>
      <c r="I72" s="56" t="str">
        <f>IFERROR(IF(SUM($E71:I71)=1,$D72-SUM($E72:H72),TRUNC($D72*I71,2)),"")</f>
        <v/>
      </c>
      <c r="J72" s="56" t="str">
        <f>IFERROR(IF(SUM($E71:J71)=1,$D72-SUM($E72:I72),TRUNC($D72*J71,2)),"")</f>
        <v/>
      </c>
      <c r="K72" s="56" t="str">
        <f>IFERROR(IF(SUM($E71:K71)=1,$D72-SUM($E72:J72),TRUNC($D72*K71,2)),"")</f>
        <v/>
      </c>
      <c r="L72" s="56" t="str">
        <f>IFERROR(IF(SUM($E71:L71)=1,$D72-SUM($E72:K72),TRUNC($D72*L71,2)),"")</f>
        <v/>
      </c>
      <c r="M72" s="56" t="str">
        <f>IFERROR(IF(SUM($E71:M71)=1,$D72-SUM($E72:L72),TRUNC($D72*M71,2)),"")</f>
        <v/>
      </c>
      <c r="N72" s="56" t="str">
        <f>IFERROR(IF(SUM($E71:N71)=1,$D72-SUM($E72:M72),TRUNC($D72*N71,2)),"")</f>
        <v/>
      </c>
      <c r="O72" s="56" t="str">
        <f>IFERROR(IF(SUM($E71:O71)=1,$D72-SUM($E72:N72),TRUNC($D72*O71,2)),"")</f>
        <v/>
      </c>
      <c r="P72" s="56" t="str">
        <f>IFERROR(IF(SUM($E71:P71)=1,$D72-SUM($E72:O72),TRUNC($D72*P71,2)),"")</f>
        <v/>
      </c>
      <c r="Q72" s="292"/>
      <c r="R72" s="292"/>
      <c r="S72" s="292"/>
      <c r="T72" s="292"/>
      <c r="U72" s="292"/>
      <c r="V72" s="292"/>
      <c r="W72" s="292"/>
      <c r="X72" s="292"/>
      <c r="Y72" s="57"/>
      <c r="Z72" s="58">
        <f t="shared" si="3"/>
        <v>0</v>
      </c>
      <c r="AA72" s="54" t="str">
        <f t="shared" si="4"/>
        <v>ERRO</v>
      </c>
    </row>
    <row r="73" spans="1:27" ht="15" hidden="1" thickBot="1" x14ac:dyDescent="0.25">
      <c r="A73" s="344" t="str">
        <f>IFERROR(INDEX([1]!Resumo[#Data],(ROW()-ROW(A$3))/2,1),"")</f>
        <v/>
      </c>
      <c r="B73" s="344" t="str">
        <f>IFERROR(INDEX([1]!Resumo[#Data],(ROW()-ROW(B$3))/2,2),"OCULTAR LINHA")</f>
        <v>OCULTAR LINHA</v>
      </c>
      <c r="C73" s="345" t="str">
        <f>IFERROR(INDEX([1]!Resumo[#Data],(ROW()-ROW(C$3))/2,4),"")</f>
        <v/>
      </c>
      <c r="D73" s="50" t="str">
        <f>IF(D74="","",1)</f>
        <v/>
      </c>
      <c r="E73" s="51"/>
      <c r="F73" s="51"/>
      <c r="G73" s="51"/>
      <c r="H73" s="51"/>
      <c r="I73" s="51"/>
      <c r="J73" s="51"/>
      <c r="K73" s="51"/>
      <c r="L73" s="51"/>
      <c r="M73" s="51"/>
      <c r="N73" s="51"/>
      <c r="O73" s="51"/>
      <c r="P73" s="51"/>
      <c r="Q73" s="284"/>
      <c r="R73" s="284"/>
      <c r="S73" s="284"/>
      <c r="T73" s="284"/>
      <c r="U73" s="284"/>
      <c r="V73" s="284"/>
      <c r="W73" s="284"/>
      <c r="X73" s="284"/>
      <c r="Y73" s="52"/>
      <c r="Z73" s="53">
        <f t="shared" si="3"/>
        <v>0</v>
      </c>
      <c r="AA73" s="54" t="str">
        <f t="shared" si="4"/>
        <v>ERRO</v>
      </c>
    </row>
    <row r="74" spans="1:27" ht="15" hidden="1" thickTop="1" x14ac:dyDescent="0.2">
      <c r="A74" s="344"/>
      <c r="B74" s="344"/>
      <c r="C74" s="345"/>
      <c r="D74" s="55" t="str">
        <f>IFERROR(INDEX([1]!Resumo[#Data],(ROW()-ROW(D$4))/2,3),"")</f>
        <v/>
      </c>
      <c r="E74" s="56" t="str">
        <f>IFERROR(TRUNC($D74*E73,2),"")</f>
        <v/>
      </c>
      <c r="F74" s="56" t="str">
        <f>IFERROR(IF(SUM($E73:F73)=1,$D74-SUM($E74:E74),TRUNC($D74*F73,2)),"")</f>
        <v/>
      </c>
      <c r="G74" s="56" t="str">
        <f>IFERROR(IF(SUM($E73:G73)=1,$D74-SUM($E74:F74),TRUNC($D74*G73,2)),"")</f>
        <v/>
      </c>
      <c r="H74" s="56" t="str">
        <f>IFERROR(IF(SUM($E73:H73)=1,$D74-SUM($E74:G74),TRUNC($D74*H73,2)),"")</f>
        <v/>
      </c>
      <c r="I74" s="56" t="str">
        <f>IFERROR(IF(SUM($E73:I73)=1,$D74-SUM($E74:H74),TRUNC($D74*I73,2)),"")</f>
        <v/>
      </c>
      <c r="J74" s="56" t="str">
        <f>IFERROR(IF(SUM($E73:J73)=1,$D74-SUM($E74:I74),TRUNC($D74*J73,2)),"")</f>
        <v/>
      </c>
      <c r="K74" s="56" t="str">
        <f>IFERROR(IF(SUM($E73:K73)=1,$D74-SUM($E74:J74),TRUNC($D74*K73,2)),"")</f>
        <v/>
      </c>
      <c r="L74" s="56" t="str">
        <f>IFERROR(IF(SUM($E73:L73)=1,$D74-SUM($E74:K74),TRUNC($D74*L73,2)),"")</f>
        <v/>
      </c>
      <c r="M74" s="56" t="str">
        <f>IFERROR(IF(SUM($E73:M73)=1,$D74-SUM($E74:L74),TRUNC($D74*M73,2)),"")</f>
        <v/>
      </c>
      <c r="N74" s="56" t="str">
        <f>IFERROR(IF(SUM($E73:N73)=1,$D74-SUM($E74:M74),TRUNC($D74*N73,2)),"")</f>
        <v/>
      </c>
      <c r="O74" s="56" t="str">
        <f>IFERROR(IF(SUM($E73:O73)=1,$D74-SUM($E74:N74),TRUNC($D74*O73,2)),"")</f>
        <v/>
      </c>
      <c r="P74" s="56" t="str">
        <f>IFERROR(IF(SUM($E73:P73)=1,$D74-SUM($E74:O74),TRUNC($D74*P73,2)),"")</f>
        <v/>
      </c>
      <c r="Q74" s="292"/>
      <c r="R74" s="292"/>
      <c r="S74" s="292"/>
      <c r="T74" s="292"/>
      <c r="U74" s="292"/>
      <c r="V74" s="292"/>
      <c r="W74" s="292"/>
      <c r="X74" s="292"/>
      <c r="Y74" s="57"/>
      <c r="Z74" s="58">
        <f t="shared" si="3"/>
        <v>0</v>
      </c>
      <c r="AA74" s="54" t="str">
        <f t="shared" si="4"/>
        <v>ERRO</v>
      </c>
    </row>
    <row r="75" spans="1:27" ht="15" hidden="1" thickBot="1" x14ac:dyDescent="0.25">
      <c r="A75" s="344" t="str">
        <f>IFERROR(INDEX([1]!Resumo[#Data],(ROW()-ROW(A$3))/2,1),"")</f>
        <v/>
      </c>
      <c r="B75" s="344" t="str">
        <f>IFERROR(INDEX([1]!Resumo[#Data],(ROW()-ROW(B$3))/2,2),"OCULTAR LINHA")</f>
        <v>OCULTAR LINHA</v>
      </c>
      <c r="C75" s="345" t="str">
        <f>IFERROR(INDEX([1]!Resumo[#Data],(ROW()-ROW(C$3))/2,4),"")</f>
        <v/>
      </c>
      <c r="D75" s="50" t="str">
        <f>IF(D76="","",1)</f>
        <v/>
      </c>
      <c r="E75" s="51"/>
      <c r="F75" s="51"/>
      <c r="G75" s="51"/>
      <c r="H75" s="51"/>
      <c r="I75" s="51"/>
      <c r="J75" s="51"/>
      <c r="K75" s="51"/>
      <c r="L75" s="51"/>
      <c r="M75" s="51"/>
      <c r="N75" s="51"/>
      <c r="O75" s="51"/>
      <c r="P75" s="51"/>
      <c r="Q75" s="284"/>
      <c r="R75" s="284"/>
      <c r="S75" s="284"/>
      <c r="T75" s="284"/>
      <c r="U75" s="284"/>
      <c r="V75" s="284"/>
      <c r="W75" s="284"/>
      <c r="X75" s="284"/>
      <c r="Y75" s="52"/>
      <c r="Z75" s="53">
        <f t="shared" si="3"/>
        <v>0</v>
      </c>
      <c r="AA75" s="54" t="str">
        <f t="shared" si="4"/>
        <v>ERRO</v>
      </c>
    </row>
    <row r="76" spans="1:27" ht="15" hidden="1" thickTop="1" x14ac:dyDescent="0.2">
      <c r="A76" s="344"/>
      <c r="B76" s="344"/>
      <c r="C76" s="345"/>
      <c r="D76" s="55" t="str">
        <f>IFERROR(INDEX([1]!Resumo[#Data],(ROW()-ROW(D$4))/2,3),"")</f>
        <v/>
      </c>
      <c r="E76" s="56" t="str">
        <f>IFERROR(TRUNC($D76*E75,2),"")</f>
        <v/>
      </c>
      <c r="F76" s="56" t="str">
        <f>IFERROR(IF(SUM($E75:F75)=1,$D76-SUM($E76:E76),TRUNC($D76*F75,2)),"")</f>
        <v/>
      </c>
      <c r="G76" s="56" t="str">
        <f>IFERROR(IF(SUM($E75:G75)=1,$D76-SUM($E76:F76),TRUNC($D76*G75,2)),"")</f>
        <v/>
      </c>
      <c r="H76" s="56" t="str">
        <f>IFERROR(IF(SUM($E75:H75)=1,$D76-SUM($E76:G76),TRUNC($D76*H75,2)),"")</f>
        <v/>
      </c>
      <c r="I76" s="56" t="str">
        <f>IFERROR(IF(SUM($E75:I75)=1,$D76-SUM($E76:H76),TRUNC($D76*I75,2)),"")</f>
        <v/>
      </c>
      <c r="J76" s="56" t="str">
        <f>IFERROR(IF(SUM($E75:J75)=1,$D76-SUM($E76:I76),TRUNC($D76*J75,2)),"")</f>
        <v/>
      </c>
      <c r="K76" s="56" t="str">
        <f>IFERROR(IF(SUM($E75:K75)=1,$D76-SUM($E76:J76),TRUNC($D76*K75,2)),"")</f>
        <v/>
      </c>
      <c r="L76" s="56" t="str">
        <f>IFERROR(IF(SUM($E75:L75)=1,$D76-SUM($E76:K76),TRUNC($D76*L75,2)),"")</f>
        <v/>
      </c>
      <c r="M76" s="56" t="str">
        <f>IFERROR(IF(SUM($E75:M75)=1,$D76-SUM($E76:L76),TRUNC($D76*M75,2)),"")</f>
        <v/>
      </c>
      <c r="N76" s="56" t="str">
        <f>IFERROR(IF(SUM($E75:N75)=1,$D76-SUM($E76:M76),TRUNC($D76*N75,2)),"")</f>
        <v/>
      </c>
      <c r="O76" s="56" t="str">
        <f>IFERROR(IF(SUM($E75:O75)=1,$D76-SUM($E76:N76),TRUNC($D76*O75,2)),"")</f>
        <v/>
      </c>
      <c r="P76" s="56" t="str">
        <f>IFERROR(IF(SUM($E75:P75)=1,$D76-SUM($E76:O76),TRUNC($D76*P75,2)),"")</f>
        <v/>
      </c>
      <c r="Q76" s="292"/>
      <c r="R76" s="292"/>
      <c r="S76" s="292"/>
      <c r="T76" s="292"/>
      <c r="U76" s="292"/>
      <c r="V76" s="292"/>
      <c r="W76" s="292"/>
      <c r="X76" s="292"/>
      <c r="Y76" s="57"/>
      <c r="Z76" s="58">
        <f t="shared" si="3"/>
        <v>0</v>
      </c>
      <c r="AA76" s="54" t="str">
        <f t="shared" si="4"/>
        <v>ERRO</v>
      </c>
    </row>
    <row r="77" spans="1:27" ht="15" hidden="1" thickBot="1" x14ac:dyDescent="0.25">
      <c r="A77" s="344" t="str">
        <f>IFERROR(INDEX([1]!Resumo[#Data],(ROW()-ROW(A$3))/2,1),"")</f>
        <v/>
      </c>
      <c r="B77" s="344" t="str">
        <f>IFERROR(INDEX([1]!Resumo[#Data],(ROW()-ROW(B$3))/2,2),"OCULTAR LINHA")</f>
        <v>OCULTAR LINHA</v>
      </c>
      <c r="C77" s="345" t="str">
        <f>IFERROR(INDEX([1]!Resumo[#Data],(ROW()-ROW(C$3))/2,4),"")</f>
        <v/>
      </c>
      <c r="D77" s="50" t="str">
        <f>IF(D78="","",1)</f>
        <v/>
      </c>
      <c r="E77" s="51"/>
      <c r="F77" s="51"/>
      <c r="G77" s="51"/>
      <c r="H77" s="51"/>
      <c r="I77" s="51"/>
      <c r="J77" s="51"/>
      <c r="K77" s="51"/>
      <c r="L77" s="51"/>
      <c r="M77" s="51"/>
      <c r="N77" s="51"/>
      <c r="O77" s="51"/>
      <c r="P77" s="51"/>
      <c r="Q77" s="284"/>
      <c r="R77" s="284"/>
      <c r="S77" s="284"/>
      <c r="T77" s="284"/>
      <c r="U77" s="284"/>
      <c r="V77" s="284"/>
      <c r="W77" s="284"/>
      <c r="X77" s="284"/>
      <c r="Y77" s="52"/>
      <c r="Z77" s="53">
        <f t="shared" si="3"/>
        <v>0</v>
      </c>
      <c r="AA77" s="54" t="str">
        <f t="shared" si="4"/>
        <v>ERRO</v>
      </c>
    </row>
    <row r="78" spans="1:27" ht="15" hidden="1" thickTop="1" x14ac:dyDescent="0.2">
      <c r="A78" s="344"/>
      <c r="B78" s="344"/>
      <c r="C78" s="345"/>
      <c r="D78" s="55" t="str">
        <f>IFERROR(INDEX([1]!Resumo[#Data],(ROW()-ROW(D$4))/2,3),"")</f>
        <v/>
      </c>
      <c r="E78" s="56" t="str">
        <f>IFERROR(TRUNC($D78*E77,2),"")</f>
        <v/>
      </c>
      <c r="F78" s="56" t="str">
        <f>IFERROR(IF(SUM($E77:F77)=1,$D78-SUM($E78:E78),TRUNC($D78*F77,2)),"")</f>
        <v/>
      </c>
      <c r="G78" s="56" t="str">
        <f>IFERROR(IF(SUM($E77:G77)=1,$D78-SUM($E78:F78),TRUNC($D78*G77,2)),"")</f>
        <v/>
      </c>
      <c r="H78" s="56" t="str">
        <f>IFERROR(IF(SUM($E77:H77)=1,$D78-SUM($E78:G78),TRUNC($D78*H77,2)),"")</f>
        <v/>
      </c>
      <c r="I78" s="56" t="str">
        <f>IFERROR(IF(SUM($E77:I77)=1,$D78-SUM($E78:H78),TRUNC($D78*I77,2)),"")</f>
        <v/>
      </c>
      <c r="J78" s="56" t="str">
        <f>IFERROR(IF(SUM($E77:J77)=1,$D78-SUM($E78:I78),TRUNC($D78*J77,2)),"")</f>
        <v/>
      </c>
      <c r="K78" s="56" t="str">
        <f>IFERROR(IF(SUM($E77:K77)=1,$D78-SUM($E78:J78),TRUNC($D78*K77,2)),"")</f>
        <v/>
      </c>
      <c r="L78" s="56" t="str">
        <f>IFERROR(IF(SUM($E77:L77)=1,$D78-SUM($E78:K78),TRUNC($D78*L77,2)),"")</f>
        <v/>
      </c>
      <c r="M78" s="56" t="str">
        <f>IFERROR(IF(SUM($E77:M77)=1,$D78-SUM($E78:L78),TRUNC($D78*M77,2)),"")</f>
        <v/>
      </c>
      <c r="N78" s="56" t="str">
        <f>IFERROR(IF(SUM($E77:N77)=1,$D78-SUM($E78:M78),TRUNC($D78*N77,2)),"")</f>
        <v/>
      </c>
      <c r="O78" s="56" t="str">
        <f>IFERROR(IF(SUM($E77:O77)=1,$D78-SUM($E78:N78),TRUNC($D78*O77,2)),"")</f>
        <v/>
      </c>
      <c r="P78" s="56" t="str">
        <f>IFERROR(IF(SUM($E77:P77)=1,$D78-SUM($E78:O78),TRUNC($D78*P77,2)),"")</f>
        <v/>
      </c>
      <c r="Q78" s="292"/>
      <c r="R78" s="292"/>
      <c r="S78" s="292"/>
      <c r="T78" s="292"/>
      <c r="U78" s="292"/>
      <c r="V78" s="292"/>
      <c r="W78" s="292"/>
      <c r="X78" s="292"/>
      <c r="Y78" s="57"/>
      <c r="Z78" s="58">
        <f t="shared" si="3"/>
        <v>0</v>
      </c>
      <c r="AA78" s="54" t="str">
        <f t="shared" si="4"/>
        <v>ERRO</v>
      </c>
    </row>
    <row r="79" spans="1:27" ht="15" hidden="1" thickBot="1" x14ac:dyDescent="0.25">
      <c r="A79" s="344" t="str">
        <f>IFERROR(INDEX([1]!Resumo[#Data],(ROW()-ROW(A$3))/2,1),"")</f>
        <v/>
      </c>
      <c r="B79" s="344" t="str">
        <f>IFERROR(INDEX([1]!Resumo[#Data],(ROW()-ROW(B$3))/2,2),"OCULTAR LINHA")</f>
        <v>OCULTAR LINHA</v>
      </c>
      <c r="C79" s="345" t="str">
        <f>IFERROR(INDEX([1]!Resumo[#Data],(ROW()-ROW(C$3))/2,4),"")</f>
        <v/>
      </c>
      <c r="D79" s="50" t="str">
        <f>IF(D80="","",1)</f>
        <v/>
      </c>
      <c r="E79" s="51"/>
      <c r="F79" s="51"/>
      <c r="G79" s="51"/>
      <c r="H79" s="51"/>
      <c r="I79" s="51"/>
      <c r="J79" s="51"/>
      <c r="K79" s="51"/>
      <c r="L79" s="51"/>
      <c r="M79" s="51"/>
      <c r="N79" s="51"/>
      <c r="O79" s="51"/>
      <c r="P79" s="51"/>
      <c r="Q79" s="284"/>
      <c r="R79" s="284"/>
      <c r="S79" s="284"/>
      <c r="T79" s="284"/>
      <c r="U79" s="284"/>
      <c r="V79" s="284"/>
      <c r="W79" s="284"/>
      <c r="X79" s="284"/>
      <c r="Y79" s="52"/>
      <c r="Z79" s="53">
        <f t="shared" si="3"/>
        <v>0</v>
      </c>
      <c r="AA79" s="54" t="str">
        <f t="shared" si="4"/>
        <v>ERRO</v>
      </c>
    </row>
    <row r="80" spans="1:27" ht="15" hidden="1" thickTop="1" x14ac:dyDescent="0.2">
      <c r="A80" s="344"/>
      <c r="B80" s="344"/>
      <c r="C80" s="345"/>
      <c r="D80" s="55" t="str">
        <f>IFERROR(INDEX([1]!Resumo[#Data],(ROW()-ROW(D$4))/2,3),"")</f>
        <v/>
      </c>
      <c r="E80" s="56" t="str">
        <f>IFERROR(TRUNC($D80*E79,2),"")</f>
        <v/>
      </c>
      <c r="F80" s="56" t="str">
        <f>IFERROR(IF(SUM($E79:F79)=1,$D80-SUM($E80:E80),TRUNC($D80*F79,2)),"")</f>
        <v/>
      </c>
      <c r="G80" s="56" t="str">
        <f>IFERROR(IF(SUM($E79:G79)=1,$D80-SUM($E80:F80),TRUNC($D80*G79,2)),"")</f>
        <v/>
      </c>
      <c r="H80" s="56" t="str">
        <f>IFERROR(IF(SUM($E79:H79)=1,$D80-SUM($E80:G80),TRUNC($D80*H79,2)),"")</f>
        <v/>
      </c>
      <c r="I80" s="56" t="str">
        <f>IFERROR(IF(SUM($E79:I79)=1,$D80-SUM($E80:H80),TRUNC($D80*I79,2)),"")</f>
        <v/>
      </c>
      <c r="J80" s="56" t="str">
        <f>IFERROR(IF(SUM($E79:J79)=1,$D80-SUM($E80:I80),TRUNC($D80*J79,2)),"")</f>
        <v/>
      </c>
      <c r="K80" s="56" t="str">
        <f>IFERROR(IF(SUM($E79:K79)=1,$D80-SUM($E80:J80),TRUNC($D80*K79,2)),"")</f>
        <v/>
      </c>
      <c r="L80" s="56" t="str">
        <f>IFERROR(IF(SUM($E79:L79)=1,$D80-SUM($E80:K80),TRUNC($D80*L79,2)),"")</f>
        <v/>
      </c>
      <c r="M80" s="56" t="str">
        <f>IFERROR(IF(SUM($E79:M79)=1,$D80-SUM($E80:L80),TRUNC($D80*M79,2)),"")</f>
        <v/>
      </c>
      <c r="N80" s="56" t="str">
        <f>IFERROR(IF(SUM($E79:N79)=1,$D80-SUM($E80:M80),TRUNC($D80*N79,2)),"")</f>
        <v/>
      </c>
      <c r="O80" s="56" t="str">
        <f>IFERROR(IF(SUM($E79:O79)=1,$D80-SUM($E80:N80),TRUNC($D80*O79,2)),"")</f>
        <v/>
      </c>
      <c r="P80" s="56" t="str">
        <f>IFERROR(IF(SUM($E79:P79)=1,$D80-SUM($E80:O80),TRUNC($D80*P79,2)),"")</f>
        <v/>
      </c>
      <c r="Q80" s="292"/>
      <c r="R80" s="292"/>
      <c r="S80" s="292"/>
      <c r="T80" s="292"/>
      <c r="U80" s="292"/>
      <c r="V80" s="292"/>
      <c r="W80" s="292"/>
      <c r="X80" s="292"/>
      <c r="Y80" s="57"/>
      <c r="Z80" s="58">
        <f t="shared" si="3"/>
        <v>0</v>
      </c>
      <c r="AA80" s="54" t="str">
        <f t="shared" si="4"/>
        <v>ERRO</v>
      </c>
    </row>
    <row r="81" spans="1:27" ht="15" hidden="1" thickBot="1" x14ac:dyDescent="0.25">
      <c r="A81" s="344" t="str">
        <f>IFERROR(INDEX([1]!Resumo[#Data],(ROW()-ROW(A$3))/2,1),"")</f>
        <v/>
      </c>
      <c r="B81" s="344" t="str">
        <f>IFERROR(INDEX([1]!Resumo[#Data],(ROW()-ROW(B$3))/2,2),"OCULTAR LINHA")</f>
        <v>OCULTAR LINHA</v>
      </c>
      <c r="C81" s="345" t="str">
        <f>IFERROR(INDEX([1]!Resumo[#Data],(ROW()-ROW(C$3))/2,4),"")</f>
        <v/>
      </c>
      <c r="D81" s="50" t="str">
        <f>IF(D82="","",1)</f>
        <v/>
      </c>
      <c r="E81" s="51"/>
      <c r="F81" s="51"/>
      <c r="G81" s="51"/>
      <c r="H81" s="51"/>
      <c r="I81" s="51"/>
      <c r="J81" s="51"/>
      <c r="K81" s="51"/>
      <c r="L81" s="51"/>
      <c r="M81" s="51"/>
      <c r="N81" s="51"/>
      <c r="O81" s="51"/>
      <c r="P81" s="51"/>
      <c r="Q81" s="284"/>
      <c r="R81" s="284"/>
      <c r="S81" s="284"/>
      <c r="T81" s="284"/>
      <c r="U81" s="284"/>
      <c r="V81" s="284"/>
      <c r="W81" s="284"/>
      <c r="X81" s="284"/>
      <c r="Y81" s="52"/>
      <c r="Z81" s="53">
        <f t="shared" si="3"/>
        <v>0</v>
      </c>
      <c r="AA81" s="54" t="str">
        <f t="shared" si="4"/>
        <v>ERRO</v>
      </c>
    </row>
    <row r="82" spans="1:27" ht="15" hidden="1" thickTop="1" x14ac:dyDescent="0.2">
      <c r="A82" s="344"/>
      <c r="B82" s="344"/>
      <c r="C82" s="345"/>
      <c r="D82" s="55" t="str">
        <f>IFERROR(INDEX([1]!Resumo[#Data],(ROW()-ROW(D$4))/2,3),"")</f>
        <v/>
      </c>
      <c r="E82" s="56" t="str">
        <f>IFERROR(TRUNC($D82*E81,2),"")</f>
        <v/>
      </c>
      <c r="F82" s="56" t="str">
        <f>IFERROR(IF(SUM($E81:F81)=1,$D82-SUM($E82:E82),TRUNC($D82*F81,2)),"")</f>
        <v/>
      </c>
      <c r="G82" s="56" t="str">
        <f>IFERROR(IF(SUM($E81:G81)=1,$D82-SUM($E82:F82),TRUNC($D82*G81,2)),"")</f>
        <v/>
      </c>
      <c r="H82" s="56" t="str">
        <f>IFERROR(IF(SUM($E81:H81)=1,$D82-SUM($E82:G82),TRUNC($D82*H81,2)),"")</f>
        <v/>
      </c>
      <c r="I82" s="56" t="str">
        <f>IFERROR(IF(SUM($E81:I81)=1,$D82-SUM($E82:H82),TRUNC($D82*I81,2)),"")</f>
        <v/>
      </c>
      <c r="J82" s="56" t="str">
        <f>IFERROR(IF(SUM($E81:J81)=1,$D82-SUM($E82:I82),TRUNC($D82*J81,2)),"")</f>
        <v/>
      </c>
      <c r="K82" s="56" t="str">
        <f>IFERROR(IF(SUM($E81:K81)=1,$D82-SUM($E82:J82),TRUNC($D82*K81,2)),"")</f>
        <v/>
      </c>
      <c r="L82" s="56" t="str">
        <f>IFERROR(IF(SUM($E81:L81)=1,$D82-SUM($E82:K82),TRUNC($D82*L81,2)),"")</f>
        <v/>
      </c>
      <c r="M82" s="56" t="str">
        <f>IFERROR(IF(SUM($E81:M81)=1,$D82-SUM($E82:L82),TRUNC($D82*M81,2)),"")</f>
        <v/>
      </c>
      <c r="N82" s="56" t="str">
        <f>IFERROR(IF(SUM($E81:N81)=1,$D82-SUM($E82:M82),TRUNC($D82*N81,2)),"")</f>
        <v/>
      </c>
      <c r="O82" s="56" t="str">
        <f>IFERROR(IF(SUM($E81:O81)=1,$D82-SUM($E82:N82),TRUNC($D82*O81,2)),"")</f>
        <v/>
      </c>
      <c r="P82" s="56" t="str">
        <f>IFERROR(IF(SUM($E81:P81)=1,$D82-SUM($E82:O82),TRUNC($D82*P81,2)),"")</f>
        <v/>
      </c>
      <c r="Q82" s="292"/>
      <c r="R82" s="292"/>
      <c r="S82" s="292"/>
      <c r="T82" s="292"/>
      <c r="U82" s="292"/>
      <c r="V82" s="292"/>
      <c r="W82" s="292"/>
      <c r="X82" s="292"/>
      <c r="Y82" s="57"/>
      <c r="Z82" s="58">
        <f t="shared" si="3"/>
        <v>0</v>
      </c>
      <c r="AA82" s="54" t="str">
        <f t="shared" si="4"/>
        <v>ERRO</v>
      </c>
    </row>
    <row r="83" spans="1:27" ht="15" hidden="1" thickBot="1" x14ac:dyDescent="0.25">
      <c r="A83" s="344" t="str">
        <f>IFERROR(INDEX([1]!Resumo[#Data],(ROW()-ROW(A$3))/2,1),"")</f>
        <v/>
      </c>
      <c r="B83" s="344" t="str">
        <f>IFERROR(INDEX([1]!Resumo[#Data],(ROW()-ROW(B$3))/2,2),"OCULTAR LINHA")</f>
        <v>OCULTAR LINHA</v>
      </c>
      <c r="C83" s="345" t="str">
        <f>IFERROR(INDEX([1]!Resumo[#Data],(ROW()-ROW(C$3))/2,4),"")</f>
        <v/>
      </c>
      <c r="D83" s="50" t="str">
        <f>IF(D84="","",1)</f>
        <v/>
      </c>
      <c r="E83" s="51"/>
      <c r="F83" s="51"/>
      <c r="G83" s="51"/>
      <c r="H83" s="51"/>
      <c r="I83" s="51"/>
      <c r="J83" s="51"/>
      <c r="K83" s="51"/>
      <c r="L83" s="51"/>
      <c r="M83" s="51"/>
      <c r="N83" s="51"/>
      <c r="O83" s="51"/>
      <c r="P83" s="51"/>
      <c r="Q83" s="284"/>
      <c r="R83" s="284"/>
      <c r="S83" s="284"/>
      <c r="T83" s="284"/>
      <c r="U83" s="284"/>
      <c r="V83" s="284"/>
      <c r="W83" s="284"/>
      <c r="X83" s="284"/>
      <c r="Y83" s="52"/>
      <c r="Z83" s="53">
        <f t="shared" si="3"/>
        <v>0</v>
      </c>
      <c r="AA83" s="54" t="str">
        <f t="shared" si="4"/>
        <v>ERRO</v>
      </c>
    </row>
    <row r="84" spans="1:27" ht="15" hidden="1" thickTop="1" x14ac:dyDescent="0.2">
      <c r="A84" s="344"/>
      <c r="B84" s="344"/>
      <c r="C84" s="345"/>
      <c r="D84" s="55" t="str">
        <f>IFERROR(INDEX([1]!Resumo[#Data],(ROW()-ROW(D$4))/2,3),"")</f>
        <v/>
      </c>
      <c r="E84" s="56" t="str">
        <f>IFERROR(TRUNC($D84*E83,2),"")</f>
        <v/>
      </c>
      <c r="F84" s="56" t="str">
        <f>IFERROR(IF(SUM($E83:F83)=1,$D84-SUM($E84:E84),TRUNC($D84*F83,2)),"")</f>
        <v/>
      </c>
      <c r="G84" s="56" t="str">
        <f>IFERROR(IF(SUM($E83:G83)=1,$D84-SUM($E84:F84),TRUNC($D84*G83,2)),"")</f>
        <v/>
      </c>
      <c r="H84" s="56" t="str">
        <f>IFERROR(IF(SUM($E83:H83)=1,$D84-SUM($E84:G84),TRUNC($D84*H83,2)),"")</f>
        <v/>
      </c>
      <c r="I84" s="56" t="str">
        <f>IFERROR(IF(SUM($E83:I83)=1,$D84-SUM($E84:H84),TRUNC($D84*I83,2)),"")</f>
        <v/>
      </c>
      <c r="J84" s="56" t="str">
        <f>IFERROR(IF(SUM($E83:J83)=1,$D84-SUM($E84:I84),TRUNC($D84*J83,2)),"")</f>
        <v/>
      </c>
      <c r="K84" s="56" t="str">
        <f>IFERROR(IF(SUM($E83:K83)=1,$D84-SUM($E84:J84),TRUNC($D84*K83,2)),"")</f>
        <v/>
      </c>
      <c r="L84" s="56" t="str">
        <f>IFERROR(IF(SUM($E83:L83)=1,$D84-SUM($E84:K84),TRUNC($D84*L83,2)),"")</f>
        <v/>
      </c>
      <c r="M84" s="56" t="str">
        <f>IFERROR(IF(SUM($E83:M83)=1,$D84-SUM($E84:L84),TRUNC($D84*M83,2)),"")</f>
        <v/>
      </c>
      <c r="N84" s="56" t="str">
        <f>IFERROR(IF(SUM($E83:N83)=1,$D84-SUM($E84:M84),TRUNC($D84*N83,2)),"")</f>
        <v/>
      </c>
      <c r="O84" s="56" t="str">
        <f>IFERROR(IF(SUM($E83:O83)=1,$D84-SUM($E84:N84),TRUNC($D84*O83,2)),"")</f>
        <v/>
      </c>
      <c r="P84" s="56" t="str">
        <f>IFERROR(IF(SUM($E83:P83)=1,$D84-SUM($E84:O84),TRUNC($D84*P83,2)),"")</f>
        <v/>
      </c>
      <c r="Q84" s="292"/>
      <c r="R84" s="292"/>
      <c r="S84" s="292"/>
      <c r="T84" s="292"/>
      <c r="U84" s="292"/>
      <c r="V84" s="292"/>
      <c r="W84" s="292"/>
      <c r="X84" s="292"/>
      <c r="Y84" s="57"/>
      <c r="Z84" s="58">
        <f t="shared" si="3"/>
        <v>0</v>
      </c>
      <c r="AA84" s="54" t="str">
        <f t="shared" si="4"/>
        <v>ERRO</v>
      </c>
    </row>
    <row r="85" spans="1:27" ht="15" hidden="1" thickBot="1" x14ac:dyDescent="0.25">
      <c r="A85" s="344" t="str">
        <f>IFERROR(INDEX([1]!Resumo[#Data],(ROW()-ROW(A$3))/2,1),"")</f>
        <v/>
      </c>
      <c r="B85" s="344" t="str">
        <f>IFERROR(INDEX([1]!Resumo[#Data],(ROW()-ROW(B$3))/2,2),"OCULTAR LINHA")</f>
        <v>OCULTAR LINHA</v>
      </c>
      <c r="C85" s="345" t="str">
        <f>IFERROR(INDEX([1]!Resumo[#Data],(ROW()-ROW(C$3))/2,4),"")</f>
        <v/>
      </c>
      <c r="D85" s="50" t="str">
        <f>IF(D86="","",1)</f>
        <v/>
      </c>
      <c r="E85" s="51"/>
      <c r="F85" s="51"/>
      <c r="G85" s="51"/>
      <c r="H85" s="51"/>
      <c r="I85" s="51"/>
      <c r="J85" s="51"/>
      <c r="K85" s="51"/>
      <c r="L85" s="51"/>
      <c r="M85" s="51"/>
      <c r="N85" s="51"/>
      <c r="O85" s="51"/>
      <c r="P85" s="51"/>
      <c r="Q85" s="284"/>
      <c r="R85" s="284"/>
      <c r="S85" s="284"/>
      <c r="T85" s="284"/>
      <c r="U85" s="284"/>
      <c r="V85" s="284"/>
      <c r="W85" s="284"/>
      <c r="X85" s="284"/>
      <c r="Y85" s="52"/>
      <c r="Z85" s="53">
        <f t="shared" si="3"/>
        <v>0</v>
      </c>
      <c r="AA85" s="54" t="str">
        <f t="shared" si="4"/>
        <v>ERRO</v>
      </c>
    </row>
    <row r="86" spans="1:27" ht="15" hidden="1" thickTop="1" x14ac:dyDescent="0.2">
      <c r="A86" s="344"/>
      <c r="B86" s="344"/>
      <c r="C86" s="345"/>
      <c r="D86" s="55" t="str">
        <f>IFERROR(INDEX([1]!Resumo[#Data],(ROW()-ROW(D$4))/2,3),"")</f>
        <v/>
      </c>
      <c r="E86" s="56" t="str">
        <f>IFERROR(TRUNC($D86*E85,2),"")</f>
        <v/>
      </c>
      <c r="F86" s="56" t="str">
        <f>IFERROR(IF(SUM($E85:F85)=1,$D86-SUM($E86:E86),TRUNC($D86*F85,2)),"")</f>
        <v/>
      </c>
      <c r="G86" s="56" t="str">
        <f>IFERROR(IF(SUM($E85:G85)=1,$D86-SUM($E86:F86),TRUNC($D86*G85,2)),"")</f>
        <v/>
      </c>
      <c r="H86" s="56" t="str">
        <f>IFERROR(IF(SUM($E85:H85)=1,$D86-SUM($E86:G86),TRUNC($D86*H85,2)),"")</f>
        <v/>
      </c>
      <c r="I86" s="56" t="str">
        <f>IFERROR(IF(SUM($E85:I85)=1,$D86-SUM($E86:H86),TRUNC($D86*I85,2)),"")</f>
        <v/>
      </c>
      <c r="J86" s="56" t="str">
        <f>IFERROR(IF(SUM($E85:J85)=1,$D86-SUM($E86:I86),TRUNC($D86*J85,2)),"")</f>
        <v/>
      </c>
      <c r="K86" s="56" t="str">
        <f>IFERROR(IF(SUM($E85:K85)=1,$D86-SUM($E86:J86),TRUNC($D86*K85,2)),"")</f>
        <v/>
      </c>
      <c r="L86" s="56" t="str">
        <f>IFERROR(IF(SUM($E85:L85)=1,$D86-SUM($E86:K86),TRUNC($D86*L85,2)),"")</f>
        <v/>
      </c>
      <c r="M86" s="56" t="str">
        <f>IFERROR(IF(SUM($E85:M85)=1,$D86-SUM($E86:L86),TRUNC($D86*M85,2)),"")</f>
        <v/>
      </c>
      <c r="N86" s="56" t="str">
        <f>IFERROR(IF(SUM($E85:N85)=1,$D86-SUM($E86:M86),TRUNC($D86*N85,2)),"")</f>
        <v/>
      </c>
      <c r="O86" s="56" t="str">
        <f>IFERROR(IF(SUM($E85:O85)=1,$D86-SUM($E86:N86),TRUNC($D86*O85,2)),"")</f>
        <v/>
      </c>
      <c r="P86" s="56" t="str">
        <f>IFERROR(IF(SUM($E85:P85)=1,$D86-SUM($E86:O86),TRUNC($D86*P85,2)),"")</f>
        <v/>
      </c>
      <c r="Q86" s="292"/>
      <c r="R86" s="292"/>
      <c r="S86" s="292"/>
      <c r="T86" s="292"/>
      <c r="U86" s="292"/>
      <c r="V86" s="292"/>
      <c r="W86" s="292"/>
      <c r="X86" s="292"/>
      <c r="Y86" s="57"/>
      <c r="Z86" s="58">
        <f t="shared" si="3"/>
        <v>0</v>
      </c>
      <c r="AA86" s="54" t="str">
        <f t="shared" si="4"/>
        <v>ERRO</v>
      </c>
    </row>
    <row r="87" spans="1:27" ht="15" hidden="1" thickBot="1" x14ac:dyDescent="0.25">
      <c r="A87" s="344" t="str">
        <f>IFERROR(INDEX([1]!Resumo[#Data],(ROW()-ROW(A$3))/2,1),"")</f>
        <v/>
      </c>
      <c r="B87" s="344" t="str">
        <f>IFERROR(INDEX([1]!Resumo[#Data],(ROW()-ROW(B$3))/2,2),"OCULTAR LINHA")</f>
        <v>OCULTAR LINHA</v>
      </c>
      <c r="C87" s="345" t="str">
        <f>IFERROR(INDEX([1]!Resumo[#Data],(ROW()-ROW(C$3))/2,4),"")</f>
        <v/>
      </c>
      <c r="D87" s="50" t="str">
        <f>IF(D88="","",1)</f>
        <v/>
      </c>
      <c r="E87" s="51"/>
      <c r="F87" s="51"/>
      <c r="G87" s="51"/>
      <c r="H87" s="51"/>
      <c r="I87" s="51"/>
      <c r="J87" s="51"/>
      <c r="K87" s="51"/>
      <c r="L87" s="51"/>
      <c r="M87" s="51"/>
      <c r="N87" s="51"/>
      <c r="O87" s="51"/>
      <c r="P87" s="51"/>
      <c r="Q87" s="284"/>
      <c r="R87" s="284"/>
      <c r="S87" s="284"/>
      <c r="T87" s="284"/>
      <c r="U87" s="284"/>
      <c r="V87" s="284"/>
      <c r="W87" s="284"/>
      <c r="X87" s="284"/>
      <c r="Y87" s="52"/>
      <c r="Z87" s="53">
        <f t="shared" si="3"/>
        <v>0</v>
      </c>
      <c r="AA87" s="54" t="str">
        <f t="shared" si="4"/>
        <v>ERRO</v>
      </c>
    </row>
    <row r="88" spans="1:27" ht="15" hidden="1" thickTop="1" x14ac:dyDescent="0.2">
      <c r="A88" s="344"/>
      <c r="B88" s="344"/>
      <c r="C88" s="345"/>
      <c r="D88" s="55" t="str">
        <f>IFERROR(INDEX([1]!Resumo[#Data],(ROW()-ROW(D$4))/2,3),"")</f>
        <v/>
      </c>
      <c r="E88" s="56" t="str">
        <f>IFERROR(TRUNC($D88*E87,2),"")</f>
        <v/>
      </c>
      <c r="F88" s="56" t="str">
        <f>IFERROR(IF(SUM($E87:F87)=1,$D88-SUM($E88:E88),TRUNC($D88*F87,2)),"")</f>
        <v/>
      </c>
      <c r="G88" s="56" t="str">
        <f>IFERROR(IF(SUM($E87:G87)=1,$D88-SUM($E88:F88),TRUNC($D88*G87,2)),"")</f>
        <v/>
      </c>
      <c r="H88" s="56" t="str">
        <f>IFERROR(IF(SUM($E87:H87)=1,$D88-SUM($E88:G88),TRUNC($D88*H87,2)),"")</f>
        <v/>
      </c>
      <c r="I88" s="56" t="str">
        <f>IFERROR(IF(SUM($E87:I87)=1,$D88-SUM($E88:H88),TRUNC($D88*I87,2)),"")</f>
        <v/>
      </c>
      <c r="J88" s="56" t="str">
        <f>IFERROR(IF(SUM($E87:J87)=1,$D88-SUM($E88:I88),TRUNC($D88*J87,2)),"")</f>
        <v/>
      </c>
      <c r="K88" s="56" t="str">
        <f>IFERROR(IF(SUM($E87:K87)=1,$D88-SUM($E88:J88),TRUNC($D88*K87,2)),"")</f>
        <v/>
      </c>
      <c r="L88" s="56" t="str">
        <f>IFERROR(IF(SUM($E87:L87)=1,$D88-SUM($E88:K88),TRUNC($D88*L87,2)),"")</f>
        <v/>
      </c>
      <c r="M88" s="56" t="str">
        <f>IFERROR(IF(SUM($E87:M87)=1,$D88-SUM($E88:L88),TRUNC($D88*M87,2)),"")</f>
        <v/>
      </c>
      <c r="N88" s="56" t="str">
        <f>IFERROR(IF(SUM($E87:N87)=1,$D88-SUM($E88:M88),TRUNC($D88*N87,2)),"")</f>
        <v/>
      </c>
      <c r="O88" s="56" t="str">
        <f>IFERROR(IF(SUM($E87:O87)=1,$D88-SUM($E88:N88),TRUNC($D88*O87,2)),"")</f>
        <v/>
      </c>
      <c r="P88" s="56" t="str">
        <f>IFERROR(IF(SUM($E87:P87)=1,$D88-SUM($E88:O88),TRUNC($D88*P87,2)),"")</f>
        <v/>
      </c>
      <c r="Q88" s="292"/>
      <c r="R88" s="292"/>
      <c r="S88" s="292"/>
      <c r="T88" s="292"/>
      <c r="U88" s="292"/>
      <c r="V88" s="292"/>
      <c r="W88" s="292"/>
      <c r="X88" s="292"/>
      <c r="Y88" s="57"/>
      <c r="Z88" s="58">
        <f t="shared" si="3"/>
        <v>0</v>
      </c>
      <c r="AA88" s="54" t="str">
        <f t="shared" si="4"/>
        <v>ERRO</v>
      </c>
    </row>
    <row r="89" spans="1:27" ht="15" hidden="1" thickBot="1" x14ac:dyDescent="0.25">
      <c r="A89" s="344" t="str">
        <f>IFERROR(INDEX([1]!Resumo[#Data],(ROW()-ROW(A$3))/2,1),"")</f>
        <v/>
      </c>
      <c r="B89" s="344" t="str">
        <f>IFERROR(INDEX([1]!Resumo[#Data],(ROW()-ROW(B$3))/2,2),"OCULTAR LINHA")</f>
        <v>OCULTAR LINHA</v>
      </c>
      <c r="C89" s="345" t="str">
        <f>IFERROR(INDEX([1]!Resumo[#Data],(ROW()-ROW(C$3))/2,4),"")</f>
        <v/>
      </c>
      <c r="D89" s="50" t="str">
        <f>IF(D90="","",1)</f>
        <v/>
      </c>
      <c r="E89" s="51"/>
      <c r="F89" s="51"/>
      <c r="G89" s="51"/>
      <c r="H89" s="51"/>
      <c r="I89" s="51"/>
      <c r="J89" s="51"/>
      <c r="K89" s="51"/>
      <c r="L89" s="51"/>
      <c r="M89" s="51"/>
      <c r="N89" s="51"/>
      <c r="O89" s="51"/>
      <c r="P89" s="51"/>
      <c r="Q89" s="284"/>
      <c r="R89" s="284"/>
      <c r="S89" s="284"/>
      <c r="T89" s="284"/>
      <c r="U89" s="284"/>
      <c r="V89" s="284"/>
      <c r="W89" s="284"/>
      <c r="X89" s="284"/>
      <c r="Y89" s="52"/>
      <c r="Z89" s="53">
        <f t="shared" si="3"/>
        <v>0</v>
      </c>
      <c r="AA89" s="54" t="str">
        <f t="shared" si="4"/>
        <v>ERRO</v>
      </c>
    </row>
    <row r="90" spans="1:27" ht="15" hidden="1" thickTop="1" x14ac:dyDescent="0.2">
      <c r="A90" s="344"/>
      <c r="B90" s="344"/>
      <c r="C90" s="345"/>
      <c r="D90" s="55" t="str">
        <f>IFERROR(INDEX([1]!Resumo[#Data],(ROW()-ROW(D$4))/2,3),"")</f>
        <v/>
      </c>
      <c r="E90" s="56" t="str">
        <f>IFERROR(TRUNC($D90*E89,2),"")</f>
        <v/>
      </c>
      <c r="F90" s="56" t="str">
        <f>IFERROR(IF(SUM($E89:F89)=1,$D90-SUM($E90:E90),TRUNC($D90*F89,2)),"")</f>
        <v/>
      </c>
      <c r="G90" s="56" t="str">
        <f>IFERROR(IF(SUM($E89:G89)=1,$D90-SUM($E90:F90),TRUNC($D90*G89,2)),"")</f>
        <v/>
      </c>
      <c r="H90" s="56" t="str">
        <f>IFERROR(IF(SUM($E89:H89)=1,$D90-SUM($E90:G90),TRUNC($D90*H89,2)),"")</f>
        <v/>
      </c>
      <c r="I90" s="56" t="str">
        <f>IFERROR(IF(SUM($E89:I89)=1,$D90-SUM($E90:H90),TRUNC($D90*I89,2)),"")</f>
        <v/>
      </c>
      <c r="J90" s="56" t="str">
        <f>IFERROR(IF(SUM($E89:J89)=1,$D90-SUM($E90:I90),TRUNC($D90*J89,2)),"")</f>
        <v/>
      </c>
      <c r="K90" s="56" t="str">
        <f>IFERROR(IF(SUM($E89:K89)=1,$D90-SUM($E90:J90),TRUNC($D90*K89,2)),"")</f>
        <v/>
      </c>
      <c r="L90" s="56" t="str">
        <f>IFERROR(IF(SUM($E89:L89)=1,$D90-SUM($E90:K90),TRUNC($D90*L89,2)),"")</f>
        <v/>
      </c>
      <c r="M90" s="56" t="str">
        <f>IFERROR(IF(SUM($E89:M89)=1,$D90-SUM($E90:L90),TRUNC($D90*M89,2)),"")</f>
        <v/>
      </c>
      <c r="N90" s="56" t="str">
        <f>IFERROR(IF(SUM($E89:N89)=1,$D90-SUM($E90:M90),TRUNC($D90*N89,2)),"")</f>
        <v/>
      </c>
      <c r="O90" s="56" t="str">
        <f>IFERROR(IF(SUM($E89:O89)=1,$D90-SUM($E90:N90),TRUNC($D90*O89,2)),"")</f>
        <v/>
      </c>
      <c r="P90" s="56" t="str">
        <f>IFERROR(IF(SUM($E89:P89)=1,$D90-SUM($E90:O90),TRUNC($D90*P89,2)),"")</f>
        <v/>
      </c>
      <c r="Q90" s="292"/>
      <c r="R90" s="292"/>
      <c r="S90" s="292"/>
      <c r="T90" s="292"/>
      <c r="U90" s="292"/>
      <c r="V90" s="292"/>
      <c r="W90" s="292"/>
      <c r="X90" s="292"/>
      <c r="Y90" s="57"/>
      <c r="Z90" s="58">
        <f t="shared" si="3"/>
        <v>0</v>
      </c>
      <c r="AA90" s="54" t="str">
        <f t="shared" si="4"/>
        <v>ERRO</v>
      </c>
    </row>
    <row r="91" spans="1:27" ht="15" hidden="1" thickBot="1" x14ac:dyDescent="0.25">
      <c r="A91" s="344" t="str">
        <f>IFERROR(INDEX([1]!Resumo[#Data],(ROW()-ROW(A$3))/2,1),"")</f>
        <v/>
      </c>
      <c r="B91" s="344" t="str">
        <f>IFERROR(INDEX([1]!Resumo[#Data],(ROW()-ROW(B$3))/2,2),"OCULTAR LINHA")</f>
        <v>OCULTAR LINHA</v>
      </c>
      <c r="C91" s="345" t="str">
        <f>IFERROR(INDEX([1]!Resumo[#Data],(ROW()-ROW(C$3))/2,4),"")</f>
        <v/>
      </c>
      <c r="D91" s="50" t="str">
        <f>IF(D92="","",1)</f>
        <v/>
      </c>
      <c r="E91" s="51"/>
      <c r="F91" s="51"/>
      <c r="G91" s="51"/>
      <c r="H91" s="51"/>
      <c r="I91" s="51"/>
      <c r="J91" s="51"/>
      <c r="K91" s="51"/>
      <c r="L91" s="51"/>
      <c r="M91" s="51"/>
      <c r="N91" s="51"/>
      <c r="O91" s="51"/>
      <c r="P91" s="51"/>
      <c r="Q91" s="284"/>
      <c r="R91" s="284"/>
      <c r="S91" s="284"/>
      <c r="T91" s="284"/>
      <c r="U91" s="284"/>
      <c r="V91" s="284"/>
      <c r="W91" s="284"/>
      <c r="X91" s="284"/>
      <c r="Y91" s="52"/>
      <c r="Z91" s="53">
        <f>SUM(E91:Y91)</f>
        <v>0</v>
      </c>
      <c r="AA91" s="54" t="str">
        <f t="shared" si="4"/>
        <v>ERRO</v>
      </c>
    </row>
    <row r="92" spans="1:27" ht="15" hidden="1" thickTop="1" x14ac:dyDescent="0.2">
      <c r="A92" s="344"/>
      <c r="B92" s="344"/>
      <c r="C92" s="345"/>
      <c r="D92" s="55" t="str">
        <f>IFERROR(INDEX([1]!Resumo[#Data],(ROW()-ROW(D$4))/2,3),"")</f>
        <v/>
      </c>
      <c r="E92" s="56" t="str">
        <f>IFERROR(TRUNC($D92*E91,2),"")</f>
        <v/>
      </c>
      <c r="F92" s="56" t="str">
        <f>IFERROR(IF(SUM($E91:F91)=1,$D92-SUM($E92:E92),TRUNC($D92*F91,2)),"")</f>
        <v/>
      </c>
      <c r="G92" s="56" t="str">
        <f>IFERROR(IF(SUM($E91:G91)=1,$D92-SUM($E92:F92),TRUNC($D92*G91,2)),"")</f>
        <v/>
      </c>
      <c r="H92" s="56" t="str">
        <f>IFERROR(IF(SUM($E91:H91)=1,$D92-SUM($E92:G92),TRUNC($D92*H91,2)),"")</f>
        <v/>
      </c>
      <c r="I92" s="56" t="str">
        <f>IFERROR(IF(SUM($E91:I91)=1,$D92-SUM($E92:H92),TRUNC($D92*I91,2)),"")</f>
        <v/>
      </c>
      <c r="J92" s="56" t="str">
        <f>IFERROR(IF(SUM($E91:J91)=1,$D92-SUM($E92:I92),TRUNC($D92*J91,2)),"")</f>
        <v/>
      </c>
      <c r="K92" s="56" t="str">
        <f>IFERROR(IF(SUM($E91:K91)=1,$D92-SUM($E92:J92),TRUNC($D92*K91,2)),"")</f>
        <v/>
      </c>
      <c r="L92" s="56" t="str">
        <f>IFERROR(IF(SUM($E91:L91)=1,$D92-SUM($E92:K92),TRUNC($D92*L91,2)),"")</f>
        <v/>
      </c>
      <c r="M92" s="56" t="str">
        <f>IFERROR(IF(SUM($E91:M91)=1,$D92-SUM($E92:L92),TRUNC($D92*M91,2)),"")</f>
        <v/>
      </c>
      <c r="N92" s="56" t="str">
        <f>IFERROR(IF(SUM($E91:N91)=1,$D92-SUM($E92:M92),TRUNC($D92*N91,2)),"")</f>
        <v/>
      </c>
      <c r="O92" s="56" t="str">
        <f>IFERROR(IF(SUM($E91:O91)=1,$D92-SUM($E92:N92),TRUNC($D92*O91,2)),"")</f>
        <v/>
      </c>
      <c r="P92" s="56" t="str">
        <f>IFERROR(IF(SUM($E91:P91)=1,$D92-SUM($E92:O92),TRUNC($D92*P91,2)),"")</f>
        <v/>
      </c>
      <c r="Q92" s="292"/>
      <c r="R92" s="292"/>
      <c r="S92" s="292"/>
      <c r="T92" s="292"/>
      <c r="U92" s="292"/>
      <c r="V92" s="292"/>
      <c r="W92" s="292"/>
      <c r="X92" s="292"/>
      <c r="Y92" s="57"/>
      <c r="Z92" s="58">
        <f t="shared" si="3"/>
        <v>0</v>
      </c>
      <c r="AA92" s="54" t="str">
        <f t="shared" si="4"/>
        <v>ERRO</v>
      </c>
    </row>
    <row r="93" spans="1:27" ht="15" hidden="1" thickBot="1" x14ac:dyDescent="0.25">
      <c r="A93" s="344" t="str">
        <f>IFERROR(INDEX([1]!Resumo[#Data],(ROW()-ROW(A$3))/2,1),"")</f>
        <v/>
      </c>
      <c r="B93" s="344" t="str">
        <f>IFERROR(INDEX([1]!Resumo[#Data],(ROW()-ROW(B$3))/2,2),"OCULTAR LINHA")</f>
        <v>OCULTAR LINHA</v>
      </c>
      <c r="C93" s="345" t="str">
        <f>IFERROR(INDEX([1]!Resumo[#Data],(ROW()-ROW(C$3))/2,4),"")</f>
        <v/>
      </c>
      <c r="D93" s="50" t="str">
        <f>IF(D94="","",1)</f>
        <v/>
      </c>
      <c r="E93" s="51"/>
      <c r="F93" s="51"/>
      <c r="G93" s="51"/>
      <c r="H93" s="51"/>
      <c r="I93" s="51"/>
      <c r="J93" s="51"/>
      <c r="K93" s="51"/>
      <c r="L93" s="51"/>
      <c r="M93" s="51"/>
      <c r="N93" s="51"/>
      <c r="O93" s="51"/>
      <c r="P93" s="51"/>
      <c r="Q93" s="284"/>
      <c r="R93" s="284"/>
      <c r="S93" s="284"/>
      <c r="T93" s="284"/>
      <c r="U93" s="284"/>
      <c r="V93" s="284"/>
      <c r="W93" s="284"/>
      <c r="X93" s="284"/>
      <c r="Y93" s="52"/>
      <c r="Z93" s="53">
        <f t="shared" si="3"/>
        <v>0</v>
      </c>
      <c r="AA93" s="54" t="str">
        <f t="shared" si="4"/>
        <v>ERRO</v>
      </c>
    </row>
    <row r="94" spans="1:27" ht="15" hidden="1" thickTop="1" x14ac:dyDescent="0.2">
      <c r="A94" s="344"/>
      <c r="B94" s="344"/>
      <c r="C94" s="345"/>
      <c r="D94" s="55" t="str">
        <f>IFERROR(INDEX([1]!Resumo[#Data],(ROW()-ROW(D$4))/2,3),"")</f>
        <v/>
      </c>
      <c r="E94" s="56" t="str">
        <f>IFERROR(TRUNC($D94*E93,2),"")</f>
        <v/>
      </c>
      <c r="F94" s="56" t="str">
        <f>IFERROR(IF(SUM($E93:F93)=1,$D94-SUM($E94:E94),TRUNC($D94*F93,2)),"")</f>
        <v/>
      </c>
      <c r="G94" s="56" t="str">
        <f>IFERROR(IF(SUM($E93:G93)=1,$D94-SUM($E94:F94),TRUNC($D94*G93,2)),"")</f>
        <v/>
      </c>
      <c r="H94" s="56" t="str">
        <f>IFERROR(IF(SUM($E93:H93)=1,$D94-SUM($E94:G94),TRUNC($D94*H93,2)),"")</f>
        <v/>
      </c>
      <c r="I94" s="56" t="str">
        <f>IFERROR(IF(SUM($E93:I93)=1,$D94-SUM($E94:H94),TRUNC($D94*I93,2)),"")</f>
        <v/>
      </c>
      <c r="J94" s="56" t="str">
        <f>IFERROR(IF(SUM($E93:J93)=1,$D94-SUM($E94:I94),TRUNC($D94*J93,2)),"")</f>
        <v/>
      </c>
      <c r="K94" s="56" t="str">
        <f>IFERROR(IF(SUM($E93:K93)=1,$D94-SUM($E94:J94),TRUNC($D94*K93,2)),"")</f>
        <v/>
      </c>
      <c r="L94" s="56" t="str">
        <f>IFERROR(IF(SUM($E93:L93)=1,$D94-SUM($E94:K94),TRUNC($D94*L93,2)),"")</f>
        <v/>
      </c>
      <c r="M94" s="56" t="str">
        <f>IFERROR(IF(SUM($E93:M93)=1,$D94-SUM($E94:L94),TRUNC($D94*M93,2)),"")</f>
        <v/>
      </c>
      <c r="N94" s="56" t="str">
        <f>IFERROR(IF(SUM($E93:N93)=1,$D94-SUM($E94:M94),TRUNC($D94*N93,2)),"")</f>
        <v/>
      </c>
      <c r="O94" s="56" t="str">
        <f>IFERROR(IF(SUM($E93:O93)=1,$D94-SUM($E94:N94),TRUNC($D94*O93,2)),"")</f>
        <v/>
      </c>
      <c r="P94" s="56" t="str">
        <f>IFERROR(IF(SUM($E93:P93)=1,$D94-SUM($E94:O94),TRUNC($D94*P93,2)),"")</f>
        <v/>
      </c>
      <c r="Q94" s="292"/>
      <c r="R94" s="292"/>
      <c r="S94" s="292"/>
      <c r="T94" s="292"/>
      <c r="U94" s="292"/>
      <c r="V94" s="292"/>
      <c r="W94" s="292"/>
      <c r="X94" s="292"/>
      <c r="Y94" s="57"/>
      <c r="Z94" s="53">
        <f t="shared" si="3"/>
        <v>0</v>
      </c>
      <c r="AA94" s="54" t="str">
        <f t="shared" si="4"/>
        <v>ERRO</v>
      </c>
    </row>
    <row r="95" spans="1:27" ht="15" hidden="1" thickBot="1" x14ac:dyDescent="0.25">
      <c r="A95" s="344" t="str">
        <f>IFERROR(INDEX([1]!Resumo[#Data],(ROW()-ROW(A$3))/2,1),"")</f>
        <v/>
      </c>
      <c r="B95" s="344" t="str">
        <f>IFERROR(INDEX([1]!Resumo[#Data],(ROW()-ROW(B$3))/2,2),"OCULTAR LINHA")</f>
        <v>OCULTAR LINHA</v>
      </c>
      <c r="C95" s="345" t="str">
        <f>IFERROR(INDEX([1]!Resumo[#Data],(ROW()-ROW(C$3))/2,4),"")</f>
        <v/>
      </c>
      <c r="D95" s="50" t="str">
        <f>IF(D96="","",1)</f>
        <v/>
      </c>
      <c r="E95" s="51"/>
      <c r="F95" s="51"/>
      <c r="G95" s="51"/>
      <c r="H95" s="51"/>
      <c r="I95" s="51"/>
      <c r="J95" s="51"/>
      <c r="K95" s="51"/>
      <c r="L95" s="51"/>
      <c r="M95" s="51"/>
      <c r="N95" s="51"/>
      <c r="O95" s="51"/>
      <c r="P95" s="51"/>
      <c r="Q95" s="284"/>
      <c r="R95" s="284"/>
      <c r="S95" s="284"/>
      <c r="T95" s="284"/>
      <c r="U95" s="284"/>
      <c r="V95" s="284"/>
      <c r="W95" s="284"/>
      <c r="X95" s="284"/>
      <c r="Y95" s="52"/>
      <c r="Z95" s="53">
        <f t="shared" si="3"/>
        <v>0</v>
      </c>
      <c r="AA95" s="54" t="str">
        <f t="shared" si="4"/>
        <v>ERRO</v>
      </c>
    </row>
    <row r="96" spans="1:27" ht="15" hidden="1" thickTop="1" x14ac:dyDescent="0.2">
      <c r="A96" s="344"/>
      <c r="B96" s="344"/>
      <c r="C96" s="345"/>
      <c r="D96" s="55" t="str">
        <f>IFERROR(INDEX([1]!Resumo[#Data],(ROW()-ROW(D$4))/2,3),"")</f>
        <v/>
      </c>
      <c r="E96" s="56" t="str">
        <f>IFERROR(TRUNC($D96*E95,2),"")</f>
        <v/>
      </c>
      <c r="F96" s="56" t="str">
        <f>IFERROR(IF(SUM($E95:F95)=1,$D96-SUM($E96:E96),TRUNC($D96*F95,2)),"")</f>
        <v/>
      </c>
      <c r="G96" s="56" t="str">
        <f>IFERROR(IF(SUM($E95:G95)=1,$D96-SUM($E96:F96),TRUNC($D96*G95,2)),"")</f>
        <v/>
      </c>
      <c r="H96" s="56" t="str">
        <f>IFERROR(IF(SUM($E95:H95)=1,$D96-SUM($E96:G96),TRUNC($D96*H95,2)),"")</f>
        <v/>
      </c>
      <c r="I96" s="56" t="str">
        <f>IFERROR(IF(SUM($E95:I95)=1,$D96-SUM($E96:H96),TRUNC($D96*I95,2)),"")</f>
        <v/>
      </c>
      <c r="J96" s="56" t="str">
        <f>IFERROR(IF(SUM($E95:J95)=1,$D96-SUM($E96:I96),TRUNC($D96*J95,2)),"")</f>
        <v/>
      </c>
      <c r="K96" s="56" t="str">
        <f>IFERROR(IF(SUM($E95:K95)=1,$D96-SUM($E96:J96),TRUNC($D96*K95,2)),"")</f>
        <v/>
      </c>
      <c r="L96" s="56" t="str">
        <f>IFERROR(IF(SUM($E95:L95)=1,$D96-SUM($E96:K96),TRUNC($D96*L95,2)),"")</f>
        <v/>
      </c>
      <c r="M96" s="56" t="str">
        <f>IFERROR(IF(SUM($E95:M95)=1,$D96-SUM($E96:L96),TRUNC($D96*M95,2)),"")</f>
        <v/>
      </c>
      <c r="N96" s="56" t="str">
        <f>IFERROR(IF(SUM($E95:N95)=1,$D96-SUM($E96:M96),TRUNC($D96*N95,2)),"")</f>
        <v/>
      </c>
      <c r="O96" s="56" t="str">
        <f>IFERROR(IF(SUM($E95:O95)=1,$D96-SUM($E96:N96),TRUNC($D96*O95,2)),"")</f>
        <v/>
      </c>
      <c r="P96" s="56" t="str">
        <f>IFERROR(IF(SUM($E95:P95)=1,$D96-SUM($E96:O96),TRUNC($D96*P95,2)),"")</f>
        <v/>
      </c>
      <c r="Q96" s="292"/>
      <c r="R96" s="292"/>
      <c r="S96" s="292"/>
      <c r="T96" s="292"/>
      <c r="U96" s="292"/>
      <c r="V96" s="292"/>
      <c r="W96" s="292"/>
      <c r="X96" s="292"/>
      <c r="Y96" s="57"/>
      <c r="Z96" s="53">
        <f t="shared" si="3"/>
        <v>0</v>
      </c>
      <c r="AA96" s="54" t="str">
        <f t="shared" si="4"/>
        <v>ERRO</v>
      </c>
    </row>
    <row r="97" spans="1:27" hidden="1" x14ac:dyDescent="0.2">
      <c r="A97" s="59"/>
      <c r="B97" s="59"/>
      <c r="C97" s="60"/>
      <c r="D97" s="61"/>
      <c r="E97" s="62"/>
      <c r="F97" s="62"/>
      <c r="G97" s="62"/>
      <c r="H97" s="62"/>
      <c r="I97" s="62"/>
      <c r="J97" s="62"/>
      <c r="K97" s="62"/>
      <c r="L97" s="62"/>
      <c r="M97" s="62"/>
      <c r="N97" s="62"/>
      <c r="O97" s="62"/>
      <c r="P97" s="62"/>
      <c r="Q97" s="292"/>
      <c r="R97" s="292"/>
      <c r="S97" s="292"/>
      <c r="T97" s="292"/>
      <c r="U97" s="292"/>
      <c r="V97" s="292"/>
      <c r="W97" s="292"/>
      <c r="X97" s="292"/>
      <c r="Y97" s="57"/>
      <c r="Z97" s="53"/>
      <c r="AA97" s="54"/>
    </row>
    <row r="98" spans="1:27" hidden="1" x14ac:dyDescent="0.2">
      <c r="A98" s="59"/>
      <c r="B98" s="59"/>
      <c r="C98" s="60"/>
      <c r="D98" s="61"/>
      <c r="E98" s="62"/>
      <c r="F98" s="62"/>
      <c r="G98" s="62"/>
      <c r="H98" s="62"/>
      <c r="I98" s="62"/>
      <c r="J98" s="62"/>
      <c r="K98" s="62"/>
      <c r="L98" s="62"/>
      <c r="M98" s="62"/>
      <c r="N98" s="62"/>
      <c r="O98" s="62"/>
      <c r="P98" s="62"/>
      <c r="Q98" s="292"/>
      <c r="R98" s="292"/>
      <c r="S98" s="292"/>
      <c r="T98" s="292"/>
      <c r="U98" s="292"/>
      <c r="V98" s="292"/>
      <c r="W98" s="292"/>
      <c r="X98" s="292"/>
      <c r="Y98" s="57"/>
      <c r="Z98" s="53"/>
      <c r="AA98" s="54"/>
    </row>
    <row r="99" spans="1:27" hidden="1" x14ac:dyDescent="0.2">
      <c r="A99" s="59"/>
      <c r="B99" s="59"/>
      <c r="C99" s="60"/>
      <c r="D99" s="61"/>
      <c r="E99" s="62"/>
      <c r="F99" s="62"/>
      <c r="G99" s="62"/>
      <c r="H99" s="62"/>
      <c r="I99" s="62"/>
      <c r="J99" s="62"/>
      <c r="K99" s="62"/>
      <c r="L99" s="62"/>
      <c r="M99" s="62"/>
      <c r="N99" s="62"/>
      <c r="O99" s="62"/>
      <c r="P99" s="62"/>
      <c r="Q99" s="292"/>
      <c r="R99" s="292"/>
      <c r="S99" s="292"/>
      <c r="T99" s="292"/>
      <c r="U99" s="292"/>
      <c r="V99" s="292"/>
      <c r="W99" s="292"/>
      <c r="X99" s="292"/>
      <c r="Y99" s="57"/>
      <c r="Z99" s="53"/>
      <c r="AA99" s="54"/>
    </row>
    <row r="100" spans="1:27" x14ac:dyDescent="0.2">
      <c r="A100" s="341" t="s">
        <v>3208</v>
      </c>
      <c r="B100" s="341"/>
      <c r="C100" s="63">
        <f>SUM(C5:C99)</f>
        <v>0.99999999999999967</v>
      </c>
      <c r="D100" s="64">
        <f>SUMIF(A5:A99,"",D5:D99)</f>
        <v>4737815.78</v>
      </c>
      <c r="E100" s="65">
        <f t="shared" ref="E100:V100" si="5">SUMIF($A5:$A99,"",E5:E99)</f>
        <v>238593.24000000002</v>
      </c>
      <c r="F100" s="65">
        <f t="shared" si="5"/>
        <v>236300.38</v>
      </c>
      <c r="G100" s="65">
        <f t="shared" si="5"/>
        <v>282291.11</v>
      </c>
      <c r="H100" s="65">
        <f t="shared" si="5"/>
        <v>282291.11</v>
      </c>
      <c r="I100" s="65">
        <f t="shared" si="5"/>
        <v>282291.13999999996</v>
      </c>
      <c r="J100" s="65">
        <f t="shared" si="5"/>
        <v>195836.56</v>
      </c>
      <c r="K100" s="65">
        <f t="shared" si="5"/>
        <v>358206.31</v>
      </c>
      <c r="L100" s="65">
        <f t="shared" si="5"/>
        <v>387095.93</v>
      </c>
      <c r="M100" s="65">
        <f t="shared" si="5"/>
        <v>421717.45</v>
      </c>
      <c r="N100" s="65">
        <f t="shared" si="5"/>
        <v>369269.9</v>
      </c>
      <c r="O100" s="65">
        <f t="shared" si="5"/>
        <v>210185.36999999997</v>
      </c>
      <c r="P100" s="65">
        <f t="shared" si="5"/>
        <v>214683.85</v>
      </c>
      <c r="Q100" s="315">
        <f t="shared" si="5"/>
        <v>224367.63000000003</v>
      </c>
      <c r="R100" s="315">
        <f t="shared" si="5"/>
        <v>225922.64</v>
      </c>
      <c r="S100" s="315">
        <f t="shared" si="5"/>
        <v>178671.14000000004</v>
      </c>
      <c r="T100" s="315">
        <f t="shared" si="5"/>
        <v>178671.14000000004</v>
      </c>
      <c r="U100" s="315">
        <f t="shared" si="5"/>
        <v>207687.81999999998</v>
      </c>
      <c r="V100" s="315">
        <f t="shared" si="5"/>
        <v>243733.05999999965</v>
      </c>
      <c r="W100" s="272"/>
      <c r="X100" s="272"/>
      <c r="Y100" s="66"/>
      <c r="Z100" s="53"/>
      <c r="AA100" s="54"/>
    </row>
    <row r="101" spans="1:27" x14ac:dyDescent="0.2">
      <c r="A101" s="341" t="s">
        <v>3209</v>
      </c>
      <c r="B101" s="341"/>
      <c r="C101" s="341"/>
      <c r="D101" s="341"/>
      <c r="E101" s="67">
        <f>E100/$D$100</f>
        <v>5.0359332460157412E-2</v>
      </c>
      <c r="F101" s="67">
        <f t="shared" ref="F101:V101" si="6">F100/$D$100</f>
        <v>4.9875383715320395E-2</v>
      </c>
      <c r="G101" s="67">
        <f t="shared" si="6"/>
        <v>5.9582542485431961E-2</v>
      </c>
      <c r="H101" s="67">
        <f t="shared" si="6"/>
        <v>5.9582542485431961E-2</v>
      </c>
      <c r="I101" s="67">
        <f t="shared" si="6"/>
        <v>5.9582548817463721E-2</v>
      </c>
      <c r="J101" s="67">
        <f t="shared" si="6"/>
        <v>4.1334777267342374E-2</v>
      </c>
      <c r="K101" s="67">
        <f t="shared" si="6"/>
        <v>7.5605791071935685E-2</v>
      </c>
      <c r="L101" s="67">
        <f t="shared" si="6"/>
        <v>8.1703457452708295E-2</v>
      </c>
      <c r="M101" s="67">
        <f t="shared" si="6"/>
        <v>8.9010942928642103E-2</v>
      </c>
      <c r="N101" s="67">
        <f t="shared" si="6"/>
        <v>7.7940957847879855E-2</v>
      </c>
      <c r="O101" s="67">
        <f t="shared" si="6"/>
        <v>4.4363347956091266E-2</v>
      </c>
      <c r="P101" s="67">
        <f t="shared" si="6"/>
        <v>4.531283189740231E-2</v>
      </c>
      <c r="Q101" s="316">
        <f t="shared" si="6"/>
        <v>4.7356765315176526E-2</v>
      </c>
      <c r="R101" s="316">
        <f t="shared" si="6"/>
        <v>4.7684977738834754E-2</v>
      </c>
      <c r="S101" s="316">
        <f t="shared" si="6"/>
        <v>3.7711711112583618E-2</v>
      </c>
      <c r="T101" s="316">
        <f t="shared" si="6"/>
        <v>3.7711711112583618E-2</v>
      </c>
      <c r="U101" s="316">
        <f t="shared" si="6"/>
        <v>4.3836195758544236E-2</v>
      </c>
      <c r="V101" s="316">
        <f t="shared" si="6"/>
        <v>5.1444182576469794E-2</v>
      </c>
      <c r="W101" s="271"/>
      <c r="X101" s="271"/>
      <c r="Y101" s="68"/>
      <c r="Z101" s="69"/>
      <c r="AA101" s="54"/>
    </row>
    <row r="102" spans="1:27" x14ac:dyDescent="0.2">
      <c r="A102" s="341" t="s">
        <v>3210</v>
      </c>
      <c r="B102" s="341"/>
      <c r="C102" s="341"/>
      <c r="D102" s="341"/>
      <c r="E102" s="67">
        <f>E101</f>
        <v>5.0359332460157412E-2</v>
      </c>
      <c r="F102" s="67">
        <f t="shared" ref="F102:P102" si="7">E102+F101</f>
        <v>0.1002347161754778</v>
      </c>
      <c r="G102" s="67">
        <f t="shared" si="7"/>
        <v>0.15981725866090976</v>
      </c>
      <c r="H102" s="67">
        <f t="shared" si="7"/>
        <v>0.21939980114634172</v>
      </c>
      <c r="I102" s="67">
        <f t="shared" si="7"/>
        <v>0.27898234996380544</v>
      </c>
      <c r="J102" s="67">
        <f t="shared" si="7"/>
        <v>0.3203171272311478</v>
      </c>
      <c r="K102" s="67">
        <f t="shared" si="7"/>
        <v>0.39592291830308346</v>
      </c>
      <c r="L102" s="67">
        <f t="shared" si="7"/>
        <v>0.47762637575579175</v>
      </c>
      <c r="M102" s="67">
        <f t="shared" si="7"/>
        <v>0.5666373186844339</v>
      </c>
      <c r="N102" s="67">
        <f t="shared" si="7"/>
        <v>0.64457827653231381</v>
      </c>
      <c r="O102" s="67">
        <f t="shared" si="7"/>
        <v>0.68894162448840512</v>
      </c>
      <c r="P102" s="70">
        <f t="shared" si="7"/>
        <v>0.73425445638580744</v>
      </c>
      <c r="Q102" s="316">
        <f t="shared" ref="Q102" si="8">P102+Q101</f>
        <v>0.78161122170098396</v>
      </c>
      <c r="R102" s="317">
        <f t="shared" ref="R102" si="9">Q102+R101</f>
        <v>0.82929619943981869</v>
      </c>
      <c r="S102" s="316">
        <f t="shared" ref="S102" si="10">R102+S101</f>
        <v>0.86700791055240234</v>
      </c>
      <c r="T102" s="317">
        <f t="shared" ref="T102" si="11">S102+T101</f>
        <v>0.90471962166498598</v>
      </c>
      <c r="U102" s="316">
        <f t="shared" ref="U102" si="12">T102+U101</f>
        <v>0.94855581742353023</v>
      </c>
      <c r="V102" s="317">
        <f t="shared" ref="V102" si="13">U102+V101</f>
        <v>1</v>
      </c>
      <c r="W102" s="269"/>
      <c r="X102" s="269"/>
      <c r="Y102" s="71"/>
      <c r="Z102" s="69"/>
      <c r="AA102" s="54"/>
    </row>
    <row r="103" spans="1:27" x14ac:dyDescent="0.25">
      <c r="A103" s="341" t="s">
        <v>3211</v>
      </c>
      <c r="B103" s="341"/>
      <c r="C103" s="341"/>
      <c r="D103" s="341"/>
      <c r="E103" s="65">
        <f>E100</f>
        <v>238593.24000000002</v>
      </c>
      <c r="F103" s="65">
        <f>E103+F100</f>
        <v>474893.62</v>
      </c>
      <c r="G103" s="65">
        <f>F103+G100</f>
        <v>757184.73</v>
      </c>
      <c r="H103" s="65">
        <f>G103+H100</f>
        <v>1039475.84</v>
      </c>
      <c r="I103" s="65">
        <f>H103+I100</f>
        <v>1321766.98</v>
      </c>
      <c r="J103" s="65">
        <f t="shared" ref="J103:O103" si="14">I103+J100</f>
        <v>1517603.54</v>
      </c>
      <c r="K103" s="65">
        <f t="shared" si="14"/>
        <v>1875809.85</v>
      </c>
      <c r="L103" s="65">
        <f t="shared" si="14"/>
        <v>2262905.7800000003</v>
      </c>
      <c r="M103" s="65">
        <f>L103+M100</f>
        <v>2684623.2300000004</v>
      </c>
      <c r="N103" s="65">
        <f t="shared" si="14"/>
        <v>3053893.1300000004</v>
      </c>
      <c r="O103" s="65">
        <f t="shared" si="14"/>
        <v>3264078.5000000005</v>
      </c>
      <c r="P103" s="72">
        <f>O103+P100</f>
        <v>3478762.3500000006</v>
      </c>
      <c r="Q103" s="315">
        <f t="shared" ref="Q103:R103" si="15">P103+Q100</f>
        <v>3703129.9800000004</v>
      </c>
      <c r="R103" s="318">
        <f t="shared" si="15"/>
        <v>3929052.6200000006</v>
      </c>
      <c r="S103" s="315">
        <f t="shared" ref="S103:T103" si="16">R103+S100</f>
        <v>4107723.7600000007</v>
      </c>
      <c r="T103" s="318">
        <f t="shared" si="16"/>
        <v>4286394.9000000004</v>
      </c>
      <c r="U103" s="315">
        <f t="shared" ref="U103:V103" si="17">T103+U100</f>
        <v>4494082.7200000007</v>
      </c>
      <c r="V103" s="318">
        <f t="shared" si="17"/>
        <v>4737815.78</v>
      </c>
      <c r="W103" s="270"/>
      <c r="X103" s="270"/>
      <c r="Y103" s="73"/>
    </row>
    <row r="104" spans="1:27" x14ac:dyDescent="0.25">
      <c r="A104" s="74"/>
      <c r="B104" s="74"/>
      <c r="C104" s="74"/>
      <c r="D104" s="74"/>
      <c r="E104" s="75"/>
      <c r="F104" s="75"/>
      <c r="G104" s="75"/>
      <c r="H104" s="75"/>
      <c r="I104" s="75"/>
      <c r="J104" s="75"/>
      <c r="K104" s="75"/>
      <c r="L104" s="75"/>
      <c r="M104" s="75"/>
      <c r="N104" s="75"/>
      <c r="O104" s="75"/>
      <c r="P104" s="73"/>
      <c r="Q104" s="286"/>
      <c r="R104" s="286"/>
      <c r="S104" s="286"/>
      <c r="T104" s="286"/>
      <c r="U104" s="286"/>
      <c r="V104" s="286"/>
      <c r="W104" s="286"/>
      <c r="X104" s="286"/>
      <c r="Y104" s="73"/>
    </row>
    <row r="105" spans="1:27" x14ac:dyDescent="0.25">
      <c r="A105" s="76"/>
      <c r="B105" s="342" t="s">
        <v>3212</v>
      </c>
      <c r="C105" s="342"/>
      <c r="D105" s="342"/>
      <c r="E105" s="76"/>
      <c r="F105" s="76"/>
      <c r="G105" s="76"/>
      <c r="H105" s="76"/>
      <c r="I105" s="76"/>
      <c r="J105" s="76"/>
      <c r="K105" s="76"/>
      <c r="L105" s="76"/>
      <c r="M105" s="76"/>
      <c r="N105" s="76"/>
      <c r="O105" s="76"/>
      <c r="P105" s="76"/>
      <c r="Q105" s="287"/>
      <c r="R105" s="287"/>
      <c r="S105" s="287"/>
      <c r="T105" s="287"/>
      <c r="U105" s="287"/>
      <c r="V105" s="287"/>
      <c r="W105" s="287"/>
      <c r="X105" s="287"/>
      <c r="Y105" s="76"/>
    </row>
    <row r="106" spans="1:27" ht="15" thickBot="1" x14ac:dyDescent="0.3">
      <c r="A106" s="76"/>
      <c r="B106" s="343" t="s">
        <v>3213</v>
      </c>
      <c r="C106" s="343"/>
      <c r="D106" s="77">
        <f>D100-D46</f>
        <v>4389081.0600000005</v>
      </c>
      <c r="E106" s="326">
        <f>ROUND((E100*100)/$D$106,4)</f>
        <v>5.4360999999999997</v>
      </c>
      <c r="F106" s="326">
        <f t="shared" ref="F106:V106" si="18">ROUND((F100*100)/$D$106,4)</f>
        <v>5.3837999999999999</v>
      </c>
      <c r="G106" s="326">
        <f t="shared" si="18"/>
        <v>6.4317000000000002</v>
      </c>
      <c r="H106" s="326">
        <f t="shared" si="18"/>
        <v>6.4317000000000002</v>
      </c>
      <c r="I106" s="326">
        <f t="shared" si="18"/>
        <v>6.4317000000000002</v>
      </c>
      <c r="J106" s="326">
        <f t="shared" si="18"/>
        <v>4.4619</v>
      </c>
      <c r="K106" s="326">
        <f t="shared" si="18"/>
        <v>8.1613000000000007</v>
      </c>
      <c r="L106" s="326">
        <f t="shared" si="18"/>
        <v>8.8194999999999997</v>
      </c>
      <c r="M106" s="326">
        <f t="shared" si="18"/>
        <v>9.6082999999999998</v>
      </c>
      <c r="N106" s="326">
        <f t="shared" si="18"/>
        <v>8.4133999999999993</v>
      </c>
      <c r="O106" s="326">
        <f t="shared" si="18"/>
        <v>4.7888000000000002</v>
      </c>
      <c r="P106" s="326">
        <f t="shared" si="18"/>
        <v>4.8913000000000002</v>
      </c>
      <c r="Q106" s="326">
        <f t="shared" si="18"/>
        <v>5.1120000000000001</v>
      </c>
      <c r="R106" s="326">
        <f t="shared" si="18"/>
        <v>5.1474000000000002</v>
      </c>
      <c r="S106" s="326">
        <f t="shared" si="18"/>
        <v>4.0708000000000002</v>
      </c>
      <c r="T106" s="326">
        <f t="shared" si="18"/>
        <v>4.0708000000000002</v>
      </c>
      <c r="U106" s="326">
        <f t="shared" si="18"/>
        <v>4.7319000000000004</v>
      </c>
      <c r="V106" s="326">
        <f t="shared" si="18"/>
        <v>5.5532000000000004</v>
      </c>
      <c r="W106" s="288"/>
      <c r="X106" s="288"/>
      <c r="Y106" s="78">
        <f t="shared" ref="Y106" si="19">ROUND((Y100-Y92)/$D$106,4)</f>
        <v>0</v>
      </c>
      <c r="Z106" s="79"/>
    </row>
    <row r="108" spans="1:27" x14ac:dyDescent="0.25">
      <c r="E108" s="79"/>
      <c r="F108" s="79"/>
      <c r="G108" s="79"/>
      <c r="H108" s="79"/>
      <c r="I108" s="79"/>
      <c r="J108" s="79"/>
      <c r="K108" s="79"/>
      <c r="L108" s="79"/>
      <c r="M108" s="79"/>
      <c r="N108" s="79"/>
      <c r="O108" s="79"/>
      <c r="P108" s="79"/>
      <c r="Q108" s="289"/>
      <c r="R108" s="289"/>
      <c r="S108" s="289"/>
      <c r="T108" s="289"/>
      <c r="U108" s="289"/>
      <c r="V108" s="289"/>
      <c r="W108" s="289"/>
      <c r="X108" s="289"/>
    </row>
    <row r="109" spans="1:27" x14ac:dyDescent="0.25">
      <c r="E109" s="79"/>
      <c r="F109" s="79"/>
      <c r="G109" s="79"/>
      <c r="H109" s="79"/>
      <c r="I109" s="79"/>
      <c r="J109" s="79"/>
      <c r="K109" s="79"/>
      <c r="L109" s="79"/>
      <c r="M109" s="79"/>
      <c r="N109" s="79"/>
      <c r="O109" s="79"/>
      <c r="P109" s="79"/>
      <c r="Q109" s="289"/>
      <c r="R109" s="289"/>
      <c r="S109" s="289"/>
      <c r="T109" s="289"/>
      <c r="U109" s="289"/>
      <c r="V109" s="289"/>
      <c r="W109" s="289"/>
      <c r="X109" s="289"/>
    </row>
    <row r="110" spans="1:27" x14ac:dyDescent="0.25">
      <c r="E110" s="79"/>
      <c r="F110" s="79"/>
      <c r="G110" s="79"/>
      <c r="H110" s="79"/>
      <c r="I110" s="79"/>
      <c r="J110" s="79"/>
      <c r="K110" s="79"/>
      <c r="L110" s="79"/>
      <c r="M110" s="79"/>
      <c r="N110" s="79"/>
      <c r="O110" s="79"/>
      <c r="P110" s="79"/>
      <c r="Q110" s="289"/>
      <c r="R110" s="289"/>
      <c r="S110" s="289"/>
      <c r="T110" s="289"/>
      <c r="U110" s="289"/>
      <c r="V110" s="289"/>
      <c r="W110" s="289"/>
      <c r="X110" s="289"/>
    </row>
    <row r="113" spans="5:5" x14ac:dyDescent="0.25">
      <c r="E113" s="80"/>
    </row>
  </sheetData>
  <mergeCells count="147">
    <mergeCell ref="A2:F3"/>
    <mergeCell ref="A5:A6"/>
    <mergeCell ref="B5:B6"/>
    <mergeCell ref="C5:C6"/>
    <mergeCell ref="A11:A12"/>
    <mergeCell ref="B11:B12"/>
    <mergeCell ref="C11:C12"/>
    <mergeCell ref="G2:V3"/>
    <mergeCell ref="A1:V1"/>
    <mergeCell ref="A13:A14"/>
    <mergeCell ref="B13:B14"/>
    <mergeCell ref="C13:C14"/>
    <mergeCell ref="A7:A8"/>
    <mergeCell ref="B7:B8"/>
    <mergeCell ref="C7:C8"/>
    <mergeCell ref="A9:A10"/>
    <mergeCell ref="B9:B10"/>
    <mergeCell ref="C9:C10"/>
    <mergeCell ref="A19:A20"/>
    <mergeCell ref="B19:B20"/>
    <mergeCell ref="C19:C20"/>
    <mergeCell ref="A21:A22"/>
    <mergeCell ref="B21:B22"/>
    <mergeCell ref="C21:C22"/>
    <mergeCell ref="A15:A16"/>
    <mergeCell ref="B15:B16"/>
    <mergeCell ref="C15:C16"/>
    <mergeCell ref="A17:A18"/>
    <mergeCell ref="B17:B18"/>
    <mergeCell ref="C17:C18"/>
    <mergeCell ref="A27:A28"/>
    <mergeCell ref="B27:B28"/>
    <mergeCell ref="C27:C28"/>
    <mergeCell ref="A29:A30"/>
    <mergeCell ref="B29:B30"/>
    <mergeCell ref="C29:C30"/>
    <mergeCell ref="A23:A24"/>
    <mergeCell ref="B23:B24"/>
    <mergeCell ref="C23:C24"/>
    <mergeCell ref="A25:A26"/>
    <mergeCell ref="B25:B26"/>
    <mergeCell ref="C25:C26"/>
    <mergeCell ref="A35:A36"/>
    <mergeCell ref="B35:B36"/>
    <mergeCell ref="C35:C36"/>
    <mergeCell ref="A37:A38"/>
    <mergeCell ref="B37:B38"/>
    <mergeCell ref="C37:C38"/>
    <mergeCell ref="A31:A32"/>
    <mergeCell ref="B31:B32"/>
    <mergeCell ref="C31:C32"/>
    <mergeCell ref="A33:A34"/>
    <mergeCell ref="B33:B34"/>
    <mergeCell ref="C33:C34"/>
    <mergeCell ref="A43:A44"/>
    <mergeCell ref="B43:B44"/>
    <mergeCell ref="C43:C44"/>
    <mergeCell ref="A45:A46"/>
    <mergeCell ref="B45:B46"/>
    <mergeCell ref="C45:C46"/>
    <mergeCell ref="A39:A40"/>
    <mergeCell ref="B39:B40"/>
    <mergeCell ref="C39:C40"/>
    <mergeCell ref="A41:A42"/>
    <mergeCell ref="B41:B42"/>
    <mergeCell ref="C41:C42"/>
    <mergeCell ref="A51:A52"/>
    <mergeCell ref="B51:B52"/>
    <mergeCell ref="C51:C52"/>
    <mergeCell ref="A53:A54"/>
    <mergeCell ref="B53:B54"/>
    <mergeCell ref="C53:C54"/>
    <mergeCell ref="A47:A48"/>
    <mergeCell ref="B47:B48"/>
    <mergeCell ref="C47:C48"/>
    <mergeCell ref="A49:A50"/>
    <mergeCell ref="B49:B50"/>
    <mergeCell ref="C49:C50"/>
    <mergeCell ref="A59:A60"/>
    <mergeCell ref="B59:B60"/>
    <mergeCell ref="C59:C60"/>
    <mergeCell ref="A61:A62"/>
    <mergeCell ref="B61:B62"/>
    <mergeCell ref="C61:C62"/>
    <mergeCell ref="A55:A56"/>
    <mergeCell ref="B55:B56"/>
    <mergeCell ref="C55:C56"/>
    <mergeCell ref="A57:A58"/>
    <mergeCell ref="B57:B58"/>
    <mergeCell ref="C57:C58"/>
    <mergeCell ref="A67:A68"/>
    <mergeCell ref="B67:B68"/>
    <mergeCell ref="C67:C68"/>
    <mergeCell ref="A69:A70"/>
    <mergeCell ref="B69:B70"/>
    <mergeCell ref="C69:C70"/>
    <mergeCell ref="A63:A64"/>
    <mergeCell ref="B63:B64"/>
    <mergeCell ref="C63:C64"/>
    <mergeCell ref="A65:A66"/>
    <mergeCell ref="B65:B66"/>
    <mergeCell ref="C65:C66"/>
    <mergeCell ref="A75:A76"/>
    <mergeCell ref="B75:B76"/>
    <mergeCell ref="C75:C76"/>
    <mergeCell ref="A77:A78"/>
    <mergeCell ref="B77:B78"/>
    <mergeCell ref="C77:C78"/>
    <mergeCell ref="A71:A72"/>
    <mergeCell ref="B71:B72"/>
    <mergeCell ref="C71:C72"/>
    <mergeCell ref="A73:A74"/>
    <mergeCell ref="B73:B74"/>
    <mergeCell ref="C73:C74"/>
    <mergeCell ref="A83:A84"/>
    <mergeCell ref="B83:B84"/>
    <mergeCell ref="C83:C84"/>
    <mergeCell ref="A85:A86"/>
    <mergeCell ref="B85:B86"/>
    <mergeCell ref="C85:C86"/>
    <mergeCell ref="A79:A80"/>
    <mergeCell ref="B79:B80"/>
    <mergeCell ref="C79:C80"/>
    <mergeCell ref="A81:A82"/>
    <mergeCell ref="B81:B82"/>
    <mergeCell ref="C81:C82"/>
    <mergeCell ref="A91:A92"/>
    <mergeCell ref="B91:B92"/>
    <mergeCell ref="C91:C92"/>
    <mergeCell ref="A93:A94"/>
    <mergeCell ref="B93:B94"/>
    <mergeCell ref="C93:C94"/>
    <mergeCell ref="A87:A88"/>
    <mergeCell ref="B87:B88"/>
    <mergeCell ref="C87:C88"/>
    <mergeCell ref="A89:A90"/>
    <mergeCell ref="B89:B90"/>
    <mergeCell ref="C89:C90"/>
    <mergeCell ref="A103:D103"/>
    <mergeCell ref="B105:D105"/>
    <mergeCell ref="B106:C106"/>
    <mergeCell ref="A95:A96"/>
    <mergeCell ref="B95:B96"/>
    <mergeCell ref="C95:C96"/>
    <mergeCell ref="A100:B100"/>
    <mergeCell ref="A101:D101"/>
    <mergeCell ref="A102:D102"/>
  </mergeCells>
  <conditionalFormatting sqref="E48:X48 E50:X50 E52:X52 E54:X54 E56:X56 E58:X58 E60:X60 E62:X62 E66:X66 E68:X68 E70:X70 E72:X72 E74:X74 E76:X76 E78:X78 E80:X80 E82:X82 E84:X84 E86:X86 E88:X88 E90:X90 E92:X92 E6:X6 E10:X10 E12:X12 E14:Y14 E16:X16 E18:X18 E20:X20 E22:X22 E24:Y24 E26:X26 E28:X28 E30:X30 E32:X32 E34:X34 E36:X36 E40:X40 E42:Y42 E44:X44 E46:X46">
    <cfRule type="expression" dxfId="15" priority="14">
      <formula>IF(AND(E5&lt;&gt;0,E6&lt;=1),TRUE,FALSE)</formula>
    </cfRule>
  </conditionalFormatting>
  <conditionalFormatting sqref="E97:X99">
    <cfRule type="expression" dxfId="14" priority="13">
      <formula>IF(AND(E96&lt;&gt;0,E97&lt;=1),TRUE,FALSE)</formula>
    </cfRule>
  </conditionalFormatting>
  <conditionalFormatting sqref="E97:X99">
    <cfRule type="expression" dxfId="13" priority="12">
      <formula>IF(AND(E96&lt;&gt;0,E97&lt;=1),TRUE,FALSE)</formula>
    </cfRule>
  </conditionalFormatting>
  <conditionalFormatting sqref="E94:X94 E96:X96">
    <cfRule type="expression" dxfId="12" priority="11">
      <formula>IF(AND(E93&lt;&gt;0,E94&lt;=1),TRUE,FALSE)</formula>
    </cfRule>
  </conditionalFormatting>
  <conditionalFormatting sqref="E94:X94 E96:X96">
    <cfRule type="expression" dxfId="11" priority="10">
      <formula>IF(AND(E93&lt;&gt;0,E94&lt;=1),TRUE,FALSE)</formula>
    </cfRule>
  </conditionalFormatting>
  <conditionalFormatting sqref="E50:X50 E54:X54 E56:X56 E58:X58 E66:X66 E68:X68 E72:X72 E74:X74 E76:X76 E78:X78 E80:X80 E82:X82 E84:X84 E86:X86 E88:X88 E90:X90 E92:X92 E48:X48 E52:X52 E60:X60 E62:X62 E70:X70 E10:X10 E12:X12 E14:Y14 E16:X16 E18:X18 E20:X20 E22:X22 E24:Y24 E26:X26 E28:X28 E30:X30 E32:X32 E34:X34 E36:X36 E40:X40 E42:Y42 E44:X44 E46:X46">
    <cfRule type="expression" dxfId="10" priority="9">
      <formula>IF(AND(E9&lt;&gt;0,E10&lt;=1),TRUE,FALSE)</formula>
    </cfRule>
  </conditionalFormatting>
  <conditionalFormatting sqref="E50:X50 E54:X54 E56:X56 E58:X58 E66:X66 E68:X68 E72:X72 E74:X74 E76:X76 E78:X78 E80:X80 E82:X82 E84:X84 E86:X86 E88:X88 E90:X90 E92:X92 E48:X48 E52:X52 E60:X60 E62:X62 E70:X70 E10:X10 E12:X12 E14:Y14 E16:X16 E18:X18 E20:X20 E22:X22 E24:Y24 E26:X26 E28:X28 E30:X30 E32:X32 E34:X34 E36:X36 E40:X40 E42:Y42 E44:X44 E46:X46">
    <cfRule type="expression" dxfId="9" priority="8">
      <formula>IF(AND(E9&lt;&gt;0,E10&lt;=1),TRUE,FALSE)</formula>
    </cfRule>
  </conditionalFormatting>
  <conditionalFormatting sqref="E8:X8">
    <cfRule type="expression" dxfId="8" priority="7">
      <formula>IF(AND(E7&lt;&gt;0,E8&lt;=1),TRUE,FALSE)</formula>
    </cfRule>
  </conditionalFormatting>
  <conditionalFormatting sqref="E38:X38">
    <cfRule type="expression" dxfId="7" priority="6">
      <formula>IF(AND(E37&lt;&gt;0,E38&lt;=1),TRUE,FALSE)</formula>
    </cfRule>
  </conditionalFormatting>
  <conditionalFormatting sqref="E38:X38">
    <cfRule type="expression" dxfId="6" priority="5">
      <formula>IF(AND(E37&lt;&gt;0,E38&lt;=1),TRUE,FALSE)</formula>
    </cfRule>
  </conditionalFormatting>
  <conditionalFormatting sqref="E38:X38">
    <cfRule type="expression" dxfId="5" priority="4">
      <formula>IF(AND(E37&lt;&gt;0,E38&lt;=1),TRUE,FALSE)</formula>
    </cfRule>
  </conditionalFormatting>
  <conditionalFormatting sqref="E64:X64">
    <cfRule type="expression" dxfId="4" priority="3">
      <formula>IF(AND(E63&lt;&gt;0,E64&lt;=1),TRUE,FALSE)</formula>
    </cfRule>
  </conditionalFormatting>
  <conditionalFormatting sqref="E64:X64">
    <cfRule type="expression" dxfId="3" priority="2">
      <formula>IF(AND(E63&lt;&gt;0,E64&lt;=1),TRUE,FALSE)</formula>
    </cfRule>
  </conditionalFormatting>
  <conditionalFormatting sqref="E64:X64">
    <cfRule type="expression" dxfId="2" priority="1">
      <formula>IF(AND(E63&lt;&gt;0,E64&lt;=1),TRUE,FALSE)</formula>
    </cfRule>
  </conditionalFormatting>
  <pageMargins left="0.78740157480314998" right="0.70866141732283505" top="0.98425196850393704" bottom="0.70866141732283505" header="0.39370078740157499" footer="0.196850393700787"/>
  <pageSetup paperSize="9" scale="46" orientation="landscape" r:id="rId1"/>
  <headerFooter>
    <oddHeader>&amp;C&amp;"Arial,Negrito"&amp;9PREFEITURA MUNICIPAL DE CAMPO GRANDE
ESTADO DE MATO GROSSO DO SUL
SECRETARIA MUNICIPAL DE INFRAESTRUTURA E SERVIÇOS PÚBLICOS&amp;L&amp;G&amp;R&amp;"Calibri,Normal"&amp;8 B.D.I. Serviços (Não Desonerado): 23,54%
B.D.I. Material: 15,28%</oddHeader>
    <oddFooter>&amp;L&amp;6&amp;P/&amp;N
&amp;A&amp;R&amp;G&amp;C&amp;6HMAS
28/07/2025</oddFooter>
  </headerFooter>
  <rowBreaks count="1" manualBreakCount="1">
    <brk id="50" max="21"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6"/>
  <dimension ref="A1:V178"/>
  <sheetViews>
    <sheetView view="pageBreakPreview" topLeftCell="A31" zoomScaleNormal="100" zoomScaleSheetLayoutView="100" workbookViewId="0">
      <selection activeCell="I30" sqref="I30"/>
    </sheetView>
  </sheetViews>
  <sheetFormatPr defaultColWidth="9.140625" defaultRowHeight="12.75" x14ac:dyDescent="0.2"/>
  <cols>
    <col min="1" max="1" width="4.140625" style="7" customWidth="1"/>
    <col min="2" max="2" width="9.42578125" style="7" bestFit="1" customWidth="1"/>
    <col min="3" max="3" width="9.85546875" style="7" customWidth="1"/>
    <col min="4" max="4" width="7.5703125" style="7" customWidth="1"/>
    <col min="5" max="5" width="50" style="7" customWidth="1"/>
    <col min="6" max="6" width="7.5703125" style="7" customWidth="1"/>
    <col min="7" max="7" width="8.42578125" style="7" customWidth="1"/>
    <col min="8" max="8" width="13.28515625" style="7" customWidth="1"/>
    <col min="9" max="9" width="12" style="7" customWidth="1"/>
    <col min="10" max="10" width="5.140625" style="7" customWidth="1"/>
    <col min="11" max="11" width="8.42578125" style="83" customWidth="1"/>
    <col min="12" max="14" width="9.140625" style="83"/>
    <col min="15" max="16" width="11.42578125" style="83" customWidth="1"/>
    <col min="17" max="20" width="9.140625" style="83"/>
    <col min="21" max="21" width="8.42578125" style="83" customWidth="1"/>
    <col min="22" max="22" width="11.42578125" style="83" hidden="1" customWidth="1"/>
    <col min="23" max="23" width="11.42578125" style="83" customWidth="1"/>
    <col min="24" max="16384" width="9.140625" style="83"/>
  </cols>
  <sheetData>
    <row r="1" spans="1:22" ht="12.75" customHeight="1" thickBot="1" x14ac:dyDescent="0.25">
      <c r="A1" s="338" t="s">
        <v>3214</v>
      </c>
      <c r="B1" s="338"/>
      <c r="C1" s="338"/>
      <c r="D1" s="338"/>
      <c r="E1" s="338"/>
      <c r="F1" s="338"/>
      <c r="G1" s="338"/>
      <c r="H1" s="81"/>
      <c r="I1" s="81"/>
      <c r="J1" s="81"/>
      <c r="K1" s="82"/>
      <c r="U1" s="82"/>
    </row>
    <row r="2" spans="1:22" ht="24" customHeight="1" x14ac:dyDescent="0.2">
      <c r="A2" s="353" t="s">
        <v>3363</v>
      </c>
      <c r="B2" s="353"/>
      <c r="C2" s="353"/>
      <c r="D2" s="353"/>
      <c r="E2" s="353"/>
      <c r="F2" s="353"/>
      <c r="G2" s="353"/>
      <c r="H2" s="84"/>
      <c r="I2" s="84"/>
      <c r="J2" s="84"/>
      <c r="K2" s="85"/>
      <c r="U2" s="85"/>
      <c r="V2" s="86" t="s">
        <v>88</v>
      </c>
    </row>
    <row r="3" spans="1:22" ht="39" customHeight="1" x14ac:dyDescent="0.2">
      <c r="A3" s="353" t="s">
        <v>3364</v>
      </c>
      <c r="B3" s="353"/>
      <c r="C3" s="353"/>
      <c r="D3" s="353"/>
      <c r="E3" s="353"/>
      <c r="F3" s="353"/>
      <c r="G3" s="353"/>
      <c r="H3" s="84"/>
      <c r="I3" s="84"/>
      <c r="J3" s="84"/>
      <c r="K3" s="85"/>
      <c r="U3" s="85"/>
      <c r="V3" s="86"/>
    </row>
    <row r="4" spans="1:22" ht="22.5" x14ac:dyDescent="0.2">
      <c r="A4" s="195" t="s">
        <v>3215</v>
      </c>
      <c r="B4" s="196" t="s">
        <v>51</v>
      </c>
      <c r="C4" s="196" t="s">
        <v>50</v>
      </c>
      <c r="D4" s="196" t="s">
        <v>3216</v>
      </c>
      <c r="E4" s="196" t="s">
        <v>3</v>
      </c>
      <c r="F4" s="196" t="s">
        <v>54</v>
      </c>
      <c r="G4" s="196" t="s">
        <v>52</v>
      </c>
      <c r="H4" s="196" t="s">
        <v>3217</v>
      </c>
      <c r="I4" s="197" t="s">
        <v>3218</v>
      </c>
      <c r="J4" s="2"/>
      <c r="K4" s="87"/>
      <c r="U4" s="87"/>
      <c r="V4" s="86" t="s">
        <v>72</v>
      </c>
    </row>
    <row r="5" spans="1:22" x14ac:dyDescent="0.2">
      <c r="A5" s="198">
        <v>1</v>
      </c>
      <c r="B5" s="199" t="s">
        <v>2010</v>
      </c>
      <c r="C5" s="199" t="s">
        <v>2603</v>
      </c>
      <c r="D5" s="200">
        <v>45658</v>
      </c>
      <c r="E5" s="199" t="s">
        <v>2604</v>
      </c>
      <c r="F5" s="201">
        <v>11.72</v>
      </c>
      <c r="G5" s="199" t="s">
        <v>72</v>
      </c>
      <c r="H5" s="199" t="s">
        <v>3219</v>
      </c>
      <c r="I5" s="202" t="s">
        <v>58</v>
      </c>
      <c r="J5" s="88"/>
      <c r="K5" s="89"/>
      <c r="U5" s="89"/>
      <c r="V5" s="86" t="s">
        <v>170</v>
      </c>
    </row>
    <row r="6" spans="1:22" ht="22.5" x14ac:dyDescent="0.2">
      <c r="A6" s="203">
        <v>2</v>
      </c>
      <c r="B6" s="204" t="s">
        <v>2010</v>
      </c>
      <c r="C6" s="204" t="s">
        <v>2498</v>
      </c>
      <c r="D6" s="205">
        <v>45658</v>
      </c>
      <c r="E6" s="204" t="s">
        <v>2499</v>
      </c>
      <c r="F6" s="206">
        <v>11.62</v>
      </c>
      <c r="G6" s="204" t="s">
        <v>72</v>
      </c>
      <c r="H6" s="204" t="s">
        <v>3219</v>
      </c>
      <c r="I6" s="207" t="s">
        <v>58</v>
      </c>
      <c r="J6" s="90"/>
      <c r="K6" s="91"/>
      <c r="U6" s="89"/>
      <c r="V6" s="86" t="s">
        <v>2729</v>
      </c>
    </row>
    <row r="7" spans="1:22" ht="22.5" x14ac:dyDescent="0.2">
      <c r="A7" s="198">
        <v>3</v>
      </c>
      <c r="B7" s="199" t="s">
        <v>2010</v>
      </c>
      <c r="C7" s="199" t="s">
        <v>2492</v>
      </c>
      <c r="D7" s="200">
        <v>45658</v>
      </c>
      <c r="E7" s="199" t="s">
        <v>2493</v>
      </c>
      <c r="F7" s="201">
        <v>24.04</v>
      </c>
      <c r="G7" s="199" t="s">
        <v>72</v>
      </c>
      <c r="H7" s="199" t="s">
        <v>3219</v>
      </c>
      <c r="I7" s="202" t="s">
        <v>58</v>
      </c>
      <c r="J7" s="4"/>
      <c r="K7" s="89"/>
      <c r="U7" s="89"/>
      <c r="V7" s="86" t="s">
        <v>3220</v>
      </c>
    </row>
    <row r="8" spans="1:22" x14ac:dyDescent="0.2">
      <c r="A8" s="203">
        <v>4</v>
      </c>
      <c r="B8" s="204" t="s">
        <v>2010</v>
      </c>
      <c r="C8" s="204" t="s">
        <v>2303</v>
      </c>
      <c r="D8" s="205">
        <v>45658</v>
      </c>
      <c r="E8" s="204" t="s">
        <v>2304</v>
      </c>
      <c r="F8" s="206">
        <v>8.4</v>
      </c>
      <c r="G8" s="204" t="s">
        <v>88</v>
      </c>
      <c r="H8" s="204" t="s">
        <v>3219</v>
      </c>
      <c r="I8" s="207" t="s">
        <v>58</v>
      </c>
      <c r="J8" s="4"/>
      <c r="K8" s="89"/>
      <c r="U8" s="89"/>
      <c r="V8" s="86"/>
    </row>
    <row r="9" spans="1:22" ht="22.5" x14ac:dyDescent="0.2">
      <c r="A9" s="198">
        <v>5</v>
      </c>
      <c r="B9" s="199" t="s">
        <v>2010</v>
      </c>
      <c r="C9" s="199" t="s">
        <v>2353</v>
      </c>
      <c r="D9" s="200">
        <v>45658</v>
      </c>
      <c r="E9" s="199" t="s">
        <v>2354</v>
      </c>
      <c r="F9" s="201">
        <v>286.89999999999998</v>
      </c>
      <c r="G9" s="199" t="s">
        <v>88</v>
      </c>
      <c r="H9" s="199" t="s">
        <v>3219</v>
      </c>
      <c r="I9" s="202" t="s">
        <v>58</v>
      </c>
      <c r="J9" s="4"/>
      <c r="K9" s="89"/>
      <c r="U9" s="89"/>
      <c r="V9" s="86"/>
    </row>
    <row r="10" spans="1:22" ht="56.25" x14ac:dyDescent="0.2">
      <c r="A10" s="203">
        <v>6</v>
      </c>
      <c r="B10" s="204" t="s">
        <v>2010</v>
      </c>
      <c r="C10" s="204" t="s">
        <v>2789</v>
      </c>
      <c r="D10" s="205">
        <v>45658</v>
      </c>
      <c r="E10" s="204" t="s">
        <v>2790</v>
      </c>
      <c r="F10" s="206">
        <v>315.26</v>
      </c>
      <c r="G10" s="204" t="s">
        <v>88</v>
      </c>
      <c r="H10" s="204" t="s">
        <v>3219</v>
      </c>
      <c r="I10" s="207" t="s">
        <v>58</v>
      </c>
      <c r="J10" s="4"/>
      <c r="K10" s="89"/>
      <c r="U10" s="89"/>
      <c r="V10" s="86" t="s">
        <v>1835</v>
      </c>
    </row>
    <row r="11" spans="1:22" ht="33.75" x14ac:dyDescent="0.2">
      <c r="A11" s="198">
        <v>7</v>
      </c>
      <c r="B11" s="199" t="s">
        <v>2010</v>
      </c>
      <c r="C11" s="199" t="s">
        <v>2009</v>
      </c>
      <c r="D11" s="200">
        <v>45658</v>
      </c>
      <c r="E11" s="199" t="s">
        <v>2011</v>
      </c>
      <c r="F11" s="201">
        <v>77.209999999999994</v>
      </c>
      <c r="G11" s="199" t="s">
        <v>66</v>
      </c>
      <c r="H11" s="199" t="s">
        <v>3219</v>
      </c>
      <c r="I11" s="202" t="s">
        <v>58</v>
      </c>
      <c r="K11" s="89"/>
    </row>
    <row r="12" spans="1:22" ht="22.5" x14ac:dyDescent="0.2">
      <c r="A12" s="203">
        <v>8</v>
      </c>
      <c r="B12" s="204" t="s">
        <v>2010</v>
      </c>
      <c r="C12" s="204" t="s">
        <v>2518</v>
      </c>
      <c r="D12" s="205">
        <v>45658</v>
      </c>
      <c r="E12" s="204" t="s">
        <v>1184</v>
      </c>
      <c r="F12" s="206">
        <v>137.77000000000001</v>
      </c>
      <c r="G12" s="204" t="s">
        <v>88</v>
      </c>
      <c r="H12" s="204" t="s">
        <v>3219</v>
      </c>
      <c r="I12" s="207" t="s">
        <v>58</v>
      </c>
      <c r="K12" s="89"/>
    </row>
    <row r="13" spans="1:22" ht="22.5" x14ac:dyDescent="0.2">
      <c r="A13" s="198">
        <v>9</v>
      </c>
      <c r="B13" s="199" t="s">
        <v>2010</v>
      </c>
      <c r="C13" s="199" t="s">
        <v>2778</v>
      </c>
      <c r="D13" s="200">
        <v>45658</v>
      </c>
      <c r="E13" s="199" t="s">
        <v>2779</v>
      </c>
      <c r="F13" s="201">
        <v>134.76</v>
      </c>
      <c r="G13" s="199" t="s">
        <v>88</v>
      </c>
      <c r="H13" s="199" t="s">
        <v>3219</v>
      </c>
      <c r="I13" s="202" t="s">
        <v>58</v>
      </c>
      <c r="K13" s="89"/>
    </row>
    <row r="14" spans="1:22" ht="33.75" x14ac:dyDescent="0.2">
      <c r="A14" s="203">
        <v>10</v>
      </c>
      <c r="B14" s="204" t="s">
        <v>2010</v>
      </c>
      <c r="C14" s="204" t="s">
        <v>2791</v>
      </c>
      <c r="D14" s="205">
        <v>45658</v>
      </c>
      <c r="E14" s="204" t="s">
        <v>2792</v>
      </c>
      <c r="F14" s="206">
        <v>72.510000000000005</v>
      </c>
      <c r="G14" s="204" t="s">
        <v>88</v>
      </c>
      <c r="H14" s="204" t="s">
        <v>3219</v>
      </c>
      <c r="I14" s="207" t="s">
        <v>58</v>
      </c>
      <c r="K14" s="89"/>
      <c r="U14" s="89"/>
      <c r="V14" s="86" t="s">
        <v>3221</v>
      </c>
    </row>
    <row r="15" spans="1:22" ht="45" x14ac:dyDescent="0.2">
      <c r="A15" s="198">
        <v>11</v>
      </c>
      <c r="B15" s="199" t="s">
        <v>2010</v>
      </c>
      <c r="C15" s="199" t="s">
        <v>2015</v>
      </c>
      <c r="D15" s="200">
        <v>45658</v>
      </c>
      <c r="E15" s="199" t="s">
        <v>2016</v>
      </c>
      <c r="F15" s="201">
        <v>108.9</v>
      </c>
      <c r="G15" s="199" t="s">
        <v>66</v>
      </c>
      <c r="H15" s="199" t="s">
        <v>3219</v>
      </c>
      <c r="I15" s="202" t="s">
        <v>58</v>
      </c>
      <c r="K15" s="89"/>
      <c r="U15" s="89"/>
      <c r="V15" s="86" t="s">
        <v>3222</v>
      </c>
    </row>
    <row r="16" spans="1:22" x14ac:dyDescent="0.2">
      <c r="A16" s="203">
        <v>12</v>
      </c>
      <c r="B16" s="204" t="s">
        <v>2010</v>
      </c>
      <c r="C16" s="204" t="s">
        <v>2756</v>
      </c>
      <c r="D16" s="205">
        <v>45658</v>
      </c>
      <c r="E16" s="204" t="s">
        <v>2757</v>
      </c>
      <c r="F16" s="206">
        <v>310</v>
      </c>
      <c r="G16" s="204" t="s">
        <v>88</v>
      </c>
      <c r="H16" s="204" t="s">
        <v>3219</v>
      </c>
      <c r="I16" s="207" t="s">
        <v>58</v>
      </c>
      <c r="K16" s="89"/>
      <c r="U16" s="89"/>
      <c r="V16" s="86" t="s">
        <v>3223</v>
      </c>
    </row>
    <row r="17" spans="1:22" ht="33.75" x14ac:dyDescent="0.2">
      <c r="A17" s="198">
        <v>13</v>
      </c>
      <c r="B17" s="199" t="s">
        <v>2010</v>
      </c>
      <c r="C17" s="199" t="s">
        <v>2513</v>
      </c>
      <c r="D17" s="200">
        <v>45658</v>
      </c>
      <c r="E17" s="199" t="s">
        <v>2514</v>
      </c>
      <c r="F17" s="201">
        <v>253.9</v>
      </c>
      <c r="G17" s="199" t="s">
        <v>1439</v>
      </c>
      <c r="H17" s="199" t="s">
        <v>3219</v>
      </c>
      <c r="I17" s="202" t="s">
        <v>58</v>
      </c>
      <c r="K17" s="89"/>
      <c r="U17" s="89"/>
      <c r="V17" s="86" t="s">
        <v>3224</v>
      </c>
    </row>
    <row r="18" spans="1:22" ht="33.75" x14ac:dyDescent="0.2">
      <c r="A18" s="203">
        <v>14</v>
      </c>
      <c r="B18" s="204" t="s">
        <v>2010</v>
      </c>
      <c r="C18" s="204" t="s">
        <v>2735</v>
      </c>
      <c r="D18" s="205">
        <v>45658</v>
      </c>
      <c r="E18" s="204" t="s">
        <v>2736</v>
      </c>
      <c r="F18" s="206">
        <v>204.3</v>
      </c>
      <c r="G18" s="204" t="s">
        <v>1439</v>
      </c>
      <c r="H18" s="204" t="s">
        <v>3219</v>
      </c>
      <c r="I18" s="207" t="s">
        <v>58</v>
      </c>
      <c r="K18" s="89"/>
      <c r="U18" s="89"/>
      <c r="V18" s="86" t="s">
        <v>3225</v>
      </c>
    </row>
    <row r="19" spans="1:22" ht="45" x14ac:dyDescent="0.2">
      <c r="A19" s="198">
        <v>15</v>
      </c>
      <c r="B19" s="199" t="s">
        <v>2010</v>
      </c>
      <c r="C19" s="199" t="s">
        <v>2733</v>
      </c>
      <c r="D19" s="200">
        <v>45658</v>
      </c>
      <c r="E19" s="199" t="s">
        <v>2734</v>
      </c>
      <c r="F19" s="201">
        <v>204.3</v>
      </c>
      <c r="G19" s="199" t="s">
        <v>1439</v>
      </c>
      <c r="H19" s="199" t="s">
        <v>3219</v>
      </c>
      <c r="I19" s="202" t="s">
        <v>58</v>
      </c>
      <c r="K19" s="89"/>
      <c r="U19" s="89"/>
      <c r="V19" s="86" t="s">
        <v>113</v>
      </c>
    </row>
    <row r="20" spans="1:22" ht="22.5" x14ac:dyDescent="0.2">
      <c r="A20" s="203">
        <v>16</v>
      </c>
      <c r="B20" s="204" t="s">
        <v>2010</v>
      </c>
      <c r="C20" s="204" t="s">
        <v>2312</v>
      </c>
      <c r="D20" s="205">
        <v>45658</v>
      </c>
      <c r="E20" s="204" t="s">
        <v>2313</v>
      </c>
      <c r="F20" s="206">
        <v>789.9</v>
      </c>
      <c r="G20" s="204" t="s">
        <v>88</v>
      </c>
      <c r="H20" s="204" t="s">
        <v>3219</v>
      </c>
      <c r="I20" s="207" t="s">
        <v>58</v>
      </c>
      <c r="K20" s="89"/>
      <c r="U20" s="89"/>
      <c r="V20" s="86" t="s">
        <v>2044</v>
      </c>
    </row>
    <row r="21" spans="1:22" ht="22.5" x14ac:dyDescent="0.2">
      <c r="A21" s="198">
        <v>17</v>
      </c>
      <c r="B21" s="199" t="s">
        <v>2010</v>
      </c>
      <c r="C21" s="199" t="s">
        <v>2314</v>
      </c>
      <c r="D21" s="200">
        <v>45658</v>
      </c>
      <c r="E21" s="199" t="s">
        <v>2315</v>
      </c>
      <c r="F21" s="201">
        <v>360.29</v>
      </c>
      <c r="G21" s="199" t="s">
        <v>88</v>
      </c>
      <c r="H21" s="199" t="s">
        <v>3219</v>
      </c>
      <c r="I21" s="202" t="s">
        <v>58</v>
      </c>
      <c r="K21" s="89"/>
      <c r="U21" s="89"/>
      <c r="V21" s="86" t="s">
        <v>3226</v>
      </c>
    </row>
    <row r="22" spans="1:22" ht="22.5" x14ac:dyDescent="0.2">
      <c r="A22" s="203">
        <v>18</v>
      </c>
      <c r="B22" s="204" t="s">
        <v>2021</v>
      </c>
      <c r="C22" s="204" t="s">
        <v>2595</v>
      </c>
      <c r="D22" s="205">
        <v>45809</v>
      </c>
      <c r="E22" s="204" t="s">
        <v>2596</v>
      </c>
      <c r="F22" s="206">
        <v>223.96</v>
      </c>
      <c r="G22" s="204" t="s">
        <v>1835</v>
      </c>
      <c r="H22" s="204" t="s">
        <v>3219</v>
      </c>
      <c r="I22" s="207" t="s">
        <v>58</v>
      </c>
      <c r="K22" s="89"/>
      <c r="U22" s="89"/>
      <c r="V22" s="86" t="s">
        <v>3227</v>
      </c>
    </row>
    <row r="23" spans="1:22" ht="22.5" x14ac:dyDescent="0.2">
      <c r="A23" s="198">
        <v>19</v>
      </c>
      <c r="B23" s="199" t="s">
        <v>2021</v>
      </c>
      <c r="C23" s="199" t="s">
        <v>2598</v>
      </c>
      <c r="D23" s="200">
        <v>45809</v>
      </c>
      <c r="E23" s="199" t="s">
        <v>2599</v>
      </c>
      <c r="F23" s="201">
        <v>56.99</v>
      </c>
      <c r="G23" s="199" t="s">
        <v>1835</v>
      </c>
      <c r="H23" s="199" t="s">
        <v>3219</v>
      </c>
      <c r="I23" s="202" t="s">
        <v>58</v>
      </c>
      <c r="J23" s="92"/>
      <c r="K23" s="89"/>
      <c r="U23" s="89"/>
      <c r="V23" s="86" t="s">
        <v>66</v>
      </c>
    </row>
    <row r="24" spans="1:22" ht="22.5" x14ac:dyDescent="0.2">
      <c r="A24" s="203">
        <v>20</v>
      </c>
      <c r="B24" s="204" t="s">
        <v>2021</v>
      </c>
      <c r="C24" s="204" t="s">
        <v>2020</v>
      </c>
      <c r="D24" s="205">
        <v>45809</v>
      </c>
      <c r="E24" s="204" t="s">
        <v>2022</v>
      </c>
      <c r="F24" s="206">
        <v>128.57</v>
      </c>
      <c r="G24" s="204" t="s">
        <v>66</v>
      </c>
      <c r="H24" s="204" t="s">
        <v>3219</v>
      </c>
      <c r="I24" s="207" t="s">
        <v>58</v>
      </c>
      <c r="K24" s="89"/>
      <c r="U24" s="89"/>
      <c r="V24" s="86" t="s">
        <v>3228</v>
      </c>
    </row>
    <row r="25" spans="1:22" ht="22.5" x14ac:dyDescent="0.2">
      <c r="A25" s="198">
        <v>21</v>
      </c>
      <c r="B25" s="199" t="s">
        <v>2021</v>
      </c>
      <c r="C25" s="199" t="s">
        <v>2222</v>
      </c>
      <c r="D25" s="200">
        <v>45809</v>
      </c>
      <c r="E25" s="199" t="s">
        <v>2223</v>
      </c>
      <c r="F25" s="201">
        <v>76.7</v>
      </c>
      <c r="G25" s="199" t="s">
        <v>88</v>
      </c>
      <c r="H25" s="199" t="s">
        <v>3219</v>
      </c>
      <c r="I25" s="202" t="s">
        <v>58</v>
      </c>
      <c r="K25" s="89"/>
      <c r="U25" s="89"/>
      <c r="V25" s="86" t="s">
        <v>3229</v>
      </c>
    </row>
    <row r="26" spans="1:22" ht="22.5" x14ac:dyDescent="0.2">
      <c r="A26" s="203">
        <v>22</v>
      </c>
      <c r="B26" s="204" t="s">
        <v>2021</v>
      </c>
      <c r="C26" s="204" t="s">
        <v>2350</v>
      </c>
      <c r="D26" s="205">
        <v>45809</v>
      </c>
      <c r="E26" s="204" t="s">
        <v>2351</v>
      </c>
      <c r="F26" s="206">
        <v>656.06</v>
      </c>
      <c r="G26" s="204" t="s">
        <v>88</v>
      </c>
      <c r="H26" s="204" t="s">
        <v>3219</v>
      </c>
      <c r="I26" s="207" t="s">
        <v>58</v>
      </c>
      <c r="K26" s="93"/>
      <c r="U26" s="93"/>
      <c r="V26" s="86" t="s">
        <v>3230</v>
      </c>
    </row>
    <row r="27" spans="1:22" ht="22.5" x14ac:dyDescent="0.2">
      <c r="A27" s="198">
        <v>23</v>
      </c>
      <c r="B27" s="199" t="s">
        <v>2021</v>
      </c>
      <c r="C27" s="199" t="s">
        <v>2509</v>
      </c>
      <c r="D27" s="200">
        <v>45809</v>
      </c>
      <c r="E27" s="199" t="s">
        <v>2510</v>
      </c>
      <c r="F27" s="201">
        <v>20.27</v>
      </c>
      <c r="G27" s="199" t="s">
        <v>72</v>
      </c>
      <c r="H27" s="199" t="s">
        <v>3219</v>
      </c>
      <c r="I27" s="202" t="s">
        <v>58</v>
      </c>
      <c r="K27" s="94"/>
      <c r="U27" s="94"/>
      <c r="V27" s="86" t="s">
        <v>2295</v>
      </c>
    </row>
    <row r="28" spans="1:22" ht="22.5" x14ac:dyDescent="0.2">
      <c r="A28" s="203">
        <v>24</v>
      </c>
      <c r="B28" s="204" t="s">
        <v>2021</v>
      </c>
      <c r="C28" s="204" t="s">
        <v>2668</v>
      </c>
      <c r="D28" s="205">
        <v>45809</v>
      </c>
      <c r="E28" s="204" t="s">
        <v>2669</v>
      </c>
      <c r="F28" s="206">
        <v>23.32</v>
      </c>
      <c r="G28" s="204" t="s">
        <v>88</v>
      </c>
      <c r="H28" s="204" t="s">
        <v>3219</v>
      </c>
      <c r="I28" s="207" t="s">
        <v>58</v>
      </c>
      <c r="K28" s="95"/>
      <c r="U28" s="95"/>
      <c r="V28" s="86" t="s">
        <v>3231</v>
      </c>
    </row>
    <row r="29" spans="1:22" ht="22.5" x14ac:dyDescent="0.2">
      <c r="A29" s="198">
        <v>25</v>
      </c>
      <c r="B29" s="199" t="s">
        <v>2021</v>
      </c>
      <c r="C29" s="199" t="s">
        <v>2630</v>
      </c>
      <c r="D29" s="200">
        <v>45809</v>
      </c>
      <c r="E29" s="199" t="s">
        <v>2631</v>
      </c>
      <c r="F29" s="201">
        <v>0.81</v>
      </c>
      <c r="G29" s="199" t="s">
        <v>88</v>
      </c>
      <c r="H29" s="199" t="s">
        <v>3219</v>
      </c>
      <c r="I29" s="202" t="s">
        <v>58</v>
      </c>
      <c r="K29" s="95"/>
      <c r="U29" s="95"/>
      <c r="V29" s="86" t="s">
        <v>3232</v>
      </c>
    </row>
    <row r="30" spans="1:22" ht="22.5" x14ac:dyDescent="0.2">
      <c r="A30" s="203">
        <v>26</v>
      </c>
      <c r="B30" s="204" t="s">
        <v>2751</v>
      </c>
      <c r="C30" s="204" t="s">
        <v>2750</v>
      </c>
      <c r="D30" s="205">
        <v>45778</v>
      </c>
      <c r="E30" s="204" t="s">
        <v>2752</v>
      </c>
      <c r="F30" s="206">
        <v>246.8</v>
      </c>
      <c r="G30" s="204" t="s">
        <v>88</v>
      </c>
      <c r="H30" s="204" t="s">
        <v>3219</v>
      </c>
      <c r="I30" s="207" t="s">
        <v>58</v>
      </c>
      <c r="K30" s="95"/>
      <c r="M30" s="96" t="s">
        <v>58</v>
      </c>
      <c r="U30" s="95"/>
      <c r="V30" s="86" t="s">
        <v>3233</v>
      </c>
    </row>
    <row r="31" spans="1:22" x14ac:dyDescent="0.2">
      <c r="A31" s="198">
        <v>27</v>
      </c>
      <c r="B31" s="199" t="s">
        <v>2751</v>
      </c>
      <c r="C31" s="199" t="s">
        <v>2866</v>
      </c>
      <c r="D31" s="200">
        <v>45778</v>
      </c>
      <c r="E31" s="199" t="s">
        <v>2867</v>
      </c>
      <c r="F31" s="201">
        <v>21.66</v>
      </c>
      <c r="G31" s="199" t="s">
        <v>88</v>
      </c>
      <c r="H31" s="199" t="s">
        <v>3219</v>
      </c>
      <c r="I31" s="202" t="s">
        <v>58</v>
      </c>
      <c r="K31" s="95"/>
      <c r="U31" s="95"/>
      <c r="V31" s="86" t="s">
        <v>3234</v>
      </c>
    </row>
    <row r="32" spans="1:22" x14ac:dyDescent="0.2">
      <c r="A32" s="203">
        <v>28</v>
      </c>
      <c r="B32" s="204" t="s">
        <v>2092</v>
      </c>
      <c r="C32" s="204" t="s">
        <v>2091</v>
      </c>
      <c r="D32" s="205">
        <v>45748</v>
      </c>
      <c r="E32" s="204" t="s">
        <v>2093</v>
      </c>
      <c r="F32" s="206">
        <v>44.18</v>
      </c>
      <c r="G32" s="204" t="s">
        <v>72</v>
      </c>
      <c r="H32" s="204" t="s">
        <v>3219</v>
      </c>
      <c r="I32" s="207" t="s">
        <v>58</v>
      </c>
      <c r="K32" s="95"/>
      <c r="U32" s="95"/>
      <c r="V32" s="86" t="s">
        <v>3235</v>
      </c>
    </row>
    <row r="33" spans="1:22" x14ac:dyDescent="0.2">
      <c r="A33" s="198">
        <v>29</v>
      </c>
      <c r="B33" s="199" t="s">
        <v>2092</v>
      </c>
      <c r="C33" s="199" t="s">
        <v>2658</v>
      </c>
      <c r="D33" s="200">
        <v>45748</v>
      </c>
      <c r="E33" s="199" t="s">
        <v>2659</v>
      </c>
      <c r="F33" s="201">
        <v>68.650000000000006</v>
      </c>
      <c r="G33" s="199" t="s">
        <v>88</v>
      </c>
      <c r="H33" s="199" t="s">
        <v>3219</v>
      </c>
      <c r="I33" s="202" t="s">
        <v>58</v>
      </c>
      <c r="K33" s="95"/>
      <c r="U33" s="95"/>
      <c r="V33" s="86" t="s">
        <v>3236</v>
      </c>
    </row>
    <row r="34" spans="1:22" x14ac:dyDescent="0.2">
      <c r="A34" s="203">
        <v>30</v>
      </c>
      <c r="B34" s="204" t="s">
        <v>2676</v>
      </c>
      <c r="C34" s="204" t="s">
        <v>3204</v>
      </c>
      <c r="D34" s="205">
        <v>45717</v>
      </c>
      <c r="E34" s="204" t="s">
        <v>3205</v>
      </c>
      <c r="F34" s="206">
        <v>325.42</v>
      </c>
      <c r="G34" s="204" t="s">
        <v>66</v>
      </c>
      <c r="H34" s="204" t="s">
        <v>3219</v>
      </c>
      <c r="I34" s="207" t="s">
        <v>58</v>
      </c>
      <c r="K34" s="95"/>
      <c r="U34" s="95"/>
      <c r="V34" s="86" t="s">
        <v>3237</v>
      </c>
    </row>
    <row r="35" spans="1:22" x14ac:dyDescent="0.2">
      <c r="A35" s="198">
        <v>31</v>
      </c>
      <c r="B35" s="199" t="s">
        <v>2676</v>
      </c>
      <c r="C35" s="199" t="s">
        <v>2675</v>
      </c>
      <c r="D35" s="200">
        <v>45717</v>
      </c>
      <c r="E35" s="199" t="s">
        <v>2677</v>
      </c>
      <c r="F35" s="201">
        <v>10.76</v>
      </c>
      <c r="G35" s="199" t="s">
        <v>88</v>
      </c>
      <c r="H35" s="199" t="s">
        <v>3219</v>
      </c>
      <c r="I35" s="202" t="s">
        <v>58</v>
      </c>
      <c r="K35" s="95"/>
      <c r="U35" s="95"/>
      <c r="V35" s="86" t="s">
        <v>3238</v>
      </c>
    </row>
    <row r="36" spans="1:22" x14ac:dyDescent="0.2">
      <c r="A36" s="203">
        <v>32</v>
      </c>
      <c r="B36" s="204" t="s">
        <v>1973</v>
      </c>
      <c r="C36" s="204" t="s">
        <v>2540</v>
      </c>
      <c r="D36" s="205">
        <v>45839</v>
      </c>
      <c r="E36" s="204" t="s">
        <v>2541</v>
      </c>
      <c r="F36" s="206">
        <v>0.8</v>
      </c>
      <c r="G36" s="204" t="s">
        <v>170</v>
      </c>
      <c r="H36" s="204" t="s">
        <v>3219</v>
      </c>
      <c r="I36" s="207" t="s">
        <v>58</v>
      </c>
      <c r="K36" s="95"/>
      <c r="U36" s="95"/>
      <c r="V36" s="86" t="s">
        <v>3239</v>
      </c>
    </row>
    <row r="37" spans="1:22" x14ac:dyDescent="0.2">
      <c r="A37" s="198">
        <v>33</v>
      </c>
      <c r="B37" s="199" t="s">
        <v>1973</v>
      </c>
      <c r="C37" s="199" t="s">
        <v>2543</v>
      </c>
      <c r="D37" s="200">
        <v>45839</v>
      </c>
      <c r="E37" s="199" t="s">
        <v>2544</v>
      </c>
      <c r="F37" s="201">
        <v>85.09</v>
      </c>
      <c r="G37" s="199" t="s">
        <v>136</v>
      </c>
      <c r="H37" s="199" t="s">
        <v>3219</v>
      </c>
      <c r="I37" s="202" t="s">
        <v>58</v>
      </c>
      <c r="K37" s="95"/>
      <c r="U37" s="95"/>
      <c r="V37" s="86" t="s">
        <v>3240</v>
      </c>
    </row>
    <row r="38" spans="1:22" x14ac:dyDescent="0.2">
      <c r="A38" s="203">
        <v>34</v>
      </c>
      <c r="B38" s="204" t="s">
        <v>1973</v>
      </c>
      <c r="C38" s="204" t="s">
        <v>2545</v>
      </c>
      <c r="D38" s="205">
        <v>45839</v>
      </c>
      <c r="E38" s="204" t="s">
        <v>2546</v>
      </c>
      <c r="F38" s="206">
        <v>105.16</v>
      </c>
      <c r="G38" s="204" t="s">
        <v>136</v>
      </c>
      <c r="H38" s="204" t="s">
        <v>3219</v>
      </c>
      <c r="I38" s="207" t="s">
        <v>58</v>
      </c>
      <c r="K38" s="95"/>
      <c r="U38" s="95"/>
      <c r="V38" s="86" t="s">
        <v>3241</v>
      </c>
    </row>
    <row r="39" spans="1:22" x14ac:dyDescent="0.2">
      <c r="A39" s="198">
        <v>35</v>
      </c>
      <c r="B39" s="199" t="s">
        <v>1973</v>
      </c>
      <c r="C39" s="199" t="s">
        <v>2715</v>
      </c>
      <c r="D39" s="200">
        <v>45839</v>
      </c>
      <c r="E39" s="199" t="s">
        <v>2716</v>
      </c>
      <c r="F39" s="201">
        <v>10.26</v>
      </c>
      <c r="G39" s="199" t="s">
        <v>88</v>
      </c>
      <c r="H39" s="199" t="s">
        <v>3219</v>
      </c>
      <c r="I39" s="202" t="s">
        <v>58</v>
      </c>
      <c r="K39" s="95"/>
      <c r="U39" s="95"/>
      <c r="V39" s="86" t="s">
        <v>3242</v>
      </c>
    </row>
    <row r="40" spans="1:22" x14ac:dyDescent="0.2">
      <c r="A40" s="203">
        <v>36</v>
      </c>
      <c r="B40" s="204" t="s">
        <v>1973</v>
      </c>
      <c r="C40" s="204" t="s">
        <v>2621</v>
      </c>
      <c r="D40" s="205">
        <v>45839</v>
      </c>
      <c r="E40" s="204" t="s">
        <v>2622</v>
      </c>
      <c r="F40" s="206">
        <v>18.7</v>
      </c>
      <c r="G40" s="204" t="s">
        <v>170</v>
      </c>
      <c r="H40" s="204" t="s">
        <v>3219</v>
      </c>
      <c r="I40" s="207" t="s">
        <v>58</v>
      </c>
      <c r="K40" s="95"/>
      <c r="U40" s="95"/>
      <c r="V40" s="86" t="s">
        <v>3243</v>
      </c>
    </row>
    <row r="41" spans="1:22" ht="33.75" x14ac:dyDescent="0.2">
      <c r="A41" s="198">
        <v>37</v>
      </c>
      <c r="B41" s="199" t="s">
        <v>1973</v>
      </c>
      <c r="C41" s="199" t="s">
        <v>2741</v>
      </c>
      <c r="D41" s="200">
        <v>45839</v>
      </c>
      <c r="E41" s="199" t="s">
        <v>2742</v>
      </c>
      <c r="F41" s="201">
        <v>181.59</v>
      </c>
      <c r="G41" s="199" t="s">
        <v>88</v>
      </c>
      <c r="H41" s="199" t="s">
        <v>3219</v>
      </c>
      <c r="I41" s="202" t="s">
        <v>58</v>
      </c>
      <c r="K41" s="95"/>
      <c r="U41" s="95"/>
      <c r="V41" s="86" t="s">
        <v>3244</v>
      </c>
    </row>
    <row r="42" spans="1:22" x14ac:dyDescent="0.2">
      <c r="A42" s="203">
        <v>38</v>
      </c>
      <c r="B42" s="204" t="s">
        <v>1973</v>
      </c>
      <c r="C42" s="204" t="s">
        <v>2670</v>
      </c>
      <c r="D42" s="205">
        <v>45839</v>
      </c>
      <c r="E42" s="204" t="s">
        <v>2671</v>
      </c>
      <c r="F42" s="206">
        <v>29.45</v>
      </c>
      <c r="G42" s="204" t="s">
        <v>88</v>
      </c>
      <c r="H42" s="204" t="s">
        <v>3219</v>
      </c>
      <c r="I42" s="207" t="s">
        <v>58</v>
      </c>
      <c r="K42" s="95"/>
      <c r="U42" s="95"/>
      <c r="V42" s="86" t="s">
        <v>3245</v>
      </c>
    </row>
    <row r="43" spans="1:22" x14ac:dyDescent="0.2">
      <c r="A43" s="198">
        <v>39</v>
      </c>
      <c r="B43" s="199" t="s">
        <v>1973</v>
      </c>
      <c r="C43" s="199" t="s">
        <v>2593</v>
      </c>
      <c r="D43" s="200">
        <v>45839</v>
      </c>
      <c r="E43" s="199" t="s">
        <v>2594</v>
      </c>
      <c r="F43" s="201">
        <v>11.5</v>
      </c>
      <c r="G43" s="199" t="s">
        <v>88</v>
      </c>
      <c r="H43" s="199" t="s">
        <v>3219</v>
      </c>
      <c r="I43" s="202" t="s">
        <v>58</v>
      </c>
      <c r="K43" s="95"/>
      <c r="U43" s="95"/>
      <c r="V43" s="86" t="s">
        <v>3246</v>
      </c>
    </row>
    <row r="44" spans="1:22" ht="22.5" x14ac:dyDescent="0.2">
      <c r="A44" s="203">
        <v>40</v>
      </c>
      <c r="B44" s="204" t="s">
        <v>1973</v>
      </c>
      <c r="C44" s="204" t="s">
        <v>2547</v>
      </c>
      <c r="D44" s="205">
        <v>45839</v>
      </c>
      <c r="E44" s="204" t="s">
        <v>2548</v>
      </c>
      <c r="F44" s="206">
        <v>213</v>
      </c>
      <c r="G44" s="204" t="s">
        <v>88</v>
      </c>
      <c r="H44" s="204" t="s">
        <v>3219</v>
      </c>
      <c r="I44" s="207" t="s">
        <v>58</v>
      </c>
      <c r="K44" s="95"/>
      <c r="U44" s="95"/>
      <c r="V44" s="86" t="s">
        <v>1857</v>
      </c>
    </row>
    <row r="45" spans="1:22" ht="22.5" x14ac:dyDescent="0.2">
      <c r="A45" s="198">
        <v>41</v>
      </c>
      <c r="B45" s="199" t="s">
        <v>1973</v>
      </c>
      <c r="C45" s="199" t="s">
        <v>2549</v>
      </c>
      <c r="D45" s="200">
        <v>45839</v>
      </c>
      <c r="E45" s="199" t="s">
        <v>2550</v>
      </c>
      <c r="F45" s="201">
        <v>0.46</v>
      </c>
      <c r="G45" s="199" t="s">
        <v>88</v>
      </c>
      <c r="H45" s="199" t="s">
        <v>3219</v>
      </c>
      <c r="I45" s="202" t="s">
        <v>58</v>
      </c>
      <c r="K45" s="95"/>
      <c r="U45" s="95"/>
      <c r="V45" s="86"/>
    </row>
    <row r="46" spans="1:22" x14ac:dyDescent="0.2">
      <c r="A46" s="203">
        <v>42</v>
      </c>
      <c r="B46" s="204" t="s">
        <v>1973</v>
      </c>
      <c r="C46" s="204" t="s">
        <v>2551</v>
      </c>
      <c r="D46" s="205">
        <v>45839</v>
      </c>
      <c r="E46" s="204" t="s">
        <v>2552</v>
      </c>
      <c r="F46" s="206">
        <v>13.97</v>
      </c>
      <c r="G46" s="204" t="s">
        <v>72</v>
      </c>
      <c r="H46" s="204" t="s">
        <v>3219</v>
      </c>
      <c r="I46" s="207" t="s">
        <v>58</v>
      </c>
      <c r="K46" s="95"/>
      <c r="U46" s="95"/>
      <c r="V46" s="86"/>
    </row>
    <row r="47" spans="1:22" x14ac:dyDescent="0.2">
      <c r="A47" s="198">
        <v>43</v>
      </c>
      <c r="B47" s="199" t="s">
        <v>1973</v>
      </c>
      <c r="C47" s="199" t="s">
        <v>2233</v>
      </c>
      <c r="D47" s="200">
        <v>45839</v>
      </c>
      <c r="E47" s="199" t="s">
        <v>2234</v>
      </c>
      <c r="F47" s="201">
        <v>51</v>
      </c>
      <c r="G47" s="199" t="s">
        <v>88</v>
      </c>
      <c r="H47" s="199" t="s">
        <v>3219</v>
      </c>
      <c r="I47" s="202" t="s">
        <v>58</v>
      </c>
      <c r="K47" s="95"/>
      <c r="U47" s="95"/>
      <c r="V47" s="86" t="s">
        <v>3247</v>
      </c>
    </row>
    <row r="48" spans="1:22" x14ac:dyDescent="0.2">
      <c r="A48" s="203">
        <v>44</v>
      </c>
      <c r="B48" s="204" t="s">
        <v>1973</v>
      </c>
      <c r="C48" s="204" t="s">
        <v>2553</v>
      </c>
      <c r="D48" s="205">
        <v>45839</v>
      </c>
      <c r="E48" s="204" t="s">
        <v>2554</v>
      </c>
      <c r="F48" s="206">
        <v>0.94</v>
      </c>
      <c r="G48" s="204" t="s">
        <v>88</v>
      </c>
      <c r="H48" s="204" t="s">
        <v>3219</v>
      </c>
      <c r="I48" s="207" t="s">
        <v>58</v>
      </c>
      <c r="K48" s="95"/>
      <c r="U48" s="95"/>
      <c r="V48" s="86" t="s">
        <v>3248</v>
      </c>
    </row>
    <row r="49" spans="1:22" x14ac:dyDescent="0.2">
      <c r="A49" s="198">
        <v>45</v>
      </c>
      <c r="B49" s="199" t="s">
        <v>1973</v>
      </c>
      <c r="C49" s="199" t="s">
        <v>3072</v>
      </c>
      <c r="D49" s="200">
        <v>45839</v>
      </c>
      <c r="E49" s="199" t="s">
        <v>3073</v>
      </c>
      <c r="F49" s="201">
        <v>12.1</v>
      </c>
      <c r="G49" s="199" t="s">
        <v>88</v>
      </c>
      <c r="H49" s="199" t="s">
        <v>3219</v>
      </c>
      <c r="I49" s="202" t="s">
        <v>58</v>
      </c>
      <c r="K49" s="95"/>
      <c r="U49" s="95"/>
      <c r="V49" s="86" t="s">
        <v>3249</v>
      </c>
    </row>
    <row r="50" spans="1:22" x14ac:dyDescent="0.2">
      <c r="A50" s="203">
        <v>46</v>
      </c>
      <c r="B50" s="204" t="s">
        <v>1973</v>
      </c>
      <c r="C50" s="204" t="s">
        <v>1972</v>
      </c>
      <c r="D50" s="205">
        <v>45839</v>
      </c>
      <c r="E50" s="204" t="s">
        <v>1974</v>
      </c>
      <c r="F50" s="206">
        <v>463.09</v>
      </c>
      <c r="G50" s="204" t="s">
        <v>88</v>
      </c>
      <c r="H50" s="204" t="s">
        <v>3219</v>
      </c>
      <c r="I50" s="207" t="s">
        <v>58</v>
      </c>
      <c r="K50" s="95"/>
      <c r="U50" s="95"/>
      <c r="V50" s="86" t="s">
        <v>3250</v>
      </c>
    </row>
    <row r="51" spans="1:22" x14ac:dyDescent="0.2">
      <c r="A51" s="198">
        <v>47</v>
      </c>
      <c r="B51" s="199" t="s">
        <v>1973</v>
      </c>
      <c r="C51" s="199" t="s">
        <v>2230</v>
      </c>
      <c r="D51" s="200">
        <v>45839</v>
      </c>
      <c r="E51" s="199" t="s">
        <v>2231</v>
      </c>
      <c r="F51" s="201">
        <v>4.9000000000000004</v>
      </c>
      <c r="G51" s="199" t="s">
        <v>88</v>
      </c>
      <c r="H51" s="199" t="s">
        <v>3219</v>
      </c>
      <c r="I51" s="202" t="s">
        <v>58</v>
      </c>
      <c r="K51" s="95"/>
      <c r="U51" s="95"/>
      <c r="V51" s="86" t="s">
        <v>3251</v>
      </c>
    </row>
    <row r="52" spans="1:22" x14ac:dyDescent="0.2">
      <c r="A52" s="203">
        <v>48</v>
      </c>
      <c r="B52" s="204" t="s">
        <v>1973</v>
      </c>
      <c r="C52" s="204" t="s">
        <v>2555</v>
      </c>
      <c r="D52" s="205">
        <v>45839</v>
      </c>
      <c r="E52" s="204" t="s">
        <v>2556</v>
      </c>
      <c r="F52" s="206">
        <v>21.96</v>
      </c>
      <c r="G52" s="204" t="s">
        <v>72</v>
      </c>
      <c r="H52" s="204" t="s">
        <v>3219</v>
      </c>
      <c r="I52" s="207" t="s">
        <v>58</v>
      </c>
      <c r="K52" s="95"/>
      <c r="U52" s="95"/>
      <c r="V52" s="86" t="s">
        <v>3252</v>
      </c>
    </row>
    <row r="53" spans="1:22" x14ac:dyDescent="0.2">
      <c r="A53" s="198">
        <v>49</v>
      </c>
      <c r="B53" s="199" t="s">
        <v>1973</v>
      </c>
      <c r="C53" s="199" t="s">
        <v>2557</v>
      </c>
      <c r="D53" s="200">
        <v>45839</v>
      </c>
      <c r="E53" s="199" t="s">
        <v>2558</v>
      </c>
      <c r="F53" s="201">
        <v>17.23</v>
      </c>
      <c r="G53" s="199" t="s">
        <v>88</v>
      </c>
      <c r="H53" s="199" t="s">
        <v>3219</v>
      </c>
      <c r="I53" s="202" t="s">
        <v>58</v>
      </c>
      <c r="K53" s="95"/>
      <c r="U53" s="95"/>
      <c r="V53" s="86" t="s">
        <v>3253</v>
      </c>
    </row>
    <row r="54" spans="1:22" x14ac:dyDescent="0.2">
      <c r="A54" s="203">
        <v>50</v>
      </c>
      <c r="B54" s="204" t="s">
        <v>1973</v>
      </c>
      <c r="C54" s="204" t="s">
        <v>2559</v>
      </c>
      <c r="D54" s="205">
        <v>45839</v>
      </c>
      <c r="E54" s="204" t="s">
        <v>2560</v>
      </c>
      <c r="F54" s="206">
        <v>53.2</v>
      </c>
      <c r="G54" s="204" t="s">
        <v>88</v>
      </c>
      <c r="H54" s="204" t="s">
        <v>3219</v>
      </c>
      <c r="I54" s="207" t="s">
        <v>58</v>
      </c>
      <c r="K54" s="95"/>
      <c r="U54" s="95"/>
      <c r="V54" s="86" t="s">
        <v>3254</v>
      </c>
    </row>
    <row r="55" spans="1:22" x14ac:dyDescent="0.2">
      <c r="A55" s="198">
        <v>51</v>
      </c>
      <c r="B55" s="199" t="s">
        <v>1973</v>
      </c>
      <c r="C55" s="199" t="s">
        <v>2561</v>
      </c>
      <c r="D55" s="200">
        <v>45839</v>
      </c>
      <c r="E55" s="199" t="s">
        <v>2562</v>
      </c>
      <c r="F55" s="201">
        <v>31.68</v>
      </c>
      <c r="G55" s="199" t="s">
        <v>88</v>
      </c>
      <c r="H55" s="199" t="s">
        <v>3219</v>
      </c>
      <c r="I55" s="202" t="s">
        <v>58</v>
      </c>
      <c r="K55" s="95"/>
      <c r="U55" s="95"/>
      <c r="V55" s="86" t="s">
        <v>3255</v>
      </c>
    </row>
    <row r="56" spans="1:22" x14ac:dyDescent="0.2">
      <c r="A56" s="203">
        <v>52</v>
      </c>
      <c r="B56" s="204" t="s">
        <v>1973</v>
      </c>
      <c r="C56" s="204" t="s">
        <v>2563</v>
      </c>
      <c r="D56" s="205">
        <v>45839</v>
      </c>
      <c r="E56" s="204" t="s">
        <v>2564</v>
      </c>
      <c r="F56" s="206">
        <v>28.29</v>
      </c>
      <c r="G56" s="204" t="s">
        <v>88</v>
      </c>
      <c r="H56" s="204" t="s">
        <v>3219</v>
      </c>
      <c r="I56" s="207" t="s">
        <v>58</v>
      </c>
      <c r="K56" s="95"/>
      <c r="U56" s="95"/>
      <c r="V56" s="86"/>
    </row>
    <row r="57" spans="1:22" x14ac:dyDescent="0.2">
      <c r="A57" s="198">
        <v>53</v>
      </c>
      <c r="B57" s="199" t="s">
        <v>1973</v>
      </c>
      <c r="C57" s="199" t="s">
        <v>2565</v>
      </c>
      <c r="D57" s="200">
        <v>45839</v>
      </c>
      <c r="E57" s="199" t="s">
        <v>2566</v>
      </c>
      <c r="F57" s="201">
        <v>180.71</v>
      </c>
      <c r="G57" s="199" t="s">
        <v>88</v>
      </c>
      <c r="H57" s="199" t="s">
        <v>3219</v>
      </c>
      <c r="I57" s="202" t="s">
        <v>58</v>
      </c>
      <c r="K57" s="95"/>
      <c r="U57" s="95"/>
      <c r="V57" s="86"/>
    </row>
    <row r="58" spans="1:22" x14ac:dyDescent="0.2">
      <c r="A58" s="203">
        <v>54</v>
      </c>
      <c r="B58" s="204" t="s">
        <v>1973</v>
      </c>
      <c r="C58" s="204" t="s">
        <v>2567</v>
      </c>
      <c r="D58" s="205">
        <v>45839</v>
      </c>
      <c r="E58" s="204" t="s">
        <v>2568</v>
      </c>
      <c r="F58" s="206">
        <v>126</v>
      </c>
      <c r="G58" s="204" t="s">
        <v>88</v>
      </c>
      <c r="H58" s="204" t="s">
        <v>3219</v>
      </c>
      <c r="I58" s="207" t="s">
        <v>58</v>
      </c>
      <c r="K58" s="95"/>
      <c r="U58" s="95"/>
      <c r="V58" s="86"/>
    </row>
    <row r="59" spans="1:22" x14ac:dyDescent="0.2">
      <c r="A59" s="198">
        <v>55</v>
      </c>
      <c r="B59" s="199" t="s">
        <v>1973</v>
      </c>
      <c r="C59" s="199" t="s">
        <v>2569</v>
      </c>
      <c r="D59" s="200">
        <v>45839</v>
      </c>
      <c r="E59" s="199" t="s">
        <v>2570</v>
      </c>
      <c r="F59" s="201">
        <v>0.79</v>
      </c>
      <c r="G59" s="199" t="s">
        <v>88</v>
      </c>
      <c r="H59" s="199" t="s">
        <v>3219</v>
      </c>
      <c r="I59" s="202" t="s">
        <v>58</v>
      </c>
      <c r="K59" s="95"/>
      <c r="U59" s="95"/>
      <c r="V59" s="86" t="s">
        <v>3256</v>
      </c>
    </row>
    <row r="60" spans="1:22" x14ac:dyDescent="0.2">
      <c r="A60" s="203">
        <v>56</v>
      </c>
      <c r="B60" s="204" t="s">
        <v>1973</v>
      </c>
      <c r="C60" s="204" t="s">
        <v>2571</v>
      </c>
      <c r="D60" s="205">
        <v>45839</v>
      </c>
      <c r="E60" s="204" t="s">
        <v>2572</v>
      </c>
      <c r="F60" s="206">
        <v>1.49</v>
      </c>
      <c r="G60" s="204" t="s">
        <v>88</v>
      </c>
      <c r="H60" s="204" t="s">
        <v>3219</v>
      </c>
      <c r="I60" s="207" t="s">
        <v>58</v>
      </c>
      <c r="K60" s="95"/>
      <c r="U60" s="95"/>
      <c r="V60" s="86" t="s">
        <v>3257</v>
      </c>
    </row>
    <row r="61" spans="1:22" x14ac:dyDescent="0.2">
      <c r="A61" s="198">
        <v>57</v>
      </c>
      <c r="B61" s="199" t="s">
        <v>1973</v>
      </c>
      <c r="C61" s="199" t="s">
        <v>2456</v>
      </c>
      <c r="D61" s="200">
        <v>45839</v>
      </c>
      <c r="E61" s="199" t="s">
        <v>2457</v>
      </c>
      <c r="F61" s="201">
        <v>1.66</v>
      </c>
      <c r="G61" s="199" t="s">
        <v>88</v>
      </c>
      <c r="H61" s="199" t="s">
        <v>3219</v>
      </c>
      <c r="I61" s="202" t="s">
        <v>58</v>
      </c>
      <c r="K61" s="95"/>
      <c r="U61" s="95"/>
      <c r="V61" s="86" t="s">
        <v>3258</v>
      </c>
    </row>
    <row r="62" spans="1:22" x14ac:dyDescent="0.2">
      <c r="A62" s="203">
        <v>58</v>
      </c>
      <c r="B62" s="204" t="s">
        <v>1973</v>
      </c>
      <c r="C62" s="204" t="s">
        <v>2660</v>
      </c>
      <c r="D62" s="205">
        <v>45839</v>
      </c>
      <c r="E62" s="204" t="s">
        <v>2661</v>
      </c>
      <c r="F62" s="206">
        <v>3.9</v>
      </c>
      <c r="G62" s="204" t="s">
        <v>88</v>
      </c>
      <c r="H62" s="204" t="s">
        <v>3219</v>
      </c>
      <c r="I62" s="207" t="s">
        <v>58</v>
      </c>
      <c r="K62" s="95"/>
      <c r="U62" s="95"/>
      <c r="V62" s="86" t="s">
        <v>3259</v>
      </c>
    </row>
    <row r="63" spans="1:22" x14ac:dyDescent="0.2">
      <c r="A63" s="198">
        <v>59</v>
      </c>
      <c r="B63" s="199" t="s">
        <v>1973</v>
      </c>
      <c r="C63" s="199" t="s">
        <v>2573</v>
      </c>
      <c r="D63" s="200">
        <v>45839</v>
      </c>
      <c r="E63" s="199" t="s">
        <v>2574</v>
      </c>
      <c r="F63" s="201">
        <v>38.81</v>
      </c>
      <c r="G63" s="199" t="s">
        <v>72</v>
      </c>
      <c r="H63" s="199" t="s">
        <v>3219</v>
      </c>
      <c r="I63" s="202" t="s">
        <v>58</v>
      </c>
      <c r="K63" s="95"/>
      <c r="U63" s="95"/>
      <c r="V63" s="86" t="s">
        <v>1994</v>
      </c>
    </row>
    <row r="64" spans="1:22" x14ac:dyDescent="0.2">
      <c r="A64" s="203">
        <v>60</v>
      </c>
      <c r="B64" s="204" t="s">
        <v>1973</v>
      </c>
      <c r="C64" s="204" t="s">
        <v>2606</v>
      </c>
      <c r="D64" s="205">
        <v>45839</v>
      </c>
      <c r="E64" s="204" t="s">
        <v>2607</v>
      </c>
      <c r="F64" s="206">
        <v>0.34</v>
      </c>
      <c r="G64" s="204" t="s">
        <v>88</v>
      </c>
      <c r="H64" s="204" t="s">
        <v>3219</v>
      </c>
      <c r="I64" s="207" t="s">
        <v>58</v>
      </c>
      <c r="K64" s="95"/>
      <c r="U64" s="95"/>
      <c r="V64" s="86" t="s">
        <v>3260</v>
      </c>
    </row>
    <row r="65" spans="1:22" x14ac:dyDescent="0.2">
      <c r="A65" s="198">
        <v>61</v>
      </c>
      <c r="B65" s="199" t="s">
        <v>1973</v>
      </c>
      <c r="C65" s="199" t="s">
        <v>2575</v>
      </c>
      <c r="D65" s="200">
        <v>45839</v>
      </c>
      <c r="E65" s="199" t="s">
        <v>2576</v>
      </c>
      <c r="F65" s="201">
        <v>55.9</v>
      </c>
      <c r="G65" s="199" t="s">
        <v>88</v>
      </c>
      <c r="H65" s="199" t="s">
        <v>3219</v>
      </c>
      <c r="I65" s="202" t="s">
        <v>58</v>
      </c>
      <c r="K65" s="95"/>
      <c r="U65" s="95"/>
      <c r="V65" s="86" t="s">
        <v>3261</v>
      </c>
    </row>
    <row r="66" spans="1:22" x14ac:dyDescent="0.2">
      <c r="A66" s="203">
        <v>62</v>
      </c>
      <c r="B66" s="204" t="s">
        <v>1973</v>
      </c>
      <c r="C66" s="204" t="s">
        <v>2577</v>
      </c>
      <c r="D66" s="205">
        <v>45839</v>
      </c>
      <c r="E66" s="204" t="s">
        <v>2578</v>
      </c>
      <c r="F66" s="206">
        <v>4.3600000000000003</v>
      </c>
      <c r="G66" s="204" t="s">
        <v>88</v>
      </c>
      <c r="H66" s="204" t="s">
        <v>3219</v>
      </c>
      <c r="I66" s="207" t="s">
        <v>58</v>
      </c>
      <c r="K66" s="95"/>
      <c r="U66" s="95"/>
      <c r="V66" s="86" t="s">
        <v>3262</v>
      </c>
    </row>
    <row r="67" spans="1:22" x14ac:dyDescent="0.2">
      <c r="A67" s="198">
        <v>63</v>
      </c>
      <c r="B67" s="199" t="s">
        <v>1973</v>
      </c>
      <c r="C67" s="199" t="s">
        <v>2579</v>
      </c>
      <c r="D67" s="200">
        <v>45839</v>
      </c>
      <c r="E67" s="199" t="s">
        <v>2580</v>
      </c>
      <c r="F67" s="201">
        <v>36.1</v>
      </c>
      <c r="G67" s="199" t="s">
        <v>88</v>
      </c>
      <c r="H67" s="199" t="s">
        <v>3219</v>
      </c>
      <c r="I67" s="202" t="s">
        <v>58</v>
      </c>
      <c r="K67" s="95"/>
      <c r="U67" s="95"/>
      <c r="V67" s="86" t="s">
        <v>136</v>
      </c>
    </row>
    <row r="68" spans="1:22" ht="22.5" x14ac:dyDescent="0.2">
      <c r="A68" s="203">
        <v>64</v>
      </c>
      <c r="B68" s="204" t="s">
        <v>1973</v>
      </c>
      <c r="C68" s="204" t="s">
        <v>2754</v>
      </c>
      <c r="D68" s="205">
        <v>45839</v>
      </c>
      <c r="E68" s="204" t="s">
        <v>2755</v>
      </c>
      <c r="F68" s="206">
        <v>938</v>
      </c>
      <c r="G68" s="204" t="s">
        <v>88</v>
      </c>
      <c r="H68" s="204" t="s">
        <v>3219</v>
      </c>
      <c r="I68" s="207" t="s">
        <v>58</v>
      </c>
      <c r="K68" s="95"/>
      <c r="U68" s="95"/>
      <c r="V68" s="86" t="s">
        <v>3263</v>
      </c>
    </row>
    <row r="69" spans="1:22" ht="22.5" x14ac:dyDescent="0.2">
      <c r="A69" s="198">
        <v>65</v>
      </c>
      <c r="B69" s="199" t="s">
        <v>1973</v>
      </c>
      <c r="C69" s="199" t="s">
        <v>3075</v>
      </c>
      <c r="D69" s="200">
        <v>45839</v>
      </c>
      <c r="E69" s="199" t="s">
        <v>3076</v>
      </c>
      <c r="F69" s="201">
        <v>6.35</v>
      </c>
      <c r="G69" s="199" t="s">
        <v>88</v>
      </c>
      <c r="H69" s="199" t="s">
        <v>3219</v>
      </c>
      <c r="I69" s="202" t="s">
        <v>58</v>
      </c>
      <c r="K69" s="95"/>
      <c r="U69" s="95"/>
      <c r="V69" s="86" t="s">
        <v>3264</v>
      </c>
    </row>
    <row r="70" spans="1:22" x14ac:dyDescent="0.2">
      <c r="A70" s="203">
        <v>66</v>
      </c>
      <c r="B70" s="204" t="s">
        <v>1973</v>
      </c>
      <c r="C70" s="204" t="s">
        <v>2581</v>
      </c>
      <c r="D70" s="205">
        <v>45839</v>
      </c>
      <c r="E70" s="204" t="s">
        <v>2582</v>
      </c>
      <c r="F70" s="206">
        <v>12.31</v>
      </c>
      <c r="G70" s="204" t="s">
        <v>88</v>
      </c>
      <c r="H70" s="204" t="s">
        <v>3219</v>
      </c>
      <c r="I70" s="207" t="s">
        <v>58</v>
      </c>
      <c r="V70" s="86" t="s">
        <v>3265</v>
      </c>
    </row>
    <row r="71" spans="1:22" ht="22.5" x14ac:dyDescent="0.2">
      <c r="A71" s="198">
        <v>67</v>
      </c>
      <c r="B71" s="199" t="s">
        <v>1973</v>
      </c>
      <c r="C71" s="199" t="s">
        <v>3092</v>
      </c>
      <c r="D71" s="200">
        <v>45839</v>
      </c>
      <c r="E71" s="199" t="s">
        <v>3093</v>
      </c>
      <c r="F71" s="201">
        <v>55.48</v>
      </c>
      <c r="G71" s="199" t="s">
        <v>88</v>
      </c>
      <c r="H71" s="199" t="s">
        <v>3219</v>
      </c>
      <c r="I71" s="202" t="s">
        <v>58</v>
      </c>
      <c r="V71" s="86" t="s">
        <v>3266</v>
      </c>
    </row>
    <row r="72" spans="1:22" x14ac:dyDescent="0.2">
      <c r="A72" s="203">
        <v>68</v>
      </c>
      <c r="B72" s="204" t="s">
        <v>1973</v>
      </c>
      <c r="C72" s="204" t="s">
        <v>2583</v>
      </c>
      <c r="D72" s="205">
        <v>45839</v>
      </c>
      <c r="E72" s="204" t="s">
        <v>2584</v>
      </c>
      <c r="F72" s="206">
        <v>79.930000000000007</v>
      </c>
      <c r="G72" s="204" t="s">
        <v>88</v>
      </c>
      <c r="H72" s="204" t="s">
        <v>3219</v>
      </c>
      <c r="I72" s="207" t="s">
        <v>58</v>
      </c>
      <c r="V72" s="86" t="s">
        <v>3267</v>
      </c>
    </row>
    <row r="73" spans="1:22" x14ac:dyDescent="0.2">
      <c r="A73" s="198">
        <v>69</v>
      </c>
      <c r="B73" s="199" t="s">
        <v>1973</v>
      </c>
      <c r="C73" s="199" t="s">
        <v>2585</v>
      </c>
      <c r="D73" s="200">
        <v>45839</v>
      </c>
      <c r="E73" s="199" t="s">
        <v>2586</v>
      </c>
      <c r="F73" s="201">
        <v>339.57</v>
      </c>
      <c r="G73" s="199" t="s">
        <v>88</v>
      </c>
      <c r="H73" s="199" t="s">
        <v>3219</v>
      </c>
      <c r="I73" s="202" t="s">
        <v>58</v>
      </c>
      <c r="V73" s="86" t="s">
        <v>3268</v>
      </c>
    </row>
    <row r="74" spans="1:22" x14ac:dyDescent="0.2">
      <c r="A74" s="203">
        <v>70</v>
      </c>
      <c r="B74" s="204" t="s">
        <v>1973</v>
      </c>
      <c r="C74" s="204" t="s">
        <v>2587</v>
      </c>
      <c r="D74" s="205">
        <v>45839</v>
      </c>
      <c r="E74" s="204" t="s">
        <v>2588</v>
      </c>
      <c r="F74" s="206">
        <v>2.78</v>
      </c>
      <c r="G74" s="204" t="s">
        <v>88</v>
      </c>
      <c r="H74" s="204" t="s">
        <v>3219</v>
      </c>
      <c r="I74" s="207" t="s">
        <v>58</v>
      </c>
      <c r="V74" s="86" t="s">
        <v>141</v>
      </c>
    </row>
    <row r="75" spans="1:22" x14ac:dyDescent="0.2">
      <c r="A75" s="198">
        <v>71</v>
      </c>
      <c r="B75" s="199" t="s">
        <v>1973</v>
      </c>
      <c r="C75" s="199" t="s">
        <v>2589</v>
      </c>
      <c r="D75" s="200">
        <v>45839</v>
      </c>
      <c r="E75" s="199" t="s">
        <v>2590</v>
      </c>
      <c r="F75" s="201">
        <v>19.399999999999999</v>
      </c>
      <c r="G75" s="199" t="s">
        <v>88</v>
      </c>
      <c r="H75" s="199" t="s">
        <v>3219</v>
      </c>
      <c r="I75" s="202" t="s">
        <v>58</v>
      </c>
      <c r="V75" s="86" t="s">
        <v>3269</v>
      </c>
    </row>
    <row r="76" spans="1:22" x14ac:dyDescent="0.2">
      <c r="A76" s="203">
        <v>72</v>
      </c>
      <c r="B76" s="204" t="s">
        <v>1973</v>
      </c>
      <c r="C76" s="204" t="s">
        <v>2591</v>
      </c>
      <c r="D76" s="205">
        <v>45839</v>
      </c>
      <c r="E76" s="204" t="s">
        <v>2592</v>
      </c>
      <c r="F76" s="206">
        <v>0.82</v>
      </c>
      <c r="G76" s="204" t="s">
        <v>88</v>
      </c>
      <c r="H76" s="204" t="s">
        <v>3219</v>
      </c>
      <c r="I76" s="207" t="s">
        <v>58</v>
      </c>
      <c r="V76" s="86" t="s">
        <v>3270</v>
      </c>
    </row>
    <row r="77" spans="1:22" ht="22.5" x14ac:dyDescent="0.2">
      <c r="A77" s="198">
        <v>73</v>
      </c>
      <c r="B77" s="199" t="s">
        <v>1973</v>
      </c>
      <c r="C77" s="199" t="s">
        <v>2782</v>
      </c>
      <c r="D77" s="200">
        <v>45839</v>
      </c>
      <c r="E77" s="199" t="s">
        <v>2783</v>
      </c>
      <c r="F77" s="201">
        <v>169.34</v>
      </c>
      <c r="G77" s="199" t="s">
        <v>88</v>
      </c>
      <c r="H77" s="199" t="s">
        <v>3219</v>
      </c>
      <c r="I77" s="202" t="s">
        <v>58</v>
      </c>
      <c r="V77" s="86" t="s">
        <v>3271</v>
      </c>
    </row>
    <row r="78" spans="1:22" x14ac:dyDescent="0.2">
      <c r="A78" s="203">
        <v>74</v>
      </c>
      <c r="B78" s="204" t="s">
        <v>1973</v>
      </c>
      <c r="C78" s="204" t="s">
        <v>2697</v>
      </c>
      <c r="D78" s="205">
        <v>45839</v>
      </c>
      <c r="E78" s="204" t="s">
        <v>2698</v>
      </c>
      <c r="F78" s="206">
        <v>284.81</v>
      </c>
      <c r="G78" s="204" t="s">
        <v>88</v>
      </c>
      <c r="H78" s="204" t="s">
        <v>3219</v>
      </c>
      <c r="I78" s="207" t="s">
        <v>58</v>
      </c>
      <c r="V78" s="86" t="s">
        <v>3272</v>
      </c>
    </row>
    <row r="79" spans="1:22" ht="22.5" x14ac:dyDescent="0.2">
      <c r="A79" s="198">
        <v>75</v>
      </c>
      <c r="B79" s="199" t="s">
        <v>1973</v>
      </c>
      <c r="C79" s="199" t="s">
        <v>2383</v>
      </c>
      <c r="D79" s="200">
        <v>45839</v>
      </c>
      <c r="E79" s="199" t="s">
        <v>2384</v>
      </c>
      <c r="F79" s="201">
        <v>2599</v>
      </c>
      <c r="G79" s="199" t="s">
        <v>88</v>
      </c>
      <c r="H79" s="199" t="s">
        <v>3219</v>
      </c>
      <c r="I79" s="202" t="s">
        <v>58</v>
      </c>
      <c r="K79" s="97"/>
      <c r="U79" s="97"/>
      <c r="V79" s="86" t="s">
        <v>3273</v>
      </c>
    </row>
    <row r="80" spans="1:22" ht="22.5" x14ac:dyDescent="0.2">
      <c r="A80" s="203">
        <v>76</v>
      </c>
      <c r="B80" s="204" t="s">
        <v>1973</v>
      </c>
      <c r="C80" s="204" t="s">
        <v>2719</v>
      </c>
      <c r="D80" s="205">
        <v>45839</v>
      </c>
      <c r="E80" s="204" t="s">
        <v>2720</v>
      </c>
      <c r="F80" s="206">
        <v>100</v>
      </c>
      <c r="G80" s="204" t="s">
        <v>88</v>
      </c>
      <c r="H80" s="204" t="s">
        <v>3219</v>
      </c>
      <c r="I80" s="207" t="s">
        <v>58</v>
      </c>
      <c r="V80" s="86" t="s">
        <v>3274</v>
      </c>
    </row>
    <row r="81" spans="1:22" x14ac:dyDescent="0.2">
      <c r="A81" s="198">
        <v>77</v>
      </c>
      <c r="B81" s="199" t="s">
        <v>2147</v>
      </c>
      <c r="C81" s="199" t="s">
        <v>3158</v>
      </c>
      <c r="D81" s="200">
        <v>45689</v>
      </c>
      <c r="E81" s="199" t="s">
        <v>3159</v>
      </c>
      <c r="F81" s="201">
        <v>8.6199999999999992</v>
      </c>
      <c r="G81" s="199" t="s">
        <v>2078</v>
      </c>
      <c r="H81" s="199" t="s">
        <v>3219</v>
      </c>
      <c r="I81" s="202" t="s">
        <v>58</v>
      </c>
      <c r="V81" s="86" t="s">
        <v>3275</v>
      </c>
    </row>
    <row r="82" spans="1:22" x14ac:dyDescent="0.2">
      <c r="A82" s="203">
        <v>78</v>
      </c>
      <c r="B82" s="204" t="s">
        <v>2147</v>
      </c>
      <c r="C82" s="204" t="s">
        <v>2146</v>
      </c>
      <c r="D82" s="205">
        <v>45689</v>
      </c>
      <c r="E82" s="204" t="s">
        <v>2148</v>
      </c>
      <c r="F82" s="206">
        <v>214.72</v>
      </c>
      <c r="G82" s="204" t="s">
        <v>1439</v>
      </c>
      <c r="H82" s="204" t="s">
        <v>3219</v>
      </c>
      <c r="I82" s="207" t="s">
        <v>58</v>
      </c>
      <c r="V82" s="86" t="s">
        <v>3276</v>
      </c>
    </row>
    <row r="83" spans="1:22" x14ac:dyDescent="0.2">
      <c r="A83" s="208">
        <v>79</v>
      </c>
      <c r="B83" s="209" t="s">
        <v>2147</v>
      </c>
      <c r="C83" s="209" t="s">
        <v>2693</v>
      </c>
      <c r="D83" s="210">
        <v>45689</v>
      </c>
      <c r="E83" s="209" t="s">
        <v>2694</v>
      </c>
      <c r="F83" s="211">
        <v>6</v>
      </c>
      <c r="G83" s="209" t="s">
        <v>688</v>
      </c>
      <c r="H83" s="209" t="s">
        <v>3219</v>
      </c>
      <c r="I83" s="212" t="s">
        <v>58</v>
      </c>
      <c r="V83" s="86" t="s">
        <v>3277</v>
      </c>
    </row>
    <row r="84" spans="1:22" x14ac:dyDescent="0.2">
      <c r="A84" s="322">
        <v>80</v>
      </c>
      <c r="B84" s="323" t="s">
        <v>2484</v>
      </c>
      <c r="C84" s="323" t="s">
        <v>2483</v>
      </c>
      <c r="D84" s="324">
        <v>45658</v>
      </c>
      <c r="E84" s="323" t="s">
        <v>2485</v>
      </c>
      <c r="F84" s="325">
        <v>8.5299999999999994</v>
      </c>
      <c r="G84" s="323" t="s">
        <v>88</v>
      </c>
      <c r="H84" s="90"/>
      <c r="I84" s="90"/>
      <c r="V84" s="86" t="s">
        <v>1677</v>
      </c>
    </row>
    <row r="85" spans="1:22" s="319" customFormat="1" x14ac:dyDescent="0.2">
      <c r="A85" s="208"/>
      <c r="B85" s="209"/>
      <c r="C85" s="209"/>
      <c r="D85" s="210"/>
      <c r="E85" s="209"/>
      <c r="F85" s="211"/>
      <c r="G85" s="209"/>
      <c r="H85" s="321"/>
      <c r="I85" s="321"/>
      <c r="J85" s="313"/>
      <c r="V85" s="320"/>
    </row>
    <row r="86" spans="1:22" ht="33.75" customHeight="1" x14ac:dyDescent="0.2">
      <c r="A86" s="354" t="s">
        <v>3278</v>
      </c>
      <c r="B86" s="354"/>
      <c r="C86" s="354"/>
      <c r="D86" s="354"/>
      <c r="E86" s="354"/>
      <c r="F86" s="354"/>
      <c r="G86" s="354"/>
      <c r="H86" s="90"/>
      <c r="I86" s="90"/>
      <c r="V86" s="86" t="s">
        <v>3279</v>
      </c>
    </row>
    <row r="87" spans="1:22" x14ac:dyDescent="0.2">
      <c r="A87" s="354"/>
      <c r="B87" s="354"/>
      <c r="C87" s="354"/>
      <c r="D87" s="354"/>
      <c r="E87" s="354"/>
      <c r="F87" s="354"/>
      <c r="G87" s="354"/>
      <c r="H87" s="90"/>
      <c r="I87" s="90"/>
      <c r="V87" s="86" t="s">
        <v>3280</v>
      </c>
    </row>
    <row r="88" spans="1:22" ht="33.75" customHeight="1" x14ac:dyDescent="0.2">
      <c r="A88" s="354"/>
      <c r="B88" s="354"/>
      <c r="C88" s="354"/>
      <c r="D88" s="354"/>
      <c r="E88" s="354"/>
      <c r="F88" s="354"/>
      <c r="G88" s="354"/>
      <c r="H88" s="90"/>
      <c r="I88" s="90"/>
      <c r="V88" s="86" t="s">
        <v>3281</v>
      </c>
    </row>
    <row r="89" spans="1:22" ht="33.75" hidden="1" customHeight="1" x14ac:dyDescent="0.2">
      <c r="A89" s="354"/>
      <c r="B89" s="354"/>
      <c r="C89" s="354"/>
      <c r="D89" s="354"/>
      <c r="E89" s="354"/>
      <c r="F89" s="354"/>
      <c r="G89" s="354"/>
      <c r="H89" s="90"/>
      <c r="I89" s="90"/>
      <c r="V89" s="86" t="s">
        <v>3282</v>
      </c>
    </row>
    <row r="90" spans="1:22" ht="33.75" hidden="1" customHeight="1" x14ac:dyDescent="0.2">
      <c r="A90" s="354"/>
      <c r="B90" s="354"/>
      <c r="C90" s="354"/>
      <c r="D90" s="354"/>
      <c r="E90" s="354"/>
      <c r="F90" s="354"/>
      <c r="G90" s="354"/>
      <c r="H90" s="90"/>
      <c r="I90" s="90"/>
      <c r="V90" s="86" t="s">
        <v>3283</v>
      </c>
    </row>
    <row r="91" spans="1:22" ht="33.75" hidden="1" customHeight="1" x14ac:dyDescent="0.2">
      <c r="A91" s="354"/>
      <c r="B91" s="354"/>
      <c r="C91" s="354"/>
      <c r="D91" s="354"/>
      <c r="E91" s="354"/>
      <c r="F91" s="354"/>
      <c r="G91" s="354"/>
      <c r="H91" s="90"/>
      <c r="I91" s="90"/>
      <c r="V91" s="86" t="s">
        <v>3284</v>
      </c>
    </row>
    <row r="92" spans="1:22" x14ac:dyDescent="0.2">
      <c r="A92" s="354"/>
      <c r="B92" s="354"/>
      <c r="C92" s="354"/>
      <c r="D92" s="354"/>
      <c r="E92" s="354"/>
      <c r="F92" s="354"/>
      <c r="G92" s="354"/>
      <c r="H92" s="90"/>
      <c r="I92" s="90"/>
      <c r="V92" s="86" t="s">
        <v>3285</v>
      </c>
    </row>
    <row r="93" spans="1:22" ht="13.5" thickBot="1" x14ac:dyDescent="0.25">
      <c r="A93" s="338" t="s">
        <v>3286</v>
      </c>
      <c r="B93" s="338"/>
      <c r="C93" s="338"/>
      <c r="D93" s="338"/>
      <c r="E93" s="338"/>
      <c r="F93" s="338"/>
      <c r="G93" s="338"/>
      <c r="H93" s="4"/>
      <c r="I93" s="4"/>
      <c r="V93" s="86" t="s">
        <v>3287</v>
      </c>
    </row>
    <row r="94" spans="1:22" ht="22.5" x14ac:dyDescent="0.2">
      <c r="A94" s="195" t="s">
        <v>3215</v>
      </c>
      <c r="B94" s="196" t="s">
        <v>51</v>
      </c>
      <c r="C94" s="196" t="s">
        <v>50</v>
      </c>
      <c r="D94" s="196" t="s">
        <v>3216</v>
      </c>
      <c r="E94" s="196" t="s">
        <v>3</v>
      </c>
      <c r="F94" s="196" t="s">
        <v>54</v>
      </c>
      <c r="G94" s="196" t="s">
        <v>52</v>
      </c>
      <c r="H94" s="196" t="s">
        <v>3217</v>
      </c>
      <c r="I94" s="197" t="s">
        <v>3288</v>
      </c>
      <c r="V94" s="86" t="s">
        <v>3289</v>
      </c>
    </row>
    <row r="95" spans="1:22" ht="22.5" x14ac:dyDescent="0.2">
      <c r="A95" s="213">
        <v>1</v>
      </c>
      <c r="B95" s="214" t="s">
        <v>86</v>
      </c>
      <c r="C95" s="214" t="s">
        <v>3290</v>
      </c>
      <c r="D95" s="215">
        <v>45809</v>
      </c>
      <c r="E95" s="214" t="s">
        <v>3025</v>
      </c>
      <c r="F95" s="216">
        <v>98.89</v>
      </c>
      <c r="G95" s="199" t="s">
        <v>88</v>
      </c>
      <c r="H95" s="214" t="s">
        <v>3219</v>
      </c>
      <c r="I95" s="217" t="s">
        <v>3291</v>
      </c>
      <c r="V95" s="86" t="s">
        <v>3292</v>
      </c>
    </row>
    <row r="96" spans="1:22" ht="22.5" x14ac:dyDescent="0.2">
      <c r="A96" s="218">
        <v>2</v>
      </c>
      <c r="B96" s="219" t="s">
        <v>86</v>
      </c>
      <c r="C96" s="219" t="s">
        <v>3293</v>
      </c>
      <c r="D96" s="220">
        <v>45717</v>
      </c>
      <c r="E96" s="219" t="s">
        <v>2298</v>
      </c>
      <c r="F96" s="221">
        <v>96.97</v>
      </c>
      <c r="G96" s="204" t="s">
        <v>88</v>
      </c>
      <c r="H96" s="219" t="s">
        <v>3219</v>
      </c>
      <c r="I96" s="222" t="s">
        <v>3291</v>
      </c>
      <c r="V96" s="86" t="s">
        <v>3294</v>
      </c>
    </row>
    <row r="97" spans="1:22" ht="22.5" x14ac:dyDescent="0.2">
      <c r="A97" s="213">
        <v>3</v>
      </c>
      <c r="B97" s="214" t="s">
        <v>86</v>
      </c>
      <c r="C97" s="214" t="s">
        <v>3295</v>
      </c>
      <c r="D97" s="215">
        <v>45839</v>
      </c>
      <c r="E97" s="214" t="s">
        <v>2665</v>
      </c>
      <c r="F97" s="216">
        <v>91.19</v>
      </c>
      <c r="G97" s="199" t="s">
        <v>88</v>
      </c>
      <c r="H97" s="214" t="s">
        <v>3219</v>
      </c>
      <c r="I97" s="217" t="s">
        <v>3291</v>
      </c>
      <c r="V97" s="86" t="s">
        <v>3296</v>
      </c>
    </row>
    <row r="98" spans="1:22" ht="22.5" x14ac:dyDescent="0.2">
      <c r="A98" s="218">
        <v>4</v>
      </c>
      <c r="B98" s="219" t="s">
        <v>86</v>
      </c>
      <c r="C98" s="219" t="s">
        <v>3297</v>
      </c>
      <c r="D98" s="220">
        <v>45809</v>
      </c>
      <c r="E98" s="219" t="s">
        <v>2667</v>
      </c>
      <c r="F98" s="221">
        <v>103.01</v>
      </c>
      <c r="G98" s="204" t="s">
        <v>88</v>
      </c>
      <c r="H98" s="219" t="s">
        <v>3219</v>
      </c>
      <c r="I98" s="222" t="s">
        <v>3291</v>
      </c>
      <c r="V98" s="86" t="s">
        <v>3298</v>
      </c>
    </row>
    <row r="99" spans="1:22" x14ac:dyDescent="0.2">
      <c r="A99" s="213">
        <v>5</v>
      </c>
      <c r="B99" s="214" t="s">
        <v>86</v>
      </c>
      <c r="C99" s="214" t="s">
        <v>3299</v>
      </c>
      <c r="D99" s="215">
        <v>45689</v>
      </c>
      <c r="E99" s="214" t="s">
        <v>2294</v>
      </c>
      <c r="F99" s="216">
        <v>71.59</v>
      </c>
      <c r="G99" s="199" t="s">
        <v>2295</v>
      </c>
      <c r="H99" s="214" t="s">
        <v>3219</v>
      </c>
      <c r="I99" s="217" t="s">
        <v>3291</v>
      </c>
      <c r="V99" s="86" t="s">
        <v>3300</v>
      </c>
    </row>
    <row r="100" spans="1:22" ht="22.5" x14ac:dyDescent="0.2">
      <c r="A100" s="218">
        <v>6</v>
      </c>
      <c r="B100" s="219" t="s">
        <v>86</v>
      </c>
      <c r="C100" s="219" t="s">
        <v>3301</v>
      </c>
      <c r="D100" s="220">
        <v>45839</v>
      </c>
      <c r="E100" s="219" t="s">
        <v>2207</v>
      </c>
      <c r="F100" s="221">
        <v>133.83000000000001</v>
      </c>
      <c r="G100" s="204" t="s">
        <v>88</v>
      </c>
      <c r="H100" s="219" t="s">
        <v>3219</v>
      </c>
      <c r="I100" s="222" t="s">
        <v>3291</v>
      </c>
      <c r="V100" s="86" t="s">
        <v>3302</v>
      </c>
    </row>
    <row r="101" spans="1:22" x14ac:dyDescent="0.2">
      <c r="A101" s="213">
        <v>7</v>
      </c>
      <c r="B101" s="214" t="s">
        <v>86</v>
      </c>
      <c r="C101" s="214" t="s">
        <v>3303</v>
      </c>
      <c r="D101" s="215">
        <v>45809</v>
      </c>
      <c r="E101" s="214" t="s">
        <v>2334</v>
      </c>
      <c r="F101" s="216">
        <v>658.83</v>
      </c>
      <c r="G101" s="199" t="s">
        <v>88</v>
      </c>
      <c r="H101" s="214" t="s">
        <v>3219</v>
      </c>
      <c r="I101" s="217" t="s">
        <v>3291</v>
      </c>
      <c r="V101" s="86" t="s">
        <v>3304</v>
      </c>
    </row>
    <row r="102" spans="1:22" ht="22.5" x14ac:dyDescent="0.2">
      <c r="A102" s="218">
        <v>8</v>
      </c>
      <c r="B102" s="219" t="s">
        <v>86</v>
      </c>
      <c r="C102" s="219" t="s">
        <v>3305</v>
      </c>
      <c r="D102" s="220">
        <v>45839</v>
      </c>
      <c r="E102" s="219" t="s">
        <v>2341</v>
      </c>
      <c r="F102" s="221">
        <v>122.48</v>
      </c>
      <c r="G102" s="204" t="s">
        <v>88</v>
      </c>
      <c r="H102" s="219" t="s">
        <v>3219</v>
      </c>
      <c r="I102" s="222" t="s">
        <v>3291</v>
      </c>
      <c r="V102" s="86" t="s">
        <v>3306</v>
      </c>
    </row>
    <row r="103" spans="1:22" x14ac:dyDescent="0.2">
      <c r="A103" s="213">
        <v>9</v>
      </c>
      <c r="B103" s="214" t="s">
        <v>86</v>
      </c>
      <c r="C103" s="214" t="s">
        <v>3307</v>
      </c>
      <c r="D103" s="215">
        <v>45809</v>
      </c>
      <c r="E103" s="214" t="s">
        <v>3086</v>
      </c>
      <c r="F103" s="216">
        <v>2.91</v>
      </c>
      <c r="G103" s="199" t="s">
        <v>88</v>
      </c>
      <c r="H103" s="214" t="s">
        <v>3219</v>
      </c>
      <c r="I103" s="217" t="s">
        <v>3291</v>
      </c>
      <c r="V103" s="98" t="s">
        <v>3308</v>
      </c>
    </row>
    <row r="104" spans="1:22" x14ac:dyDescent="0.2">
      <c r="A104" s="218">
        <v>10</v>
      </c>
      <c r="B104" s="219" t="s">
        <v>86</v>
      </c>
      <c r="C104" s="219" t="s">
        <v>3309</v>
      </c>
      <c r="D104" s="220">
        <v>45717</v>
      </c>
      <c r="E104" s="219" t="s">
        <v>2487</v>
      </c>
      <c r="F104" s="221">
        <v>3.12</v>
      </c>
      <c r="G104" s="204" t="s">
        <v>88</v>
      </c>
      <c r="H104" s="219" t="s">
        <v>3219</v>
      </c>
      <c r="I104" s="222" t="s">
        <v>3291</v>
      </c>
    </row>
    <row r="105" spans="1:22" x14ac:dyDescent="0.2">
      <c r="A105" s="213">
        <v>11</v>
      </c>
      <c r="B105" s="214" t="s">
        <v>86</v>
      </c>
      <c r="C105" s="214" t="s">
        <v>3310</v>
      </c>
      <c r="D105" s="215">
        <v>45717</v>
      </c>
      <c r="E105" s="214" t="s">
        <v>3088</v>
      </c>
      <c r="F105" s="216">
        <v>0.8</v>
      </c>
      <c r="G105" s="199" t="s">
        <v>88</v>
      </c>
      <c r="H105" s="214" t="s">
        <v>3219</v>
      </c>
      <c r="I105" s="217" t="s">
        <v>3291</v>
      </c>
    </row>
    <row r="106" spans="1:22" ht="22.5" x14ac:dyDescent="0.2">
      <c r="A106" s="218">
        <v>12</v>
      </c>
      <c r="B106" s="219" t="s">
        <v>86</v>
      </c>
      <c r="C106" s="219" t="s">
        <v>3311</v>
      </c>
      <c r="D106" s="220">
        <v>45809</v>
      </c>
      <c r="E106" s="219" t="s">
        <v>3090</v>
      </c>
      <c r="F106" s="221">
        <v>3.73</v>
      </c>
      <c r="G106" s="204" t="s">
        <v>88</v>
      </c>
      <c r="H106" s="219" t="s">
        <v>3219</v>
      </c>
      <c r="I106" s="222" t="s">
        <v>3291</v>
      </c>
    </row>
    <row r="107" spans="1:22" x14ac:dyDescent="0.2">
      <c r="A107" s="213">
        <v>13</v>
      </c>
      <c r="B107" s="214" t="s">
        <v>86</v>
      </c>
      <c r="C107" s="214" t="s">
        <v>3312</v>
      </c>
      <c r="D107" s="215">
        <v>45809</v>
      </c>
      <c r="E107" s="214" t="s">
        <v>2516</v>
      </c>
      <c r="F107" s="216">
        <v>2.44</v>
      </c>
      <c r="G107" s="199" t="s">
        <v>88</v>
      </c>
      <c r="H107" s="214" t="s">
        <v>3219</v>
      </c>
      <c r="I107" s="217" t="s">
        <v>3291</v>
      </c>
    </row>
    <row r="108" spans="1:22" x14ac:dyDescent="0.2">
      <c r="A108" s="218">
        <v>14</v>
      </c>
      <c r="B108" s="219" t="s">
        <v>86</v>
      </c>
      <c r="C108" s="219" t="s">
        <v>3313</v>
      </c>
      <c r="D108" s="220">
        <v>45717</v>
      </c>
      <c r="E108" s="219" t="s">
        <v>2626</v>
      </c>
      <c r="F108" s="221">
        <v>91.8</v>
      </c>
      <c r="G108" s="204" t="s">
        <v>88</v>
      </c>
      <c r="H108" s="219" t="s">
        <v>3219</v>
      </c>
      <c r="I108" s="222" t="s">
        <v>3291</v>
      </c>
    </row>
    <row r="109" spans="1:22" x14ac:dyDescent="0.2">
      <c r="A109" s="213">
        <v>15</v>
      </c>
      <c r="B109" s="214" t="s">
        <v>86</v>
      </c>
      <c r="C109" s="214" t="s">
        <v>3314</v>
      </c>
      <c r="D109" s="215">
        <v>45839</v>
      </c>
      <c r="E109" s="214" t="s">
        <v>2723</v>
      </c>
      <c r="F109" s="216">
        <v>2.48</v>
      </c>
      <c r="G109" s="199" t="s">
        <v>72</v>
      </c>
      <c r="H109" s="214" t="s">
        <v>3219</v>
      </c>
      <c r="I109" s="217" t="s">
        <v>3291</v>
      </c>
    </row>
    <row r="110" spans="1:22" x14ac:dyDescent="0.2">
      <c r="A110" s="223">
        <v>16</v>
      </c>
      <c r="B110" s="224" t="s">
        <v>3315</v>
      </c>
      <c r="C110" s="224" t="s">
        <v>3316</v>
      </c>
      <c r="D110" s="225"/>
      <c r="E110" s="224" t="s">
        <v>1859</v>
      </c>
      <c r="F110" s="226">
        <v>350</v>
      </c>
      <c r="G110" s="227" t="s">
        <v>88</v>
      </c>
      <c r="H110" s="224" t="s">
        <v>3219</v>
      </c>
      <c r="I110" s="228"/>
    </row>
    <row r="112" spans="1:22" x14ac:dyDescent="0.2">
      <c r="A112" s="99" t="s">
        <v>3317</v>
      </c>
    </row>
    <row r="121" spans="7:9" x14ac:dyDescent="0.2">
      <c r="G121" s="92"/>
      <c r="H121" s="92"/>
      <c r="I121" s="92"/>
    </row>
    <row r="178" ht="22.5" customHeight="1" x14ac:dyDescent="0.2"/>
  </sheetData>
  <dataConsolidate/>
  <mergeCells count="5">
    <mergeCell ref="A1:G1"/>
    <mergeCell ref="A2:G2"/>
    <mergeCell ref="A3:G3"/>
    <mergeCell ref="A86:G92"/>
    <mergeCell ref="A93:G93"/>
  </mergeCells>
  <conditionalFormatting sqref="I95:I110">
    <cfRule type="containsText" dxfId="1" priority="1" operator="containsText" text="Venceu">
      <formula>NOT(ISERROR(SEARCH("Venceu",I95)))</formula>
    </cfRule>
    <cfRule type="containsText" dxfId="0" priority="2" operator="containsText" text="Venc. próx.">
      <formula>NOT(ISERROR(SEARCH("Venc. próx.",I95)))</formula>
    </cfRule>
  </conditionalFormatting>
  <dataValidations count="1">
    <dataValidation type="list" allowBlank="1" showInputMessage="1" showErrorMessage="1" sqref="G5:G85">
      <formula1>$V$2:$V$103</formula1>
    </dataValidation>
  </dataValidations>
  <pageMargins left="0.78740157480314998" right="0.70866141732283505" top="0.98425196850393704" bottom="0.70866141732283505" header="0.39370078740157499" footer="0.196850393700787"/>
  <pageSetup paperSize="9" scale="85" orientation="portrait" r:id="rId1"/>
  <headerFooter>
    <oddHeader>&amp;C&amp;"Arial,Negrito"&amp;9PREFEITURA MUNICIPAL DE CAMPO GRANDE
ESTADO DE MATO GROSSO DO SUL
SECRETARIA MUNICIPAL DE INFRAESTRUTURA E SERVIÇOS PÚBLICOS&amp;L&amp;G&amp;R&amp;"Calibri,Normal"&amp;8 B.D.I. Serviços (Não Desonerado): 23,54%
B.D.I. Material: 15,28%</oddHeader>
    <oddFooter>&amp;L&amp;6&amp;P/&amp;N
&amp;A&amp;7
&amp;R&amp;G&amp;C&amp;6HMAS
28/07/2025</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8"/>
  <dimension ref="A1:AS48"/>
  <sheetViews>
    <sheetView view="pageBreakPreview" zoomScale="85" zoomScaleNormal="100" zoomScaleSheetLayoutView="85" workbookViewId="0">
      <selection activeCell="I30" sqref="I30"/>
    </sheetView>
  </sheetViews>
  <sheetFormatPr defaultColWidth="0" defaultRowHeight="12.75" x14ac:dyDescent="0.2"/>
  <cols>
    <col min="1" max="1" width="40.7109375" style="5" customWidth="1"/>
    <col min="2" max="2" width="12.28515625" style="5" customWidth="1"/>
    <col min="3" max="3" width="11.140625" style="5" customWidth="1"/>
    <col min="4" max="4" width="10.28515625" style="5" customWidth="1"/>
    <col min="5" max="6" width="13.42578125" style="5" customWidth="1"/>
    <col min="7" max="7" width="15.42578125" style="5" customWidth="1"/>
    <col min="8" max="8" width="13.42578125" style="5" customWidth="1"/>
    <col min="9" max="16384" width="9.140625" style="5" hidden="1"/>
  </cols>
  <sheetData>
    <row r="1" spans="1:45" ht="12.75" customHeight="1" thickBot="1" x14ac:dyDescent="0.25">
      <c r="A1" s="338" t="s">
        <v>3318</v>
      </c>
      <c r="B1" s="338"/>
      <c r="C1" s="338"/>
      <c r="D1" s="338"/>
      <c r="E1" s="338"/>
      <c r="F1" s="338"/>
      <c r="G1" s="28" t="s">
        <v>0</v>
      </c>
      <c r="J1" s="364" t="s">
        <v>3319</v>
      </c>
      <c r="K1" s="364"/>
      <c r="L1" s="364"/>
      <c r="M1" s="364"/>
      <c r="N1" s="364" t="s">
        <v>3320</v>
      </c>
      <c r="O1" s="364"/>
      <c r="P1" s="364"/>
      <c r="Q1" s="364"/>
      <c r="R1" s="364" t="s">
        <v>3321</v>
      </c>
      <c r="S1" s="364"/>
      <c r="T1" s="364"/>
      <c r="U1" s="364"/>
      <c r="V1" s="366" t="s">
        <v>3322</v>
      </c>
      <c r="W1" s="366"/>
      <c r="X1" s="366"/>
      <c r="Y1" s="366"/>
      <c r="Z1" s="367" t="s">
        <v>3323</v>
      </c>
      <c r="AA1" s="367"/>
      <c r="AB1" s="367"/>
      <c r="AC1" s="367"/>
      <c r="AD1" s="364" t="s">
        <v>3324</v>
      </c>
      <c r="AE1" s="364"/>
      <c r="AF1" s="364"/>
      <c r="AG1" s="364"/>
      <c r="AH1" s="365" t="s">
        <v>3325</v>
      </c>
      <c r="AI1" s="365"/>
      <c r="AJ1" s="365"/>
      <c r="AK1" s="365"/>
      <c r="AL1" s="366" t="s">
        <v>3326</v>
      </c>
      <c r="AM1" s="366"/>
      <c r="AN1" s="366"/>
      <c r="AO1" s="366"/>
      <c r="AP1" s="366" t="s">
        <v>3327</v>
      </c>
      <c r="AQ1" s="366"/>
      <c r="AR1" s="366"/>
      <c r="AS1" s="366"/>
    </row>
    <row r="2" spans="1:45" ht="12.75" customHeight="1" x14ac:dyDescent="0.2">
      <c r="A2" s="368" t="s">
        <v>3363</v>
      </c>
      <c r="B2" s="368"/>
      <c r="C2" s="368"/>
      <c r="D2" s="368" t="s">
        <v>3328</v>
      </c>
      <c r="E2" s="368"/>
      <c r="F2" s="368"/>
      <c r="I2" s="100" t="s">
        <v>3329</v>
      </c>
      <c r="J2" s="101" t="s">
        <v>3330</v>
      </c>
      <c r="K2" s="101" t="s">
        <v>3331</v>
      </c>
      <c r="L2" s="101" t="s">
        <v>3332</v>
      </c>
      <c r="M2" s="101" t="s">
        <v>3333</v>
      </c>
      <c r="N2" s="101"/>
      <c r="O2" s="101"/>
      <c r="P2" s="101"/>
      <c r="Q2" s="101"/>
      <c r="R2" s="101" t="s">
        <v>3330</v>
      </c>
      <c r="S2" s="101" t="s">
        <v>3331</v>
      </c>
      <c r="T2" s="101" t="s">
        <v>3332</v>
      </c>
      <c r="U2" s="101" t="s">
        <v>3333</v>
      </c>
      <c r="V2" s="101" t="s">
        <v>3330</v>
      </c>
      <c r="W2" s="101" t="s">
        <v>3331</v>
      </c>
      <c r="X2" s="101" t="s">
        <v>3332</v>
      </c>
      <c r="Y2" s="101" t="s">
        <v>3333</v>
      </c>
      <c r="Z2" s="101" t="s">
        <v>3330</v>
      </c>
      <c r="AA2" s="101" t="s">
        <v>3331</v>
      </c>
      <c r="AB2" s="101" t="s">
        <v>3332</v>
      </c>
      <c r="AC2" s="101" t="s">
        <v>3333</v>
      </c>
      <c r="AD2" s="101" t="s">
        <v>3330</v>
      </c>
      <c r="AE2" s="101" t="s">
        <v>3331</v>
      </c>
      <c r="AF2" s="101" t="s">
        <v>3332</v>
      </c>
      <c r="AG2" s="101" t="s">
        <v>3333</v>
      </c>
      <c r="AH2" s="101" t="s">
        <v>3330</v>
      </c>
      <c r="AI2" s="101" t="s">
        <v>3331</v>
      </c>
      <c r="AJ2" s="101" t="s">
        <v>3332</v>
      </c>
      <c r="AK2" s="102" t="s">
        <v>3333</v>
      </c>
      <c r="AL2" s="101" t="s">
        <v>3330</v>
      </c>
      <c r="AM2" s="101" t="s">
        <v>3331</v>
      </c>
      <c r="AN2" s="101" t="s">
        <v>3332</v>
      </c>
      <c r="AO2" s="101" t="s">
        <v>3333</v>
      </c>
      <c r="AP2" s="103" t="s">
        <v>3330</v>
      </c>
      <c r="AQ2" s="103" t="s">
        <v>3331</v>
      </c>
      <c r="AR2" s="103" t="s">
        <v>3334</v>
      </c>
      <c r="AS2" s="104" t="s">
        <v>3333</v>
      </c>
    </row>
    <row r="3" spans="1:45" ht="12.75" customHeight="1" x14ac:dyDescent="0.2">
      <c r="A3" s="369"/>
      <c r="B3" s="369"/>
      <c r="C3" s="369"/>
      <c r="D3" s="369"/>
      <c r="E3" s="369"/>
      <c r="F3" s="369"/>
      <c r="I3" s="105" t="s">
        <v>3335</v>
      </c>
      <c r="J3" s="106">
        <v>0.03</v>
      </c>
      <c r="K3" s="106">
        <v>0.04</v>
      </c>
      <c r="L3" s="106">
        <v>5.5E-2</v>
      </c>
      <c r="M3" s="106">
        <v>0.04</v>
      </c>
      <c r="N3" s="106">
        <v>0.03</v>
      </c>
      <c r="O3" s="106">
        <v>0.04</v>
      </c>
      <c r="P3" s="106">
        <v>5.5E-2</v>
      </c>
      <c r="Q3" s="106">
        <v>0.04</v>
      </c>
      <c r="R3" s="106">
        <v>3.7999999999999999E-2</v>
      </c>
      <c r="S3" s="106">
        <v>4.0099999999999997E-2</v>
      </c>
      <c r="T3" s="106">
        <v>4.6699999999999998E-2</v>
      </c>
      <c r="U3" s="106">
        <v>4.0099999999999997E-2</v>
      </c>
      <c r="V3" s="106">
        <v>3.7999999999999999E-2</v>
      </c>
      <c r="W3" s="106">
        <v>4.0099999999999997E-2</v>
      </c>
      <c r="X3" s="106">
        <v>4.6699999999999998E-2</v>
      </c>
      <c r="Y3" s="106">
        <v>3.7999999999999999E-2</v>
      </c>
      <c r="Z3" s="106">
        <v>3.4299999999999997E-2</v>
      </c>
      <c r="AA3" s="106">
        <v>4.9299999999999997E-2</v>
      </c>
      <c r="AB3" s="106">
        <v>6.7100000000000007E-2</v>
      </c>
      <c r="AC3" s="106">
        <v>4.9299999999999997E-2</v>
      </c>
      <c r="AD3" s="106">
        <v>5.2900000000000003E-2</v>
      </c>
      <c r="AE3" s="106">
        <v>5.9200000000000003E-2</v>
      </c>
      <c r="AF3" s="106">
        <v>7.9299999999999995E-2</v>
      </c>
      <c r="AG3" s="106">
        <v>5.9200000000000003E-2</v>
      </c>
      <c r="AH3" s="106">
        <v>5.2900000000000003E-2</v>
      </c>
      <c r="AI3" s="106">
        <v>5.9200000000000003E-2</v>
      </c>
      <c r="AJ3" s="106">
        <v>7.9299999999999995E-2</v>
      </c>
      <c r="AK3" s="107">
        <v>5.2900000000000003E-2</v>
      </c>
      <c r="AL3" s="106">
        <v>3.4299999999999997E-2</v>
      </c>
      <c r="AM3" s="106">
        <v>4.9299999999999997E-2</v>
      </c>
      <c r="AN3" s="106">
        <v>6.7100000000000007E-2</v>
      </c>
      <c r="AO3" s="106">
        <v>4.9299999999999997E-2</v>
      </c>
      <c r="AP3" s="108">
        <v>1.4999999999999999E-2</v>
      </c>
      <c r="AQ3" s="108">
        <v>3.4500000000000003E-2</v>
      </c>
      <c r="AR3" s="108">
        <v>4.4900000000000002E-2</v>
      </c>
      <c r="AS3" s="109">
        <v>3.4500000000000003E-2</v>
      </c>
    </row>
    <row r="4" spans="1:45" ht="12.75" customHeight="1" x14ac:dyDescent="0.2">
      <c r="A4" s="110"/>
      <c r="B4" s="110"/>
      <c r="C4" s="110"/>
      <c r="D4" s="110"/>
      <c r="E4" s="110"/>
      <c r="F4" s="110"/>
      <c r="I4" s="105"/>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7"/>
      <c r="AL4" s="106"/>
      <c r="AM4" s="106"/>
      <c r="AN4" s="106"/>
      <c r="AO4" s="106"/>
      <c r="AP4" s="108"/>
      <c r="AQ4" s="108"/>
      <c r="AR4" s="108"/>
      <c r="AS4" s="109"/>
    </row>
    <row r="5" spans="1:45" x14ac:dyDescent="0.2">
      <c r="A5" s="111" t="str">
        <f>IF(MATCH(G5,BDI!M17:N17,0)=1,VLOOKUP(VALUE(H5),BDI!$M$18:$O$43,3,FALSE),VLOOKUP(VALUE(H5),$N$18:$O$43,2,FALSE))</f>
        <v>CONSTRUÇÃO  DE  EDIFÍCIOS</v>
      </c>
      <c r="B5" s="112"/>
      <c r="C5" s="113"/>
      <c r="D5" s="113"/>
      <c r="E5" s="113"/>
      <c r="F5" s="113"/>
      <c r="G5" s="114" t="str">
        <f>[1]!DadosGeraiss[Encargos Sociais]</f>
        <v>Não Desonerado</v>
      </c>
      <c r="H5" s="114" t="str">
        <f>[1]!DadosGeraiss[B.D.I.]</f>
        <v>23,54%</v>
      </c>
      <c r="I5" s="105" t="s">
        <v>3336</v>
      </c>
      <c r="J5" s="106">
        <v>8.0000000000000002E-3</v>
      </c>
      <c r="K5" s="106">
        <v>8.0000000000000002E-3</v>
      </c>
      <c r="L5" s="106">
        <v>0.01</v>
      </c>
      <c r="M5" s="106">
        <v>8.0000000000000002E-3</v>
      </c>
      <c r="N5" s="106">
        <v>8.0000000000000002E-3</v>
      </c>
      <c r="O5" s="106">
        <v>8.0000000000000002E-3</v>
      </c>
      <c r="P5" s="106">
        <v>0.01</v>
      </c>
      <c r="Q5" s="106">
        <v>8.0000000000000002E-3</v>
      </c>
      <c r="R5" s="106">
        <v>3.2000000000000002E-3</v>
      </c>
      <c r="S5" s="106">
        <v>4.0000000000000001E-3</v>
      </c>
      <c r="T5" s="106">
        <v>7.4000000000000003E-3</v>
      </c>
      <c r="U5" s="106">
        <v>4.0000000000000001E-3</v>
      </c>
      <c r="V5" s="106">
        <v>3.2000000000000002E-3</v>
      </c>
      <c r="W5" s="106">
        <v>4.0000000000000001E-3</v>
      </c>
      <c r="X5" s="106">
        <v>7.4000000000000003E-3</v>
      </c>
      <c r="Y5" s="106">
        <v>3.2000000000000002E-3</v>
      </c>
      <c r="Z5" s="106">
        <v>2.8E-3</v>
      </c>
      <c r="AA5" s="106">
        <v>4.8999999999999998E-3</v>
      </c>
      <c r="AB5" s="106">
        <v>7.4999999999999997E-3</v>
      </c>
      <c r="AC5" s="106">
        <v>4.8999999999999998E-3</v>
      </c>
      <c r="AD5" s="106">
        <v>2.5000000000000001E-3</v>
      </c>
      <c r="AE5" s="106">
        <v>5.1000000000000004E-3</v>
      </c>
      <c r="AF5" s="106">
        <v>5.5999999999999999E-3</v>
      </c>
      <c r="AG5" s="106">
        <v>5.1000000000000004E-3</v>
      </c>
      <c r="AH5" s="106">
        <v>2.5000000000000001E-3</v>
      </c>
      <c r="AI5" s="106">
        <v>5.1000000000000004E-3</v>
      </c>
      <c r="AJ5" s="106">
        <v>5.5999999999999999E-3</v>
      </c>
      <c r="AK5" s="107">
        <v>2.5000000000000001E-3</v>
      </c>
      <c r="AL5" s="106">
        <v>2.8E-3</v>
      </c>
      <c r="AM5" s="106">
        <v>4.8999999999999998E-3</v>
      </c>
      <c r="AN5" s="106">
        <v>7.4999999999999997E-3</v>
      </c>
      <c r="AO5" s="106">
        <v>4.8999999999999998E-3</v>
      </c>
      <c r="AP5" s="108">
        <v>3.0000000000000001E-3</v>
      </c>
      <c r="AQ5" s="108">
        <v>4.7999999999999996E-3</v>
      </c>
      <c r="AR5" s="108">
        <v>8.2000000000000007E-3</v>
      </c>
      <c r="AS5" s="109">
        <v>4.7999999999999996E-3</v>
      </c>
    </row>
    <row r="6" spans="1:45" x14ac:dyDescent="0.2">
      <c r="A6" s="115" t="s">
        <v>3329</v>
      </c>
      <c r="B6" s="116" t="s">
        <v>3330</v>
      </c>
      <c r="C6" s="116" t="s">
        <v>3331</v>
      </c>
      <c r="D6" s="116" t="s">
        <v>3332</v>
      </c>
      <c r="E6" s="362" t="s">
        <v>3333</v>
      </c>
      <c r="F6" s="363"/>
      <c r="I6" s="105" t="s">
        <v>3337</v>
      </c>
      <c r="J6" s="106">
        <v>9.7000000000000003E-3</v>
      </c>
      <c r="K6" s="106">
        <v>1.2699999999999999E-2</v>
      </c>
      <c r="L6" s="106">
        <v>1.2699999999999999E-2</v>
      </c>
      <c r="M6" s="106">
        <v>1.2699999999999999E-2</v>
      </c>
      <c r="N6" s="106">
        <v>9.7000000000000003E-3</v>
      </c>
      <c r="O6" s="106">
        <v>1.2699999999999999E-2</v>
      </c>
      <c r="P6" s="106">
        <v>1.2699999999999999E-2</v>
      </c>
      <c r="Q6" s="106">
        <v>1.2699999999999999E-2</v>
      </c>
      <c r="R6" s="106">
        <v>5.0000000000000001E-3</v>
      </c>
      <c r="S6" s="106">
        <v>5.5999999999999999E-3</v>
      </c>
      <c r="T6" s="106">
        <v>9.7000000000000003E-3</v>
      </c>
      <c r="U6" s="106">
        <v>5.5999999999999999E-3</v>
      </c>
      <c r="V6" s="106">
        <v>5.0000000000000001E-3</v>
      </c>
      <c r="W6" s="106">
        <v>5.5999999999999999E-3</v>
      </c>
      <c r="X6" s="106">
        <v>9.7000000000000003E-3</v>
      </c>
      <c r="Y6" s="106">
        <v>5.0000000000000001E-3</v>
      </c>
      <c r="Z6" s="106">
        <v>0.01</v>
      </c>
      <c r="AA6" s="106">
        <v>1.3899999999999999E-2</v>
      </c>
      <c r="AB6" s="106">
        <v>1.7399999999999999E-2</v>
      </c>
      <c r="AC6" s="106">
        <v>1.3899999999999999E-2</v>
      </c>
      <c r="AD6" s="106">
        <v>0.01</v>
      </c>
      <c r="AE6" s="106">
        <v>1.4800000000000001E-2</v>
      </c>
      <c r="AF6" s="106">
        <v>1.9699999999999999E-2</v>
      </c>
      <c r="AG6" s="106">
        <v>1.4800000000000001E-2</v>
      </c>
      <c r="AH6" s="106">
        <v>0.01</v>
      </c>
      <c r="AI6" s="106">
        <v>1.4800000000000001E-2</v>
      </c>
      <c r="AJ6" s="106">
        <v>1.9699999999999999E-2</v>
      </c>
      <c r="AK6" s="107">
        <v>0.01</v>
      </c>
      <c r="AL6" s="106">
        <v>0.01</v>
      </c>
      <c r="AM6" s="106">
        <v>1.3899999999999999E-2</v>
      </c>
      <c r="AN6" s="106">
        <v>1.7399999999999999E-2</v>
      </c>
      <c r="AO6" s="106">
        <v>1.3899999999999999E-2</v>
      </c>
      <c r="AP6" s="108">
        <v>5.5999999999999999E-3</v>
      </c>
      <c r="AQ6" s="108">
        <v>8.5000000000000006E-3</v>
      </c>
      <c r="AR6" s="108">
        <v>8.8999999999999999E-3</v>
      </c>
      <c r="AS6" s="109">
        <v>8.5000000000000006E-3</v>
      </c>
    </row>
    <row r="7" spans="1:45" x14ac:dyDescent="0.2">
      <c r="A7" s="117" t="s">
        <v>3335</v>
      </c>
      <c r="B7" s="118">
        <f>VLOOKUP($A7,$I$1:$AT$8,MATCH(B$6,$J$2:$M$2,0)+MATCH($A$5,$J$1:$AT$1,0),FALSE)</f>
        <v>0.03</v>
      </c>
      <c r="C7" s="118">
        <f>VLOOKUP($A7,$I$1:$AT$8,MATCH(C$6,$J$2:$M$2,0)+MATCH($A$5,$J$1:$AT$1,0),FALSE)</f>
        <v>0.04</v>
      </c>
      <c r="D7" s="118">
        <f>VLOOKUP($A7,$I$1:$AT$8,MATCH(D$6,$J$2:$M$2,0)+MATCH($A$5,$J$1:$AT$1,0),FALSE)</f>
        <v>5.5E-2</v>
      </c>
      <c r="E7" s="355">
        <f>VLOOKUP($A7,$I$1:$AT$8,MATCH(E$6,$J$2:$M$2,0)+MATCH($A$5,$J$1:$AT$1,0),FALSE)</f>
        <v>0.04</v>
      </c>
      <c r="F7" s="356"/>
      <c r="I7" s="105" t="s">
        <v>3338</v>
      </c>
      <c r="J7" s="106">
        <v>5.8999999999999999E-3</v>
      </c>
      <c r="K7" s="106">
        <v>1.23E-2</v>
      </c>
      <c r="L7" s="106">
        <v>1.3899999999999999E-2</v>
      </c>
      <c r="M7" s="106">
        <v>1.23E-2</v>
      </c>
      <c r="N7" s="106">
        <v>5.8999999999999999E-3</v>
      </c>
      <c r="O7" s="106">
        <v>1.23E-2</v>
      </c>
      <c r="P7" s="106">
        <v>1.3899999999999999E-2</v>
      </c>
      <c r="Q7" s="106">
        <v>1.23E-2</v>
      </c>
      <c r="R7" s="106">
        <v>1.0200000000000001E-2</v>
      </c>
      <c r="S7" s="106">
        <v>1.11E-2</v>
      </c>
      <c r="T7" s="106">
        <v>1.21E-2</v>
      </c>
      <c r="U7" s="106">
        <v>1.11E-2</v>
      </c>
      <c r="V7" s="106">
        <v>1.0200000000000001E-2</v>
      </c>
      <c r="W7" s="106">
        <v>1.11E-2</v>
      </c>
      <c r="X7" s="106">
        <v>1.21E-2</v>
      </c>
      <c r="Y7" s="106">
        <v>1.0200000000000001E-2</v>
      </c>
      <c r="Z7" s="106">
        <v>9.4000000000000004E-3</v>
      </c>
      <c r="AA7" s="106">
        <v>9.9000000000000008E-3</v>
      </c>
      <c r="AB7" s="106">
        <v>1.17E-2</v>
      </c>
      <c r="AC7" s="106">
        <v>9.9000000000000008E-3</v>
      </c>
      <c r="AD7" s="106">
        <v>1.01E-2</v>
      </c>
      <c r="AE7" s="106">
        <v>1.0699999999999999E-2</v>
      </c>
      <c r="AF7" s="106">
        <v>1.11E-2</v>
      </c>
      <c r="AG7" s="106">
        <v>1.0699999999999999E-2</v>
      </c>
      <c r="AH7" s="106">
        <v>1.01E-2</v>
      </c>
      <c r="AI7" s="106">
        <v>1.0699999999999999E-2</v>
      </c>
      <c r="AJ7" s="106">
        <v>1.11E-2</v>
      </c>
      <c r="AK7" s="107">
        <v>1.01E-2</v>
      </c>
      <c r="AL7" s="106">
        <v>9.4000000000000004E-3</v>
      </c>
      <c r="AM7" s="106">
        <v>9.9000000000000008E-3</v>
      </c>
      <c r="AN7" s="106">
        <v>1.17E-2</v>
      </c>
      <c r="AO7" s="106">
        <v>9.9000000000000008E-3</v>
      </c>
      <c r="AP7" s="108">
        <v>8.5000000000000006E-3</v>
      </c>
      <c r="AQ7" s="108">
        <v>8.5000000000000006E-3</v>
      </c>
      <c r="AR7" s="108">
        <v>1.11E-2</v>
      </c>
      <c r="AS7" s="109">
        <v>8.5000000000000006E-3</v>
      </c>
    </row>
    <row r="8" spans="1:45" x14ac:dyDescent="0.2">
      <c r="A8" s="117" t="s">
        <v>3336</v>
      </c>
      <c r="B8" s="118">
        <f t="shared" ref="B8:E11" si="0">VLOOKUP($A8,$I$1:$AT$8,MATCH(B$6,$J$2:$M$2,0)+MATCH($A$5,$J$1:$AT$1,0),FALSE)</f>
        <v>8.0000000000000002E-3</v>
      </c>
      <c r="C8" s="118">
        <f t="shared" si="0"/>
        <v>8.0000000000000002E-3</v>
      </c>
      <c r="D8" s="118">
        <f t="shared" si="0"/>
        <v>0.01</v>
      </c>
      <c r="E8" s="355">
        <f t="shared" si="0"/>
        <v>8.0000000000000002E-3</v>
      </c>
      <c r="F8" s="356"/>
      <c r="I8" s="105" t="s">
        <v>3339</v>
      </c>
      <c r="J8" s="106">
        <v>6.1600000000000002E-2</v>
      </c>
      <c r="K8" s="106">
        <v>7.3999999999999996E-2</v>
      </c>
      <c r="L8" s="106">
        <v>8.9599999999999999E-2</v>
      </c>
      <c r="M8" s="106">
        <v>7.3999999999999996E-2</v>
      </c>
      <c r="N8" s="106">
        <v>0</v>
      </c>
      <c r="O8" s="106">
        <v>0</v>
      </c>
      <c r="P8" s="106">
        <v>0</v>
      </c>
      <c r="Q8" s="106">
        <v>0</v>
      </c>
      <c r="R8" s="106">
        <v>6.6400000000000001E-2</v>
      </c>
      <c r="S8" s="106">
        <v>7.2999999999999995E-2</v>
      </c>
      <c r="T8" s="106">
        <v>8.6900000000000005E-2</v>
      </c>
      <c r="U8" s="106">
        <v>7.2999999999999995E-2</v>
      </c>
      <c r="V8" s="106">
        <v>6.6400000000000001E-2</v>
      </c>
      <c r="W8" s="106">
        <v>7.2999999999999995E-2</v>
      </c>
      <c r="X8" s="106">
        <v>8.6900000000000005E-2</v>
      </c>
      <c r="Y8" s="106">
        <v>6.6400000000000001E-2</v>
      </c>
      <c r="Z8" s="106">
        <v>6.7400000000000002E-2</v>
      </c>
      <c r="AA8" s="106">
        <v>8.0399999999999999E-2</v>
      </c>
      <c r="AB8" s="106">
        <v>9.4E-2</v>
      </c>
      <c r="AC8" s="106">
        <v>8.0399999999999999E-2</v>
      </c>
      <c r="AD8" s="106">
        <v>0.08</v>
      </c>
      <c r="AE8" s="106">
        <v>8.3099999999999993E-2</v>
      </c>
      <c r="AF8" s="106">
        <v>9.5100000000000004E-2</v>
      </c>
      <c r="AG8" s="106">
        <v>8.3099999999999993E-2</v>
      </c>
      <c r="AH8" s="106">
        <v>0.08</v>
      </c>
      <c r="AI8" s="106">
        <v>8.3099999999999993E-2</v>
      </c>
      <c r="AJ8" s="106">
        <v>9.5100000000000004E-2</v>
      </c>
      <c r="AK8" s="107">
        <v>7.2950000000000001E-2</v>
      </c>
      <c r="AL8" s="106">
        <v>6.7400000000000002E-2</v>
      </c>
      <c r="AM8" s="106">
        <v>8.0399999999999999E-2</v>
      </c>
      <c r="AN8" s="106">
        <v>9.4E-2</v>
      </c>
      <c r="AO8" s="106">
        <v>8.0399999999999999E-2</v>
      </c>
      <c r="AP8" s="108">
        <v>3.5000000000000003E-2</v>
      </c>
      <c r="AQ8" s="108">
        <v>5.11E-2</v>
      </c>
      <c r="AR8" s="108">
        <v>6.2199999999999998E-2</v>
      </c>
      <c r="AS8" s="109">
        <v>5.11E-2</v>
      </c>
    </row>
    <row r="9" spans="1:45" x14ac:dyDescent="0.2">
      <c r="A9" s="117" t="s">
        <v>3337</v>
      </c>
      <c r="B9" s="118">
        <f t="shared" si="0"/>
        <v>9.7000000000000003E-3</v>
      </c>
      <c r="C9" s="118">
        <f t="shared" si="0"/>
        <v>1.2699999999999999E-2</v>
      </c>
      <c r="D9" s="118">
        <f t="shared" si="0"/>
        <v>1.2699999999999999E-2</v>
      </c>
      <c r="E9" s="355">
        <f t="shared" si="0"/>
        <v>1.2699999999999999E-2</v>
      </c>
      <c r="F9" s="356"/>
    </row>
    <row r="10" spans="1:45" x14ac:dyDescent="0.2">
      <c r="A10" s="117" t="s">
        <v>3338</v>
      </c>
      <c r="B10" s="118">
        <f t="shared" si="0"/>
        <v>5.8999999999999999E-3</v>
      </c>
      <c r="C10" s="118">
        <f t="shared" si="0"/>
        <v>1.23E-2</v>
      </c>
      <c r="D10" s="118">
        <f t="shared" si="0"/>
        <v>1.3899999999999999E-2</v>
      </c>
      <c r="E10" s="355">
        <f t="shared" si="0"/>
        <v>1.23E-2</v>
      </c>
      <c r="F10" s="356"/>
    </row>
    <row r="11" spans="1:45" x14ac:dyDescent="0.2">
      <c r="A11" s="117" t="s">
        <v>3339</v>
      </c>
      <c r="B11" s="118">
        <f t="shared" si="0"/>
        <v>6.1600000000000002E-2</v>
      </c>
      <c r="C11" s="118">
        <f t="shared" si="0"/>
        <v>7.3999999999999996E-2</v>
      </c>
      <c r="D11" s="118">
        <f t="shared" si="0"/>
        <v>8.9599999999999999E-2</v>
      </c>
      <c r="E11" s="355">
        <f t="shared" si="0"/>
        <v>7.3999999999999996E-2</v>
      </c>
      <c r="F11" s="356"/>
    </row>
    <row r="12" spans="1:45" x14ac:dyDescent="0.2">
      <c r="A12" s="119" t="s">
        <v>3340</v>
      </c>
      <c r="B12" s="119"/>
      <c r="C12" s="119"/>
      <c r="D12" s="120"/>
      <c r="E12" s="121">
        <f>SUM(E14:E17)</f>
        <v>6.6500000000000004E-2</v>
      </c>
      <c r="F12" s="122">
        <f>SUM(F14:F17)</f>
        <v>0.1115</v>
      </c>
    </row>
    <row r="13" spans="1:45" ht="13.5" x14ac:dyDescent="0.25">
      <c r="A13" s="123"/>
      <c r="B13" s="123"/>
      <c r="C13" s="123"/>
      <c r="D13" s="124"/>
      <c r="E13" s="125" t="s">
        <v>3341</v>
      </c>
      <c r="F13" s="125" t="s">
        <v>3342</v>
      </c>
    </row>
    <row r="14" spans="1:45" ht="12.75" customHeight="1" x14ac:dyDescent="0.2">
      <c r="A14" s="126"/>
      <c r="B14" s="17"/>
      <c r="C14" s="17"/>
      <c r="D14" s="127" t="s">
        <v>3343</v>
      </c>
      <c r="E14" s="128">
        <v>6.4999999999999997E-3</v>
      </c>
      <c r="F14" s="128">
        <v>6.4999999999999997E-3</v>
      </c>
    </row>
    <row r="15" spans="1:45" x14ac:dyDescent="0.2">
      <c r="A15" s="126"/>
      <c r="B15" s="17"/>
      <c r="C15" s="17"/>
      <c r="D15" s="127" t="s">
        <v>3344</v>
      </c>
      <c r="E15" s="128">
        <v>0.03</v>
      </c>
      <c r="F15" s="128">
        <v>0.03</v>
      </c>
    </row>
    <row r="16" spans="1:45" x14ac:dyDescent="0.2">
      <c r="A16" s="126"/>
      <c r="B16" s="17"/>
      <c r="C16" s="17"/>
      <c r="D16" s="127" t="s">
        <v>3345</v>
      </c>
      <c r="E16" s="128">
        <f>IF(IFERROR(VLOOKUP($A$5,$O$13:$O$15,1,FALSE),0)=0,3/100,5/100)</f>
        <v>0.03</v>
      </c>
      <c r="F16" s="128">
        <f>IF(IFERROR(VLOOKUP($A$5,$O$13:$O$15,1,FALSE),0)=0,3/100,5/100)</f>
        <v>0.03</v>
      </c>
    </row>
    <row r="17" spans="1:15" x14ac:dyDescent="0.2">
      <c r="A17" s="126"/>
      <c r="B17" s="17"/>
      <c r="C17" s="17"/>
      <c r="D17" s="127" t="s">
        <v>3346</v>
      </c>
      <c r="E17" s="128">
        <v>0</v>
      </c>
      <c r="F17" s="128">
        <v>4.4999999999999998E-2</v>
      </c>
      <c r="M17" s="5" t="s">
        <v>3347</v>
      </c>
      <c r="N17" s="5" t="s">
        <v>3348</v>
      </c>
    </row>
    <row r="18" spans="1:15" ht="12.75" customHeight="1" x14ac:dyDescent="0.2">
      <c r="A18" s="357" t="s">
        <v>3349</v>
      </c>
      <c r="B18" s="358"/>
      <c r="C18" s="358"/>
      <c r="D18" s="359"/>
      <c r="E18" s="129">
        <f>ROUND(((1+E7+E8+E9)*(1+E10)*(1+E11))/(1-E12)-1,4)</f>
        <v>0.2354</v>
      </c>
      <c r="F18" s="129">
        <f>ROUND(((1+E7+E8+E9)*(1+E10)*(1+E11))/(1-F12)-1,4)</f>
        <v>0.2979</v>
      </c>
      <c r="M18" s="130">
        <v>0.2354</v>
      </c>
      <c r="N18" s="130">
        <v>0.2979</v>
      </c>
      <c r="O18" s="131" t="s">
        <v>3319</v>
      </c>
    </row>
    <row r="19" spans="1:15" s="134" customFormat="1" ht="12.75" customHeight="1" x14ac:dyDescent="0.2">
      <c r="A19" s="132"/>
      <c r="B19" s="132"/>
      <c r="C19" s="132"/>
      <c r="D19" s="132"/>
      <c r="E19" s="133"/>
      <c r="F19" s="133"/>
      <c r="G19" s="5"/>
      <c r="H19" s="5"/>
      <c r="M19" s="130"/>
      <c r="N19" s="130"/>
      <c r="O19" s="131" t="s">
        <v>3350</v>
      </c>
    </row>
    <row r="20" spans="1:15" ht="12.75" customHeight="1" x14ac:dyDescent="0.2">
      <c r="A20" s="135" t="str">
        <f>AP1</f>
        <v>FORNECIMENTO DE MATERIAIS</v>
      </c>
      <c r="B20" s="136"/>
      <c r="C20" s="136"/>
      <c r="D20" s="136"/>
      <c r="M20" s="130">
        <v>0.22</v>
      </c>
      <c r="N20" s="130">
        <v>0.28170000000000001</v>
      </c>
      <c r="O20" s="131" t="s">
        <v>3321</v>
      </c>
    </row>
    <row r="21" spans="1:15" x14ac:dyDescent="0.2">
      <c r="A21" s="115" t="s">
        <v>3329</v>
      </c>
      <c r="B21" s="116" t="s">
        <v>3330</v>
      </c>
      <c r="C21" s="116" t="s">
        <v>3331</v>
      </c>
      <c r="D21" s="116" t="s">
        <v>3332</v>
      </c>
      <c r="E21" s="362" t="s">
        <v>3333</v>
      </c>
      <c r="F21" s="363"/>
      <c r="M21" s="130">
        <v>0.20730000000000001</v>
      </c>
      <c r="N21" s="130">
        <v>0.26850000000000002</v>
      </c>
      <c r="O21" s="137" t="s">
        <v>3322</v>
      </c>
    </row>
    <row r="22" spans="1:15" ht="12.75" customHeight="1" x14ac:dyDescent="0.2">
      <c r="A22" s="117" t="s">
        <v>3335</v>
      </c>
      <c r="B22" s="118">
        <f>VLOOKUP($A22,$I$1:$AT$8,MATCH(B$6,$J$2:$M$2,0)+MATCH($A$20,$J$1:$AT$1,0),FALSE)</f>
        <v>1.4999999999999999E-2</v>
      </c>
      <c r="C22" s="118">
        <f>VLOOKUP($A22,$I$1:$AT$8,MATCH(C$6,$J$2:$M$2,0)+MATCH($A$20,$J$1:$AT$1,0),FALSE)</f>
        <v>3.4500000000000003E-2</v>
      </c>
      <c r="D22" s="118">
        <f>VLOOKUP($A22,$I$1:$AT$8,MATCH(D$6,$J$2:$M$2,0)+MATCH($A$20,$J$1:$AT$1,0),FALSE)</f>
        <v>4.4900000000000002E-2</v>
      </c>
      <c r="E22" s="355">
        <f>VLOOKUP($A22,$I$1:$AT$8,MATCH(E$6,$J$2:$M$2,0)+MATCH($A$20,$J$1:$AT$1,0),FALSE)</f>
        <v>3.4500000000000003E-2</v>
      </c>
      <c r="F22" s="356"/>
      <c r="M22" s="130">
        <v>0.24840000000000001</v>
      </c>
      <c r="N22" s="130">
        <v>0.31159999999999999</v>
      </c>
      <c r="O22" s="138" t="s">
        <v>3323</v>
      </c>
    </row>
    <row r="23" spans="1:15" ht="12.75" customHeight="1" x14ac:dyDescent="0.2">
      <c r="A23" s="117" t="s">
        <v>3336</v>
      </c>
      <c r="B23" s="118">
        <f t="shared" ref="B23:E26" si="1">VLOOKUP($A23,$I$1:$AT$8,MATCH(B$6,$J$2:$M$2,0)+MATCH($A$20,$J$1:$AT$1,0),FALSE)</f>
        <v>3.0000000000000001E-3</v>
      </c>
      <c r="C23" s="118">
        <f t="shared" si="1"/>
        <v>4.7999999999999996E-3</v>
      </c>
      <c r="D23" s="118">
        <f t="shared" si="1"/>
        <v>8.2000000000000007E-3</v>
      </c>
      <c r="E23" s="355">
        <f t="shared" si="1"/>
        <v>4.7999999999999996E-3</v>
      </c>
      <c r="F23" s="356"/>
      <c r="M23" s="130">
        <v>0.26540000000000002</v>
      </c>
      <c r="N23" s="130">
        <v>0.32950000000000002</v>
      </c>
      <c r="O23" s="131" t="s">
        <v>3324</v>
      </c>
    </row>
    <row r="24" spans="1:15" ht="12.75" customHeight="1" x14ac:dyDescent="0.2">
      <c r="A24" s="117" t="s">
        <v>3337</v>
      </c>
      <c r="B24" s="118">
        <f t="shared" si="1"/>
        <v>5.5999999999999999E-3</v>
      </c>
      <c r="C24" s="118">
        <f t="shared" si="1"/>
        <v>8.5000000000000006E-3</v>
      </c>
      <c r="D24" s="118">
        <f t="shared" si="1"/>
        <v>8.8999999999999999E-3</v>
      </c>
      <c r="E24" s="355">
        <f t="shared" si="1"/>
        <v>8.5000000000000006E-3</v>
      </c>
      <c r="F24" s="356"/>
      <c r="M24" s="130">
        <v>0.2369</v>
      </c>
      <c r="N24" s="130">
        <v>0.29959999999999998</v>
      </c>
      <c r="O24" s="131" t="s">
        <v>3325</v>
      </c>
    </row>
    <row r="25" spans="1:15" ht="12.75" customHeight="1" x14ac:dyDescent="0.2">
      <c r="A25" s="117" t="s">
        <v>3338</v>
      </c>
      <c r="B25" s="118">
        <f t="shared" si="1"/>
        <v>8.5000000000000006E-3</v>
      </c>
      <c r="C25" s="118">
        <f t="shared" si="1"/>
        <v>8.5000000000000006E-3</v>
      </c>
      <c r="D25" s="118">
        <f t="shared" si="1"/>
        <v>1.11E-2</v>
      </c>
      <c r="E25" s="355">
        <f t="shared" si="1"/>
        <v>8.5000000000000006E-3</v>
      </c>
      <c r="F25" s="356"/>
      <c r="M25" s="130">
        <v>0.24840000000000001</v>
      </c>
      <c r="N25" s="130">
        <v>0.31159999999999999</v>
      </c>
      <c r="O25" s="137" t="s">
        <v>3326</v>
      </c>
    </row>
    <row r="26" spans="1:15" ht="12.75" customHeight="1" x14ac:dyDescent="0.2">
      <c r="A26" s="117" t="s">
        <v>3339</v>
      </c>
      <c r="B26" s="118">
        <f t="shared" si="1"/>
        <v>3.5000000000000003E-2</v>
      </c>
      <c r="C26" s="118">
        <f t="shared" si="1"/>
        <v>5.11E-2</v>
      </c>
      <c r="D26" s="118">
        <f t="shared" si="1"/>
        <v>6.2199999999999998E-2</v>
      </c>
      <c r="E26" s="355">
        <f t="shared" si="1"/>
        <v>5.11E-2</v>
      </c>
      <c r="F26" s="356"/>
      <c r="M26" s="139">
        <v>0.1502</v>
      </c>
      <c r="N26" s="139">
        <v>0.20850000000000002</v>
      </c>
      <c r="O26" s="140" t="s">
        <v>3320</v>
      </c>
    </row>
    <row r="27" spans="1:15" x14ac:dyDescent="0.2">
      <c r="A27" s="141" t="s">
        <v>3340</v>
      </c>
      <c r="B27" s="142"/>
      <c r="C27" s="142"/>
      <c r="D27" s="142"/>
      <c r="E27" s="121"/>
      <c r="F27" s="122">
        <f>SUM(F28:F31)</f>
        <v>3.6499999999999998E-2</v>
      </c>
    </row>
    <row r="28" spans="1:15" x14ac:dyDescent="0.2">
      <c r="A28" s="126"/>
      <c r="B28" s="17"/>
      <c r="C28" s="17"/>
      <c r="E28" s="127" t="s">
        <v>3343</v>
      </c>
      <c r="F28" s="128">
        <v>6.4999999999999997E-3</v>
      </c>
    </row>
    <row r="29" spans="1:15" ht="12.75" customHeight="1" x14ac:dyDescent="0.2">
      <c r="A29" s="126"/>
      <c r="B29" s="17"/>
      <c r="C29" s="17"/>
      <c r="E29" s="127" t="s">
        <v>3344</v>
      </c>
      <c r="F29" s="128">
        <v>0.03</v>
      </c>
    </row>
    <row r="30" spans="1:15" ht="12.75" customHeight="1" x14ac:dyDescent="0.2">
      <c r="A30" s="126"/>
      <c r="B30" s="17"/>
      <c r="C30" s="17"/>
      <c r="E30" s="127" t="s">
        <v>3345</v>
      </c>
      <c r="F30" s="128"/>
    </row>
    <row r="31" spans="1:15" x14ac:dyDescent="0.2">
      <c r="A31" s="126"/>
      <c r="B31" s="17"/>
      <c r="C31" s="17"/>
      <c r="E31" s="127" t="s">
        <v>3346</v>
      </c>
      <c r="F31" s="128"/>
    </row>
    <row r="32" spans="1:15" x14ac:dyDescent="0.2">
      <c r="A32" s="357" t="s">
        <v>3349</v>
      </c>
      <c r="B32" s="358"/>
      <c r="C32" s="358"/>
      <c r="D32" s="359"/>
      <c r="E32" s="143"/>
      <c r="F32" s="129">
        <f>ROUND(((1+E22+E23+E24)*(1+E25)*(1+E26))/(1-F27)-1,4)</f>
        <v>0.15279999999999999</v>
      </c>
    </row>
    <row r="33" spans="1:6" x14ac:dyDescent="0.2">
      <c r="A33" s="132"/>
      <c r="B33" s="132"/>
      <c r="C33" s="132"/>
      <c r="D33" s="132"/>
      <c r="E33" s="133"/>
      <c r="F33" s="133"/>
    </row>
    <row r="34" spans="1:6" ht="12.75" customHeight="1" x14ac:dyDescent="0.2">
      <c r="A34" s="144" t="s">
        <v>3351</v>
      </c>
      <c r="F34" s="145"/>
    </row>
    <row r="35" spans="1:6" x14ac:dyDescent="0.2">
      <c r="A35" s="360"/>
      <c r="B35" s="146"/>
      <c r="C35" s="146"/>
      <c r="D35" s="146"/>
      <c r="E35" s="146"/>
      <c r="F35" s="146"/>
    </row>
    <row r="36" spans="1:6" x14ac:dyDescent="0.2">
      <c r="A36" s="360"/>
      <c r="B36" s="146"/>
      <c r="C36" s="146"/>
      <c r="D36" s="146"/>
      <c r="E36" s="146"/>
      <c r="F36" s="146"/>
    </row>
    <row r="37" spans="1:6" x14ac:dyDescent="0.2">
      <c r="A37" s="360"/>
      <c r="B37" s="147"/>
      <c r="C37" s="147"/>
      <c r="D37" s="147"/>
      <c r="E37" s="147"/>
      <c r="F37" s="147"/>
    </row>
    <row r="38" spans="1:6" ht="12.75" customHeight="1" x14ac:dyDescent="0.2">
      <c r="A38" s="148" t="s">
        <v>3352</v>
      </c>
      <c r="B38" s="149"/>
      <c r="C38" s="149"/>
      <c r="D38" s="149"/>
      <c r="E38" s="149"/>
      <c r="F38" s="149"/>
    </row>
    <row r="39" spans="1:6" x14ac:dyDescent="0.2">
      <c r="A39" s="148" t="s">
        <v>3353</v>
      </c>
      <c r="B39" s="149"/>
      <c r="C39" s="149"/>
      <c r="D39" s="149"/>
      <c r="E39" s="149"/>
      <c r="F39" s="149"/>
    </row>
    <row r="40" spans="1:6" x14ac:dyDescent="0.2">
      <c r="A40" s="148" t="s">
        <v>3354</v>
      </c>
      <c r="B40" s="149"/>
      <c r="C40" s="149"/>
      <c r="D40" s="149"/>
      <c r="E40" s="149"/>
      <c r="F40" s="149"/>
    </row>
    <row r="41" spans="1:6" x14ac:dyDescent="0.2">
      <c r="A41" s="148" t="s">
        <v>3355</v>
      </c>
      <c r="B41" s="149"/>
      <c r="C41" s="149"/>
      <c r="D41" s="149"/>
      <c r="E41" s="149"/>
      <c r="F41" s="149"/>
    </row>
    <row r="42" spans="1:6" ht="12.75" customHeight="1" x14ac:dyDescent="0.2">
      <c r="A42" s="148" t="s">
        <v>3356</v>
      </c>
      <c r="B42" s="149"/>
      <c r="C42" s="149"/>
      <c r="D42" s="149"/>
      <c r="E42" s="149"/>
      <c r="F42" s="149"/>
    </row>
    <row r="43" spans="1:6" x14ac:dyDescent="0.2">
      <c r="A43" s="148" t="s">
        <v>3357</v>
      </c>
      <c r="B43" s="149"/>
      <c r="C43" s="149"/>
      <c r="D43" s="149"/>
      <c r="E43" s="149"/>
      <c r="F43" s="149"/>
    </row>
    <row r="44" spans="1:6" x14ac:dyDescent="0.2">
      <c r="A44" s="148" t="s">
        <v>3358</v>
      </c>
      <c r="B44" s="149"/>
      <c r="C44" s="149"/>
      <c r="D44" s="149"/>
      <c r="E44" s="149"/>
      <c r="F44" s="149"/>
    </row>
    <row r="45" spans="1:6" x14ac:dyDescent="0.2">
      <c r="A45" s="148" t="s">
        <v>3359</v>
      </c>
      <c r="B45" s="149"/>
      <c r="C45" s="149"/>
      <c r="D45" s="149"/>
      <c r="E45" s="149"/>
      <c r="F45" s="149"/>
    </row>
    <row r="46" spans="1:6" ht="12.75" customHeight="1" x14ac:dyDescent="0.2">
      <c r="A46" s="148" t="s">
        <v>3360</v>
      </c>
      <c r="B46" s="149"/>
      <c r="C46" s="149"/>
      <c r="D46" s="149"/>
      <c r="E46" s="149"/>
      <c r="F46" s="149"/>
    </row>
    <row r="47" spans="1:6" x14ac:dyDescent="0.2">
      <c r="A47" s="361" t="s">
        <v>3361</v>
      </c>
      <c r="B47" s="361"/>
      <c r="C47" s="361"/>
      <c r="D47" s="361"/>
      <c r="E47" s="361"/>
      <c r="F47" s="361"/>
    </row>
    <row r="48" spans="1:6" x14ac:dyDescent="0.2">
      <c r="A48" s="361"/>
      <c r="B48" s="361"/>
      <c r="C48" s="361"/>
      <c r="D48" s="361"/>
      <c r="E48" s="361"/>
      <c r="F48" s="361"/>
    </row>
  </sheetData>
  <mergeCells count="28">
    <mergeCell ref="A2:C3"/>
    <mergeCell ref="D2:F3"/>
    <mergeCell ref="A1:F1"/>
    <mergeCell ref="J1:M1"/>
    <mergeCell ref="N1:Q1"/>
    <mergeCell ref="E11:F11"/>
    <mergeCell ref="AD1:AG1"/>
    <mergeCell ref="AH1:AK1"/>
    <mergeCell ref="AL1:AO1"/>
    <mergeCell ref="AP1:AS1"/>
    <mergeCell ref="R1:U1"/>
    <mergeCell ref="V1:Y1"/>
    <mergeCell ref="Z1:AC1"/>
    <mergeCell ref="E6:F6"/>
    <mergeCell ref="E7:F7"/>
    <mergeCell ref="E8:F8"/>
    <mergeCell ref="E9:F9"/>
    <mergeCell ref="E10:F10"/>
    <mergeCell ref="E26:F26"/>
    <mergeCell ref="A32:D32"/>
    <mergeCell ref="A35:A37"/>
    <mergeCell ref="A47:F48"/>
    <mergeCell ref="A18:D18"/>
    <mergeCell ref="E21:F21"/>
    <mergeCell ref="E22:F22"/>
    <mergeCell ref="E23:F23"/>
    <mergeCell ref="E24:F24"/>
    <mergeCell ref="E25:F25"/>
  </mergeCells>
  <pageMargins left="0.78740157480314998" right="0.70866141732283505" top="0.98425196850393704" bottom="0.70866141732283505" header="0.39370078740157499" footer="0.196850393700787"/>
  <pageSetup paperSize="9" scale="85" orientation="portrait" r:id="rId1"/>
  <headerFooter>
    <oddHeader>&amp;C&amp;"Arial,Negrito"&amp;9PREFEITURA MUNICIPAL DE CAMPO GRANDE
ESTADO DE MATO GROSSO DO SUL
SECRETARIA MUNICIPAL DE INFRAESTRUTURA E SERVIÇOS PÚBLICOS&amp;L&amp;G&amp;R&amp;"Calibri,Normal"&amp;8 B.D.I. Serviços (Não Desonerado): 23,54%
B.D.I. Material: 15,28%</oddHeader>
    <oddFooter>&amp;L&amp;6&amp;P/&amp;N
&amp;A&amp;R&amp;G&amp;C&amp;6HMAS
28/07/2025</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21</vt:i4>
      </vt:variant>
    </vt:vector>
  </HeadingPairs>
  <TitlesOfParts>
    <vt:vector size="28" baseType="lpstr">
      <vt:lpstr>RESUMO</vt:lpstr>
      <vt:lpstr>SINTETICO</vt:lpstr>
      <vt:lpstr>MEMÓRIA</vt:lpstr>
      <vt:lpstr>COMPOSIÇÕES</vt:lpstr>
      <vt:lpstr>CRONOGRAMA</vt:lpstr>
      <vt:lpstr>INSUMOS</vt:lpstr>
      <vt:lpstr>BDI</vt:lpstr>
      <vt:lpstr>BDI!Area_de_impressao</vt:lpstr>
      <vt:lpstr>COMPOSIÇÕES!Area_de_impressao</vt:lpstr>
      <vt:lpstr>CRONOGRAMA!Area_de_impressao</vt:lpstr>
      <vt:lpstr>INSUMOS!Area_de_impressao</vt:lpstr>
      <vt:lpstr>MEMÓRIA!Area_de_impressao</vt:lpstr>
      <vt:lpstr>RESUMO!Area_de_impressao</vt:lpstr>
      <vt:lpstr>SINTETICO!Area_de_impressao</vt:lpstr>
      <vt:lpstr>controle</vt:lpstr>
      <vt:lpstr>BDI!Print_Area</vt:lpstr>
      <vt:lpstr>COMPOSIÇÕES!Print_Area</vt:lpstr>
      <vt:lpstr>CRONOGRAMA!Print_Area</vt:lpstr>
      <vt:lpstr>INSUMOS!Print_Area</vt:lpstr>
      <vt:lpstr>MEMÓRIA!Print_Area</vt:lpstr>
      <vt:lpstr>RESUMO!Print_Area</vt:lpstr>
      <vt:lpstr>SINTETICO!Print_Area</vt:lpstr>
      <vt:lpstr>BDI!Print_Titles</vt:lpstr>
      <vt:lpstr>COMPOSIÇÕES!Print_Titles</vt:lpstr>
      <vt:lpstr>INSUMOS!Print_Titles</vt:lpstr>
      <vt:lpstr>MEMÓRIA!Print_Titles</vt:lpstr>
      <vt:lpstr>RESUMO!Print_Titles</vt:lpstr>
      <vt:lpstr>SINTETICO!Print_Titles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Hedipo Matheus Antunes Silva</dc:creator>
  <cp:lastModifiedBy>Alicia Gabriela Crestani</cp:lastModifiedBy>
  <cp:lastPrinted>2025-07-28T21:12:17Z</cp:lastPrinted>
  <dcterms:created xsi:type="dcterms:W3CDTF">2025-07-28T19:44:21Z</dcterms:created>
  <dcterms:modified xsi:type="dcterms:W3CDTF">2025-07-31T21:30:43Z</dcterms:modified>
</cp:coreProperties>
</file>