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SUPOENG\01. Análise inicial, habilitação e proposta\08. Análises 2025\23. Conclusão da escola VILA NATHALIA - [009734-2025-11]\Correções SISEP e SELC\4ª Correção Intermediária\Orçamento 25.11\"/>
    </mc:Choice>
  </mc:AlternateContent>
  <bookViews>
    <workbookView xWindow="0" yWindow="0" windowWidth="28800" windowHeight="12030" activeTab="3"/>
  </bookViews>
  <sheets>
    <sheet name="RESUMO" sheetId="2" r:id="rId1"/>
    <sheet name="SINTETICO" sheetId="3" r:id="rId2"/>
    <sheet name="MEMÓRIA" sheetId="4" r:id="rId3"/>
    <sheet name="COMPOSIÇÕES" sheetId="5" r:id="rId4"/>
    <sheet name="CRONOGRAMA" sheetId="6" r:id="rId5"/>
    <sheet name="INSUMOS" sheetId="7" r:id="rId6"/>
    <sheet name="BDI" sheetId="8" r:id="rId7"/>
  </sheets>
  <externalReferences>
    <externalReference r:id="rId8"/>
  </externalReferences>
  <definedNames>
    <definedName name="_xlnm.Print_Area" localSheetId="6">BDI!$A:$F</definedName>
    <definedName name="_xlnm.Print_Area" localSheetId="3">COMPOSIÇÕES!$A$1:$H$2148</definedName>
    <definedName name="_xlnm.Print_Area" localSheetId="4">CRONOGRAMA!$A$1:$Q$104</definedName>
    <definedName name="_xlnm.Print_Area" localSheetId="5">INSUMOS!$A:$G</definedName>
    <definedName name="_xlnm.Print_Area" localSheetId="2">MEMÓRIA!$A$1:$E$1107</definedName>
    <definedName name="_xlnm.Print_Area" localSheetId="0">RESUMO!$A$1:$D$79</definedName>
    <definedName name="_xlnm.Print_Area" localSheetId="1">SINTETICO!$A:$J</definedName>
    <definedName name="artergdfs8" localSheetId="6" hidden="1">{#N/A,#N/A,FALSE,"Pla_Preço";#N/A,#N/A,FALSE,"Crono"}</definedName>
    <definedName name="artergdfs8" localSheetId="3" hidden="1">{#N/A,#N/A,FALSE,"Pla_Preço";#N/A,#N/A,FALSE,"Crono"}</definedName>
    <definedName name="artergdfs8" localSheetId="4" hidden="1">{#N/A,#N/A,FALSE,"Pla_Preço";#N/A,#N/A,FALSE,"Crono"}</definedName>
    <definedName name="artergdfs8" localSheetId="5" hidden="1">{#N/A,#N/A,FALSE,"Pla_Preço";#N/A,#N/A,FALSE,"Crono"}</definedName>
    <definedName name="artergdfs8" localSheetId="2" hidden="1">{#N/A,#N/A,FALSE,"Pla_Preço";#N/A,#N/A,FALSE,"Crono"}</definedName>
    <definedName name="artergdfs8" localSheetId="1" hidden="1">{#N/A,#N/A,FALSE,"Pla_Preço";#N/A,#N/A,FALSE,"Crono"}</definedName>
    <definedName name="artergdfs8" hidden="1">{#N/A,#N/A,FALSE,"Pla_Preço";#N/A,#N/A,FALSE,"Crono"}</definedName>
    <definedName name="asdfsdfsd" localSheetId="6" hidden="1">{#N/A,#N/A,FALSE,"Pla_Preço";#N/A,#N/A,FALSE,"Crono"}</definedName>
    <definedName name="asdfsdfsd" localSheetId="3" hidden="1">{#N/A,#N/A,FALSE,"Pla_Preço";#N/A,#N/A,FALSE,"Crono"}</definedName>
    <definedName name="asdfsdfsd" localSheetId="4" hidden="1">{#N/A,#N/A,FALSE,"Pla_Preço";#N/A,#N/A,FALSE,"Crono"}</definedName>
    <definedName name="asdfsdfsd" localSheetId="5" hidden="1">{#N/A,#N/A,FALSE,"Pla_Preço";#N/A,#N/A,FALSE,"Crono"}</definedName>
    <definedName name="asdfsdfsd" localSheetId="2" hidden="1">{#N/A,#N/A,FALSE,"Pla_Preço";#N/A,#N/A,FALSE,"Crono"}</definedName>
    <definedName name="asdfsdfsd" localSheetId="1" hidden="1">{#N/A,#N/A,FALSE,"Pla_Preço";#N/A,#N/A,FALSE,"Crono"}</definedName>
    <definedName name="asdfsdfsd" hidden="1">{#N/A,#N/A,FALSE,"Pla_Preço";#N/A,#N/A,FALSE,"Crono"}</definedName>
    <definedName name="awertgdsfg9" localSheetId="6" hidden="1">{#N/A,#N/A,FALSE,"Pla_Preço";#N/A,#N/A,FALSE,"Crono"}</definedName>
    <definedName name="awertgdsfg9" localSheetId="3" hidden="1">{#N/A,#N/A,FALSE,"Pla_Preço";#N/A,#N/A,FALSE,"Crono"}</definedName>
    <definedName name="awertgdsfg9" localSheetId="4" hidden="1">{#N/A,#N/A,FALSE,"Pla_Preço";#N/A,#N/A,FALSE,"Crono"}</definedName>
    <definedName name="awertgdsfg9" localSheetId="5" hidden="1">{#N/A,#N/A,FALSE,"Pla_Preço";#N/A,#N/A,FALSE,"Crono"}</definedName>
    <definedName name="awertgdsfg9" localSheetId="2" hidden="1">{#N/A,#N/A,FALSE,"Pla_Preço";#N/A,#N/A,FALSE,"Crono"}</definedName>
    <definedName name="awertgdsfg9" localSheetId="1" hidden="1">{#N/A,#N/A,FALSE,"Pla_Preço";#N/A,#N/A,FALSE,"Crono"}</definedName>
    <definedName name="awertgdsfg9" hidden="1">{#N/A,#N/A,FALSE,"Pla_Preço";#N/A,#N/A,FALSE,"Crono"}</definedName>
    <definedName name="controle">CRONOGRAMA!$E$100:$P$103</definedName>
    <definedName name="Dados_BDI_Material">'[1]ATUALIZAR E EXPORTAR'!$C$5</definedName>
    <definedName name="dfhcxbxfgd5" localSheetId="6" hidden="1">{#N/A,#N/A,FALSE,"Pla_Preço";#N/A,#N/A,FALSE,"Crono"}</definedName>
    <definedName name="dfhcxbxfgd5" localSheetId="3" hidden="1">{#N/A,#N/A,FALSE,"Pla_Preço";#N/A,#N/A,FALSE,"Crono"}</definedName>
    <definedName name="dfhcxbxfgd5" localSheetId="4" hidden="1">{#N/A,#N/A,FALSE,"Pla_Preço";#N/A,#N/A,FALSE,"Crono"}</definedName>
    <definedName name="dfhcxbxfgd5" localSheetId="5" hidden="1">{#N/A,#N/A,FALSE,"Pla_Preço";#N/A,#N/A,FALSE,"Crono"}</definedName>
    <definedName name="dfhcxbxfgd5" localSheetId="2" hidden="1">{#N/A,#N/A,FALSE,"Pla_Preço";#N/A,#N/A,FALSE,"Crono"}</definedName>
    <definedName name="dfhcxbxfgd5" localSheetId="1" hidden="1">{#N/A,#N/A,FALSE,"Pla_Preço";#N/A,#N/A,FALSE,"Crono"}</definedName>
    <definedName name="dfhcxbxfgd5" hidden="1">{#N/A,#N/A,FALSE,"Pla_Preço";#N/A,#N/A,FALSE,"Crono"}</definedName>
    <definedName name="dghzdfhsd" localSheetId="6" hidden="1">{#N/A,#N/A,FALSE,"Pla_Preço";#N/A,#N/A,FALSE,"Crono"}</definedName>
    <definedName name="dghzdfhsd" localSheetId="3" hidden="1">{#N/A,#N/A,FALSE,"Pla_Preço";#N/A,#N/A,FALSE,"Crono"}</definedName>
    <definedName name="dghzdfhsd" localSheetId="4" hidden="1">{#N/A,#N/A,FALSE,"Pla_Preço";#N/A,#N/A,FALSE,"Crono"}</definedName>
    <definedName name="dghzdfhsd" localSheetId="5" hidden="1">{#N/A,#N/A,FALSE,"Pla_Preço";#N/A,#N/A,FALSE,"Crono"}</definedName>
    <definedName name="dghzdfhsd" localSheetId="2" hidden="1">{#N/A,#N/A,FALSE,"Pla_Preço";#N/A,#N/A,FALSE,"Crono"}</definedName>
    <definedName name="dghzdfhsd" localSheetId="1" hidden="1">{#N/A,#N/A,FALSE,"Pla_Preço";#N/A,#N/A,FALSE,"Crono"}</definedName>
    <definedName name="dghzdfhsd" hidden="1">{#N/A,#N/A,FALSE,"Pla_Preço";#N/A,#N/A,FALSE,"Crono"}</definedName>
    <definedName name="dsfgdfgdfg6" localSheetId="6" hidden="1">{#N/A,#N/A,FALSE,"Pla_Preço";#N/A,#N/A,FALSE,"Crono"}</definedName>
    <definedName name="dsfgdfgdfg6" localSheetId="3" hidden="1">{#N/A,#N/A,FALSE,"Pla_Preço";#N/A,#N/A,FALSE,"Crono"}</definedName>
    <definedName name="dsfgdfgdfg6" localSheetId="4" hidden="1">{#N/A,#N/A,FALSE,"Pla_Preço";#N/A,#N/A,FALSE,"Crono"}</definedName>
    <definedName name="dsfgdfgdfg6" localSheetId="5" hidden="1">{#N/A,#N/A,FALSE,"Pla_Preço";#N/A,#N/A,FALSE,"Crono"}</definedName>
    <definedName name="dsfgdfgdfg6" localSheetId="2" hidden="1">{#N/A,#N/A,FALSE,"Pla_Preço";#N/A,#N/A,FALSE,"Crono"}</definedName>
    <definedName name="dsfgdfgdfg6" localSheetId="1" hidden="1">{#N/A,#N/A,FALSE,"Pla_Preço";#N/A,#N/A,FALSE,"Crono"}</definedName>
    <definedName name="dsfgdfgdfg6" hidden="1">{#N/A,#N/A,FALSE,"Pla_Preço";#N/A,#N/A,FALSE,"Crono"}</definedName>
    <definedName name="dsgjhxgn" localSheetId="6" hidden="1">{#N/A,#N/A,FALSE,"Pla_Preço";#N/A,#N/A,FALSE,"Crono"}</definedName>
    <definedName name="dsgjhxgn" localSheetId="3" hidden="1">{#N/A,#N/A,FALSE,"Pla_Preço";#N/A,#N/A,FALSE,"Crono"}</definedName>
    <definedName name="dsgjhxgn" localSheetId="4" hidden="1">{#N/A,#N/A,FALSE,"Pla_Preço";#N/A,#N/A,FALSE,"Crono"}</definedName>
    <definedName name="dsgjhxgn" localSheetId="5" hidden="1">{#N/A,#N/A,FALSE,"Pla_Preço";#N/A,#N/A,FALSE,"Crono"}</definedName>
    <definedName name="dsgjhxgn" localSheetId="2" hidden="1">{#N/A,#N/A,FALSE,"Pla_Preço";#N/A,#N/A,FALSE,"Crono"}</definedName>
    <definedName name="dsgjhxgn" localSheetId="1" hidden="1">{#N/A,#N/A,FALSE,"Pla_Preço";#N/A,#N/A,FALSE,"Crono"}</definedName>
    <definedName name="dsgjhxgn" hidden="1">{#N/A,#N/A,FALSE,"Pla_Preço";#N/A,#N/A,FALSE,"Crono"}</definedName>
    <definedName name="dzfgsds7" localSheetId="6" hidden="1">{#N/A,#N/A,FALSE,"Pla_Preço";#N/A,#N/A,FALSE,"Crono"}</definedName>
    <definedName name="dzfgsds7" localSheetId="3" hidden="1">{#N/A,#N/A,FALSE,"Pla_Preço";#N/A,#N/A,FALSE,"Crono"}</definedName>
    <definedName name="dzfgsds7" localSheetId="4" hidden="1">{#N/A,#N/A,FALSE,"Pla_Preço";#N/A,#N/A,FALSE,"Crono"}</definedName>
    <definedName name="dzfgsds7" localSheetId="5" hidden="1">{#N/A,#N/A,FALSE,"Pla_Preço";#N/A,#N/A,FALSE,"Crono"}</definedName>
    <definedName name="dzfgsds7" localSheetId="2" hidden="1">{#N/A,#N/A,FALSE,"Pla_Preço";#N/A,#N/A,FALSE,"Crono"}</definedName>
    <definedName name="dzfgsds7" localSheetId="1" hidden="1">{#N/A,#N/A,FALSE,"Pla_Preço";#N/A,#N/A,FALSE,"Crono"}</definedName>
    <definedName name="dzfgsds7" hidden="1">{#N/A,#N/A,FALSE,"Pla_Preço";#N/A,#N/A,FALSE,"Crono"}</definedName>
    <definedName name="etertwedyjhg" localSheetId="6" hidden="1">{#N/A,#N/A,FALSE,"Pla_Preço";#N/A,#N/A,FALSE,"Crono"}</definedName>
    <definedName name="etertwedyjhg" localSheetId="3" hidden="1">{#N/A,#N/A,FALSE,"Pla_Preço";#N/A,#N/A,FALSE,"Crono"}</definedName>
    <definedName name="etertwedyjhg" localSheetId="4" hidden="1">{#N/A,#N/A,FALSE,"Pla_Preço";#N/A,#N/A,FALSE,"Crono"}</definedName>
    <definedName name="etertwedyjhg" localSheetId="5" hidden="1">{#N/A,#N/A,FALSE,"Pla_Preço";#N/A,#N/A,FALSE,"Crono"}</definedName>
    <definedName name="etertwedyjhg" localSheetId="2" hidden="1">{#N/A,#N/A,FALSE,"Pla_Preço";#N/A,#N/A,FALSE,"Crono"}</definedName>
    <definedName name="etertwedyjhg" localSheetId="1" hidden="1">{#N/A,#N/A,FALSE,"Pla_Preço";#N/A,#N/A,FALSE,"Crono"}</definedName>
    <definedName name="etertwedyjhg" hidden="1">{#N/A,#N/A,FALSE,"Pla_Preço";#N/A,#N/A,FALSE,"Crono"}</definedName>
    <definedName name="ewrybwer3" localSheetId="6" hidden="1">{#N/A,#N/A,FALSE,"Pla_Preço";#N/A,#N/A,FALSE,"Crono"}</definedName>
    <definedName name="ewrybwer3" localSheetId="3" hidden="1">{#N/A,#N/A,FALSE,"Pla_Preço";#N/A,#N/A,FALSE,"Crono"}</definedName>
    <definedName name="ewrybwer3" localSheetId="4" hidden="1">{#N/A,#N/A,FALSE,"Pla_Preço";#N/A,#N/A,FALSE,"Crono"}</definedName>
    <definedName name="ewrybwer3" localSheetId="5" hidden="1">{#N/A,#N/A,FALSE,"Pla_Preço";#N/A,#N/A,FALSE,"Crono"}</definedName>
    <definedName name="ewrybwer3" localSheetId="2" hidden="1">{#N/A,#N/A,FALSE,"Pla_Preço";#N/A,#N/A,FALSE,"Crono"}</definedName>
    <definedName name="ewrybwer3" localSheetId="1" hidden="1">{#N/A,#N/A,FALSE,"Pla_Preço";#N/A,#N/A,FALSE,"Crono"}</definedName>
    <definedName name="ewrybwer3" hidden="1">{#N/A,#N/A,FALSE,"Pla_Preço";#N/A,#N/A,FALSE,"Crono"}</definedName>
    <definedName name="Filtro_mes">[1]SINAPI_COMP!$B$1</definedName>
    <definedName name="gnsfg6" localSheetId="6" hidden="1">{#N/A,#N/A,FALSE,"Pla_Preço";#N/A,#N/A,FALSE,"Crono"}</definedName>
    <definedName name="gnsfg6" localSheetId="3" hidden="1">{#N/A,#N/A,FALSE,"Pla_Preço";#N/A,#N/A,FALSE,"Crono"}</definedName>
    <definedName name="gnsfg6" localSheetId="4" hidden="1">{#N/A,#N/A,FALSE,"Pla_Preço";#N/A,#N/A,FALSE,"Crono"}</definedName>
    <definedName name="gnsfg6" localSheetId="5" hidden="1">{#N/A,#N/A,FALSE,"Pla_Preço";#N/A,#N/A,FALSE,"Crono"}</definedName>
    <definedName name="gnsfg6" localSheetId="2" hidden="1">{#N/A,#N/A,FALSE,"Pla_Preço";#N/A,#N/A,FALSE,"Crono"}</definedName>
    <definedName name="gnsfg6" localSheetId="1" hidden="1">{#N/A,#N/A,FALSE,"Pla_Preço";#N/A,#N/A,FALSE,"Crono"}</definedName>
    <definedName name="gnsfg6" hidden="1">{#N/A,#N/A,FALSE,"Pla_Preço";#N/A,#N/A,FALSE,"Crono"}</definedName>
    <definedName name="hdfhty6" localSheetId="6" hidden="1">{#N/A,#N/A,FALSE,"Pla_Preço";#N/A,#N/A,FALSE,"Crono"}</definedName>
    <definedName name="hdfhty6" localSheetId="3" hidden="1">{#N/A,#N/A,FALSE,"Pla_Preço";#N/A,#N/A,FALSE,"Crono"}</definedName>
    <definedName name="hdfhty6" localSheetId="4" hidden="1">{#N/A,#N/A,FALSE,"Pla_Preço";#N/A,#N/A,FALSE,"Crono"}</definedName>
    <definedName name="hdfhty6" localSheetId="5" hidden="1">{#N/A,#N/A,FALSE,"Pla_Preço";#N/A,#N/A,FALSE,"Crono"}</definedName>
    <definedName name="hdfhty6" localSheetId="2" hidden="1">{#N/A,#N/A,FALSE,"Pla_Preço";#N/A,#N/A,FALSE,"Crono"}</definedName>
    <definedName name="hdfhty6" localSheetId="1" hidden="1">{#N/A,#N/A,FALSE,"Pla_Preço";#N/A,#N/A,FALSE,"Crono"}</definedName>
    <definedName name="hdfhty6" hidden="1">{#N/A,#N/A,FALSE,"Pla_Preço";#N/A,#N/A,FALSE,"Crono"}</definedName>
    <definedName name="ijopi" localSheetId="6" hidden="1">{#N/A,#N/A,FALSE,"Pla_Preço";#N/A,#N/A,FALSE,"Crono"}</definedName>
    <definedName name="ijopi" localSheetId="3" hidden="1">{#N/A,#N/A,FALSE,"Pla_Preço";#N/A,#N/A,FALSE,"Crono"}</definedName>
    <definedName name="ijopi" localSheetId="4" hidden="1">{#N/A,#N/A,FALSE,"Pla_Preço";#N/A,#N/A,FALSE,"Crono"}</definedName>
    <definedName name="ijopi" localSheetId="5" hidden="1">{#N/A,#N/A,FALSE,"Pla_Preço";#N/A,#N/A,FALSE,"Crono"}</definedName>
    <definedName name="ijopi" localSheetId="2" hidden="1">{#N/A,#N/A,FALSE,"Pla_Preço";#N/A,#N/A,FALSE,"Crono"}</definedName>
    <definedName name="ijopi" localSheetId="1" hidden="1">{#N/A,#N/A,FALSE,"Pla_Preço";#N/A,#N/A,FALSE,"Crono"}</definedName>
    <definedName name="ijopi" hidden="1">{#N/A,#N/A,FALSE,"Pla_Preço";#N/A,#N/A,FALSE,"Crono"}</definedName>
    <definedName name="iniciais">"HMAS"</definedName>
    <definedName name="kmcls" localSheetId="6" hidden="1">{#N/A,#N/A,FALSE,"Pla_Preço";#N/A,#N/A,FALSE,"Crono"}</definedName>
    <definedName name="kmcls" localSheetId="3" hidden="1">{#N/A,#N/A,FALSE,"Pla_Preço";#N/A,#N/A,FALSE,"Crono"}</definedName>
    <definedName name="kmcls" localSheetId="4" hidden="1">{#N/A,#N/A,FALSE,"Pla_Preço";#N/A,#N/A,FALSE,"Crono"}</definedName>
    <definedName name="kmcls" localSheetId="5" hidden="1">{#N/A,#N/A,FALSE,"Pla_Preço";#N/A,#N/A,FALSE,"Crono"}</definedName>
    <definedName name="kmcls" localSheetId="2" hidden="1">{#N/A,#N/A,FALSE,"Pla_Preço";#N/A,#N/A,FALSE,"Crono"}</definedName>
    <definedName name="kmcls" localSheetId="1" hidden="1">{#N/A,#N/A,FALSE,"Pla_Preço";#N/A,#N/A,FALSE,"Crono"}</definedName>
    <definedName name="kmcls" hidden="1">{#N/A,#N/A,FALSE,"Pla_Preço";#N/A,#N/A,FALSE,"Crono"}</definedName>
    <definedName name="rfsdfsdbsdfsbabsbfa" localSheetId="6" hidden="1">{#N/A,#N/A,FALSE,"Pla_Preço";#N/A,#N/A,FALSE,"Crono"}</definedName>
    <definedName name="rfsdfsdbsdfsbabsbfa" localSheetId="3" hidden="1">{#N/A,#N/A,FALSE,"Pla_Preço";#N/A,#N/A,FALSE,"Crono"}</definedName>
    <definedName name="rfsdfsdbsdfsbabsbfa" localSheetId="4" hidden="1">{#N/A,#N/A,FALSE,"Pla_Preço";#N/A,#N/A,FALSE,"Crono"}</definedName>
    <definedName name="rfsdfsdbsdfsbabsbfa" localSheetId="5" hidden="1">{#N/A,#N/A,FALSE,"Pla_Preço";#N/A,#N/A,FALSE,"Crono"}</definedName>
    <definedName name="rfsdfsdbsdfsbabsbfa" localSheetId="2" hidden="1">{#N/A,#N/A,FALSE,"Pla_Preço";#N/A,#N/A,FALSE,"Crono"}</definedName>
    <definedName name="rfsdfsdbsdfsbabsbfa" localSheetId="1" hidden="1">{#N/A,#N/A,FALSE,"Pla_Preço";#N/A,#N/A,FALSE,"Crono"}</definedName>
    <definedName name="rfsdfsdbsdfsbabsbfa" hidden="1">{#N/A,#N/A,FALSE,"Pla_Preço";#N/A,#N/A,FALSE,"Crono"}</definedName>
    <definedName name="rnwertrsvf" localSheetId="6" hidden="1">{#N/A,#N/A,FALSE,"Pla_Preço";#N/A,#N/A,FALSE,"Crono"}</definedName>
    <definedName name="rnwertrsvf" localSheetId="3" hidden="1">{#N/A,#N/A,FALSE,"Pla_Preço";#N/A,#N/A,FALSE,"Crono"}</definedName>
    <definedName name="rnwertrsvf" localSheetId="4" hidden="1">{#N/A,#N/A,FALSE,"Pla_Preço";#N/A,#N/A,FALSE,"Crono"}</definedName>
    <definedName name="rnwertrsvf" localSheetId="5" hidden="1">{#N/A,#N/A,FALSE,"Pla_Preço";#N/A,#N/A,FALSE,"Crono"}</definedName>
    <definedName name="rnwertrsvf" localSheetId="2" hidden="1">{#N/A,#N/A,FALSE,"Pla_Preço";#N/A,#N/A,FALSE,"Crono"}</definedName>
    <definedName name="rnwertrsvf" localSheetId="1" hidden="1">{#N/A,#N/A,FALSE,"Pla_Preço";#N/A,#N/A,FALSE,"Crono"}</definedName>
    <definedName name="rnwertrsvf" hidden="1">{#N/A,#N/A,FALSE,"Pla_Preço";#N/A,#N/A,FALSE,"Crono"}</definedName>
    <definedName name="sdfsdfsdg8" localSheetId="6" hidden="1">{#N/A,#N/A,FALSE,"Pla_Preço";#N/A,#N/A,FALSE,"Crono"}</definedName>
    <definedName name="sdfsdfsdg8" localSheetId="3" hidden="1">{#N/A,#N/A,FALSE,"Pla_Preço";#N/A,#N/A,FALSE,"Crono"}</definedName>
    <definedName name="sdfsdfsdg8" localSheetId="4" hidden="1">{#N/A,#N/A,FALSE,"Pla_Preço";#N/A,#N/A,FALSE,"Crono"}</definedName>
    <definedName name="sdfsdfsdg8" localSheetId="5" hidden="1">{#N/A,#N/A,FALSE,"Pla_Preço";#N/A,#N/A,FALSE,"Crono"}</definedName>
    <definedName name="sdfsdfsdg8" localSheetId="2" hidden="1">{#N/A,#N/A,FALSE,"Pla_Preço";#N/A,#N/A,FALSE,"Crono"}</definedName>
    <definedName name="sdfsdfsdg8" localSheetId="1" hidden="1">{#N/A,#N/A,FALSE,"Pla_Preço";#N/A,#N/A,FALSE,"Crono"}</definedName>
    <definedName name="sdfsdfsdg8" hidden="1">{#N/A,#N/A,FALSE,"Pla_Preço";#N/A,#N/A,FALSE,"Crono"}</definedName>
    <definedName name="sdgfdxgf8" localSheetId="6" hidden="1">{#N/A,#N/A,FALSE,"Pla_Preço";#N/A,#N/A,FALSE,"Crono"}</definedName>
    <definedName name="sdgfdxgf8" localSheetId="3" hidden="1">{#N/A,#N/A,FALSE,"Pla_Preço";#N/A,#N/A,FALSE,"Crono"}</definedName>
    <definedName name="sdgfdxgf8" localSheetId="4" hidden="1">{#N/A,#N/A,FALSE,"Pla_Preço";#N/A,#N/A,FALSE,"Crono"}</definedName>
    <definedName name="sdgfdxgf8" localSheetId="5" hidden="1">{#N/A,#N/A,FALSE,"Pla_Preço";#N/A,#N/A,FALSE,"Crono"}</definedName>
    <definedName name="sdgfdxgf8" localSheetId="2" hidden="1">{#N/A,#N/A,FALSE,"Pla_Preço";#N/A,#N/A,FALSE,"Crono"}</definedName>
    <definedName name="sdgfdxgf8" localSheetId="1" hidden="1">{#N/A,#N/A,FALSE,"Pla_Preço";#N/A,#N/A,FALSE,"Crono"}</definedName>
    <definedName name="sdgfdxgf8" hidden="1">{#N/A,#N/A,FALSE,"Pla_Preço";#N/A,#N/A,FALSE,"Crono"}</definedName>
    <definedName name="sdgfgfdg9" localSheetId="6" hidden="1">{#N/A,#N/A,FALSE,"Pla_Preço";#N/A,#N/A,FALSE,"Crono"}</definedName>
    <definedName name="sdgfgfdg9" localSheetId="3" hidden="1">{#N/A,#N/A,FALSE,"Pla_Preço";#N/A,#N/A,FALSE,"Crono"}</definedName>
    <definedName name="sdgfgfdg9" localSheetId="4" hidden="1">{#N/A,#N/A,FALSE,"Pla_Preço";#N/A,#N/A,FALSE,"Crono"}</definedName>
    <definedName name="sdgfgfdg9" localSheetId="5" hidden="1">{#N/A,#N/A,FALSE,"Pla_Preço";#N/A,#N/A,FALSE,"Crono"}</definedName>
    <definedName name="sdgfgfdg9" localSheetId="2" hidden="1">{#N/A,#N/A,FALSE,"Pla_Preço";#N/A,#N/A,FALSE,"Crono"}</definedName>
    <definedName name="sdgfgfdg9" localSheetId="1" hidden="1">{#N/A,#N/A,FALSE,"Pla_Preço";#N/A,#N/A,FALSE,"Crono"}</definedName>
    <definedName name="sdgfgfdg9" hidden="1">{#N/A,#N/A,FALSE,"Pla_Preço";#N/A,#N/A,FALSE,"Crono"}</definedName>
    <definedName name="sergdftgdr5" localSheetId="6" hidden="1">{#N/A,#N/A,FALSE,"Pla_Preço";#N/A,#N/A,FALSE,"Crono"}</definedName>
    <definedName name="sergdftgdr5" localSheetId="3" hidden="1">{#N/A,#N/A,FALSE,"Pla_Preço";#N/A,#N/A,FALSE,"Crono"}</definedName>
    <definedName name="sergdftgdr5" localSheetId="4" hidden="1">{#N/A,#N/A,FALSE,"Pla_Preço";#N/A,#N/A,FALSE,"Crono"}</definedName>
    <definedName name="sergdftgdr5" localSheetId="5" hidden="1">{#N/A,#N/A,FALSE,"Pla_Preço";#N/A,#N/A,FALSE,"Crono"}</definedName>
    <definedName name="sergdftgdr5" localSheetId="2" hidden="1">{#N/A,#N/A,FALSE,"Pla_Preço";#N/A,#N/A,FALSE,"Crono"}</definedName>
    <definedName name="sergdftgdr5" localSheetId="1" hidden="1">{#N/A,#N/A,FALSE,"Pla_Preço";#N/A,#N/A,FALSE,"Crono"}</definedName>
    <definedName name="sergdftgdr5" hidden="1">{#N/A,#N/A,FALSE,"Pla_Preço";#N/A,#N/A,FALSE,"Crono"}</definedName>
    <definedName name="sgasdfa" localSheetId="6" hidden="1">{#N/A,#N/A,FALSE,"Pla_Preço";#N/A,#N/A,FALSE,"Crono"}</definedName>
    <definedName name="sgasdfa" localSheetId="3" hidden="1">{#N/A,#N/A,FALSE,"Pla_Preço";#N/A,#N/A,FALSE,"Crono"}</definedName>
    <definedName name="sgasdfa" localSheetId="4" hidden="1">{#N/A,#N/A,FALSE,"Pla_Preço";#N/A,#N/A,FALSE,"Crono"}</definedName>
    <definedName name="sgasdfa" localSheetId="5" hidden="1">{#N/A,#N/A,FALSE,"Pla_Preço";#N/A,#N/A,FALSE,"Crono"}</definedName>
    <definedName name="sgasdfa" localSheetId="2" hidden="1">{#N/A,#N/A,FALSE,"Pla_Preço";#N/A,#N/A,FALSE,"Crono"}</definedName>
    <definedName name="sgasdfa" localSheetId="1" hidden="1">{#N/A,#N/A,FALSE,"Pla_Preço";#N/A,#N/A,FALSE,"Crono"}</definedName>
    <definedName name="sgasdfa" hidden="1">{#N/A,#N/A,FALSE,"Pla_Preço";#N/A,#N/A,FALSE,"Crono"}</definedName>
    <definedName name="SINAPI_data">[1]!Data[Custom]</definedName>
    <definedName name="_xlnm.Print_Titles" localSheetId="6">BDI!$1:$1</definedName>
    <definedName name="_xlnm.Print_Titles" localSheetId="3">COMPOSIÇÕES!$2:$2</definedName>
    <definedName name="_xlnm.Print_Titles" localSheetId="5">INSUMOS!$1:$1</definedName>
    <definedName name="_xlnm.Print_Titles" localSheetId="2">MEMÓRIA!$2:$3</definedName>
    <definedName name="_xlnm.Print_Titles" localSheetId="0">RESUMO!$1:$3</definedName>
    <definedName name="_xlnm.Print_Titles" localSheetId="1">SINTETICO!$1:$3</definedName>
    <definedName name="Unidades_validas" localSheetId="2">[1]INSUMOS!$V$2:$V$105</definedName>
    <definedName name="werbasdfgaabter" localSheetId="6" hidden="1">{#N/A,#N/A,FALSE,"Pla_Preço";#N/A,#N/A,FALSE,"Crono"}</definedName>
    <definedName name="werbasdfgaabter" localSheetId="3" hidden="1">{#N/A,#N/A,FALSE,"Pla_Preço";#N/A,#N/A,FALSE,"Crono"}</definedName>
    <definedName name="werbasdfgaabter" localSheetId="4" hidden="1">{#N/A,#N/A,FALSE,"Pla_Preço";#N/A,#N/A,FALSE,"Crono"}</definedName>
    <definedName name="werbasdfgaabter" localSheetId="5" hidden="1">{#N/A,#N/A,FALSE,"Pla_Preço";#N/A,#N/A,FALSE,"Crono"}</definedName>
    <definedName name="werbasdfgaabter" localSheetId="2" hidden="1">{#N/A,#N/A,FALSE,"Pla_Preço";#N/A,#N/A,FALSE,"Crono"}</definedName>
    <definedName name="werbasdfgaabter" localSheetId="1" hidden="1">{#N/A,#N/A,FALSE,"Pla_Preço";#N/A,#N/A,FALSE,"Crono"}</definedName>
    <definedName name="werbasdfgaabter" hidden="1">{#N/A,#N/A,FALSE,"Pla_Preço";#N/A,#N/A,FALSE,"Crono"}</definedName>
    <definedName name="wqetbw65" localSheetId="6" hidden="1">{#N/A,#N/A,FALSE,"Pla_Preço";#N/A,#N/A,FALSE,"Crono"}</definedName>
    <definedName name="wqetbw65" localSheetId="3" hidden="1">{#N/A,#N/A,FALSE,"Pla_Preço";#N/A,#N/A,FALSE,"Crono"}</definedName>
    <definedName name="wqetbw65" localSheetId="4" hidden="1">{#N/A,#N/A,FALSE,"Pla_Preço";#N/A,#N/A,FALSE,"Crono"}</definedName>
    <definedName name="wqetbw65" localSheetId="5" hidden="1">{#N/A,#N/A,FALSE,"Pla_Preço";#N/A,#N/A,FALSE,"Crono"}</definedName>
    <definedName name="wqetbw65" localSheetId="2" hidden="1">{#N/A,#N/A,FALSE,"Pla_Preço";#N/A,#N/A,FALSE,"Crono"}</definedName>
    <definedName name="wqetbw65" localSheetId="1" hidden="1">{#N/A,#N/A,FALSE,"Pla_Preço";#N/A,#N/A,FALSE,"Crono"}</definedName>
    <definedName name="wqetbw65" hidden="1">{#N/A,#N/A,FALSE,"Pla_Preço";#N/A,#N/A,FALSE,"Crono"}</definedName>
    <definedName name="wrn.preco." localSheetId="6" hidden="1">{#N/A,#N/A,FALSE,"Pla_Preço";#N/A,#N/A,FALSE,"Crono"}</definedName>
    <definedName name="wrn.preco." localSheetId="3" hidden="1">{#N/A,#N/A,FALSE,"Pla_Preço";#N/A,#N/A,FALSE,"Crono"}</definedName>
    <definedName name="wrn.preco." localSheetId="4" hidden="1">{#N/A,#N/A,FALSE,"Pla_Preço";#N/A,#N/A,FALSE,"Crono"}</definedName>
    <definedName name="wrn.preco." localSheetId="5" hidden="1">{#N/A,#N/A,FALSE,"Pla_Preço";#N/A,#N/A,FALSE,"Crono"}</definedName>
    <definedName name="wrn.preco." localSheetId="2" hidden="1">{#N/A,#N/A,FALSE,"Pla_Preço";#N/A,#N/A,FALSE,"Crono"}</definedName>
    <definedName name="wrn.preco." localSheetId="1" hidden="1">{#N/A,#N/A,FALSE,"Pla_Preço";#N/A,#N/A,FALSE,"Crono"}</definedName>
    <definedName name="wrn.preco." hidden="1">{#N/A,#N/A,FALSE,"Pla_Preço";#N/A,#N/A,FALSE,"Crono"}</definedName>
    <definedName name="zdfgfhcg6" localSheetId="6" hidden="1">{#N/A,#N/A,FALSE,"Pla_Preço";#N/A,#N/A,FALSE,"Crono"}</definedName>
    <definedName name="zdfgfhcg6" localSheetId="3" hidden="1">{#N/A,#N/A,FALSE,"Pla_Preço";#N/A,#N/A,FALSE,"Crono"}</definedName>
    <definedName name="zdfgfhcg6" localSheetId="4" hidden="1">{#N/A,#N/A,FALSE,"Pla_Preço";#N/A,#N/A,FALSE,"Crono"}</definedName>
    <definedName name="zdfgfhcg6" localSheetId="5" hidden="1">{#N/A,#N/A,FALSE,"Pla_Preço";#N/A,#N/A,FALSE,"Crono"}</definedName>
    <definedName name="zdfgfhcg6" localSheetId="2" hidden="1">{#N/A,#N/A,FALSE,"Pla_Preço";#N/A,#N/A,FALSE,"Crono"}</definedName>
    <definedName name="zdfgfhcg6" localSheetId="1" hidden="1">{#N/A,#N/A,FALSE,"Pla_Preço";#N/A,#N/A,FALSE,"Crono"}</definedName>
    <definedName name="zdfgfhcg6" hidden="1">{#N/A,#N/A,FALSE,"Pla_Preço";#N/A,#N/A,FALSE,"Crono"}</definedName>
    <definedName name="zdfgsdrtr8" localSheetId="6" hidden="1">{#N/A,#N/A,FALSE,"Pla_Preço";#N/A,#N/A,FALSE,"Crono"}</definedName>
    <definedName name="zdfgsdrtr8" localSheetId="3" hidden="1">{#N/A,#N/A,FALSE,"Pla_Preço";#N/A,#N/A,FALSE,"Crono"}</definedName>
    <definedName name="zdfgsdrtr8" localSheetId="4" hidden="1">{#N/A,#N/A,FALSE,"Pla_Preço";#N/A,#N/A,FALSE,"Crono"}</definedName>
    <definedName name="zdfgsdrtr8" localSheetId="5" hidden="1">{#N/A,#N/A,FALSE,"Pla_Preço";#N/A,#N/A,FALSE,"Crono"}</definedName>
    <definedName name="zdfgsdrtr8" localSheetId="2" hidden="1">{#N/A,#N/A,FALSE,"Pla_Preço";#N/A,#N/A,FALSE,"Crono"}</definedName>
    <definedName name="zdfgsdrtr8" localSheetId="1" hidden="1">{#N/A,#N/A,FALSE,"Pla_Preço";#N/A,#N/A,FALSE,"Crono"}</definedName>
    <definedName name="zdfgsdrtr8" hidden="1">{#N/A,#N/A,FALSE,"Pla_Preço";#N/A,#N/A,FALSE,"Crono"}</definedName>
    <definedName name="zxgfgsdfgg8" localSheetId="6" hidden="1">{#N/A,#N/A,FALSE,"Pla_Preço";#N/A,#N/A,FALSE,"Crono"}</definedName>
    <definedName name="zxgfgsdfgg8" localSheetId="3" hidden="1">{#N/A,#N/A,FALSE,"Pla_Preço";#N/A,#N/A,FALSE,"Crono"}</definedName>
    <definedName name="zxgfgsdfgg8" localSheetId="4" hidden="1">{#N/A,#N/A,FALSE,"Pla_Preço";#N/A,#N/A,FALSE,"Crono"}</definedName>
    <definedName name="zxgfgsdfgg8" localSheetId="5" hidden="1">{#N/A,#N/A,FALSE,"Pla_Preço";#N/A,#N/A,FALSE,"Crono"}</definedName>
    <definedName name="zxgfgsdfgg8" localSheetId="2" hidden="1">{#N/A,#N/A,FALSE,"Pla_Preço";#N/A,#N/A,FALSE,"Crono"}</definedName>
    <definedName name="zxgfgsdfgg8" localSheetId="1" hidden="1">{#N/A,#N/A,FALSE,"Pla_Preço";#N/A,#N/A,FALSE,"Crono"}</definedName>
    <definedName name="zxgfgsdfgg8" hidden="1">{#N/A,#N/A,FALSE,"Pla_Preço";#N/A,#N/A,FALSE,"Crono"}</definedName>
  </definedNames>
  <calcPr calcId="162913" iterateDelta="1E-4"/>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68" i="6" l="1"/>
  <c r="N68" i="6"/>
  <c r="M68" i="6"/>
  <c r="L68" i="6"/>
  <c r="K68" i="6"/>
  <c r="J68" i="6"/>
  <c r="I68" i="6"/>
  <c r="H68" i="6"/>
  <c r="G68" i="6"/>
  <c r="F68" i="6"/>
  <c r="E68" i="6"/>
  <c r="P68" i="6" s="1"/>
  <c r="O66" i="6"/>
  <c r="N66" i="6"/>
  <c r="M66" i="6"/>
  <c r="L66" i="6"/>
  <c r="K66" i="6"/>
  <c r="J66" i="6"/>
  <c r="I66" i="6"/>
  <c r="H66" i="6"/>
  <c r="G66" i="6"/>
  <c r="F66" i="6"/>
  <c r="E66" i="6"/>
  <c r="P66" i="6" s="1"/>
  <c r="N64" i="6"/>
  <c r="M64" i="6"/>
  <c r="L64" i="6"/>
  <c r="K64" i="6"/>
  <c r="J64" i="6"/>
  <c r="I64" i="6"/>
  <c r="H64" i="6"/>
  <c r="O64" i="6" s="1"/>
  <c r="G64" i="6"/>
  <c r="F64" i="6"/>
  <c r="E64" i="6"/>
  <c r="P64" i="6" s="1"/>
  <c r="O62" i="6"/>
  <c r="N62" i="6"/>
  <c r="M62" i="6"/>
  <c r="L62" i="6"/>
  <c r="K62" i="6"/>
  <c r="J62" i="6"/>
  <c r="I62" i="6"/>
  <c r="H62" i="6"/>
  <c r="P62" i="6" s="1"/>
  <c r="G62" i="6"/>
  <c r="F62" i="6"/>
  <c r="E62" i="6"/>
  <c r="O60" i="6"/>
  <c r="N60" i="6"/>
  <c r="M60" i="6"/>
  <c r="L60" i="6"/>
  <c r="K60" i="6"/>
  <c r="J60" i="6"/>
  <c r="I60" i="6"/>
  <c r="H60" i="6"/>
  <c r="P60" i="6" s="1"/>
  <c r="G60" i="6"/>
  <c r="F60" i="6"/>
  <c r="E60" i="6"/>
  <c r="M58" i="6"/>
  <c r="L58" i="6"/>
  <c r="K58" i="6"/>
  <c r="J58" i="6"/>
  <c r="I58" i="6"/>
  <c r="H58" i="6"/>
  <c r="G58" i="6"/>
  <c r="F58" i="6"/>
  <c r="E58" i="6"/>
  <c r="M56" i="6"/>
  <c r="L56" i="6"/>
  <c r="K56" i="6"/>
  <c r="J56" i="6"/>
  <c r="I56" i="6"/>
  <c r="H56" i="6"/>
  <c r="N56" i="6" s="1"/>
  <c r="G56" i="6"/>
  <c r="F56" i="6"/>
  <c r="E56" i="6"/>
  <c r="N54" i="6"/>
  <c r="M54" i="6"/>
  <c r="L54" i="6"/>
  <c r="K54" i="6"/>
  <c r="J54" i="6"/>
  <c r="I54" i="6"/>
  <c r="H54" i="6"/>
  <c r="G54" i="6"/>
  <c r="F54" i="6"/>
  <c r="E54" i="6"/>
  <c r="O52" i="6"/>
  <c r="N52" i="6"/>
  <c r="M52" i="6"/>
  <c r="L52" i="6"/>
  <c r="K52" i="6"/>
  <c r="J52" i="6"/>
  <c r="I52" i="6"/>
  <c r="H52" i="6"/>
  <c r="P52" i="6" s="1"/>
  <c r="G52" i="6"/>
  <c r="F52" i="6"/>
  <c r="E52" i="6"/>
  <c r="O50" i="6"/>
  <c r="N50" i="6"/>
  <c r="M50" i="6"/>
  <c r="L50" i="6"/>
  <c r="K50" i="6"/>
  <c r="J50" i="6"/>
  <c r="I50" i="6"/>
  <c r="H50" i="6"/>
  <c r="G50" i="6"/>
  <c r="F50" i="6"/>
  <c r="E50" i="6"/>
  <c r="O48" i="6"/>
  <c r="N48" i="6"/>
  <c r="M48" i="6"/>
  <c r="L48" i="6"/>
  <c r="K48" i="6"/>
  <c r="J48" i="6"/>
  <c r="I48" i="6"/>
  <c r="H48" i="6"/>
  <c r="P48" i="6" s="1"/>
  <c r="R48" i="6" s="1"/>
  <c r="S48" i="6" s="1"/>
  <c r="G48" i="6"/>
  <c r="F48" i="6"/>
  <c r="E48" i="6"/>
  <c r="E46" i="6"/>
  <c r="O44" i="6"/>
  <c r="N44" i="6"/>
  <c r="M44" i="6"/>
  <c r="L44" i="6"/>
  <c r="K44" i="6"/>
  <c r="J44" i="6"/>
  <c r="I44" i="6"/>
  <c r="H44" i="6"/>
  <c r="G44" i="6"/>
  <c r="F44" i="6"/>
  <c r="E44" i="6"/>
  <c r="R43" i="6"/>
  <c r="S43" i="6"/>
  <c r="R45" i="6"/>
  <c r="S45" i="6" s="1"/>
  <c r="R47" i="6"/>
  <c r="S47" i="6"/>
  <c r="R49" i="6"/>
  <c r="S49" i="6" s="1"/>
  <c r="R51" i="6"/>
  <c r="S51" i="6"/>
  <c r="R53" i="6"/>
  <c r="S53" i="6" s="1"/>
  <c r="O40" i="6"/>
  <c r="N40" i="6"/>
  <c r="M40" i="6"/>
  <c r="L40" i="6"/>
  <c r="K40" i="6"/>
  <c r="J40" i="6"/>
  <c r="I40" i="6"/>
  <c r="H40" i="6"/>
  <c r="G40" i="6"/>
  <c r="F40" i="6"/>
  <c r="P40" i="6" s="1"/>
  <c r="E40" i="6"/>
  <c r="O38" i="6"/>
  <c r="N38" i="6"/>
  <c r="M38" i="6"/>
  <c r="L38" i="6"/>
  <c r="K38" i="6"/>
  <c r="J38" i="6"/>
  <c r="I38" i="6"/>
  <c r="H38" i="6"/>
  <c r="G38" i="6"/>
  <c r="F38" i="6"/>
  <c r="P38" i="6" s="1"/>
  <c r="E38" i="6"/>
  <c r="O36" i="6"/>
  <c r="N36" i="6"/>
  <c r="M36" i="6"/>
  <c r="L36" i="6"/>
  <c r="K36" i="6"/>
  <c r="J36" i="6"/>
  <c r="I36" i="6"/>
  <c r="H36" i="6"/>
  <c r="G36" i="6"/>
  <c r="F36" i="6"/>
  <c r="P36" i="6" s="1"/>
  <c r="E36" i="6"/>
  <c r="O34" i="6"/>
  <c r="N34" i="6"/>
  <c r="M34" i="6"/>
  <c r="L34" i="6"/>
  <c r="K34" i="6"/>
  <c r="J34" i="6"/>
  <c r="I34" i="6"/>
  <c r="H34" i="6"/>
  <c r="G34" i="6"/>
  <c r="F34" i="6"/>
  <c r="P34" i="6" s="1"/>
  <c r="E34" i="6"/>
  <c r="M32" i="6"/>
  <c r="L32" i="6"/>
  <c r="K32" i="6"/>
  <c r="J32" i="6"/>
  <c r="I32" i="6"/>
  <c r="H32" i="6"/>
  <c r="N32" i="6" s="1"/>
  <c r="G32" i="6"/>
  <c r="F32" i="6"/>
  <c r="E32" i="6"/>
  <c r="M30" i="6"/>
  <c r="L30" i="6"/>
  <c r="K30" i="6"/>
  <c r="J30" i="6"/>
  <c r="I30" i="6"/>
  <c r="H30" i="6"/>
  <c r="G30" i="6"/>
  <c r="F30" i="6"/>
  <c r="E30" i="6"/>
  <c r="M28" i="6"/>
  <c r="L28" i="6"/>
  <c r="K28" i="6"/>
  <c r="J28" i="6"/>
  <c r="I28" i="6"/>
  <c r="H28" i="6"/>
  <c r="N28" i="6" s="1"/>
  <c r="G28" i="6"/>
  <c r="F28" i="6"/>
  <c r="E28" i="6"/>
  <c r="O28" i="6" s="1"/>
  <c r="N26" i="6"/>
  <c r="M26" i="6"/>
  <c r="L26" i="6"/>
  <c r="K26" i="6"/>
  <c r="J26" i="6"/>
  <c r="I26" i="6"/>
  <c r="H26" i="6"/>
  <c r="G26" i="6"/>
  <c r="F26" i="6"/>
  <c r="E26" i="6"/>
  <c r="O26" i="6" s="1"/>
  <c r="N24" i="6"/>
  <c r="M24" i="6"/>
  <c r="L24" i="6"/>
  <c r="K24" i="6"/>
  <c r="J24" i="6"/>
  <c r="I24" i="6"/>
  <c r="H24" i="6"/>
  <c r="G24" i="6"/>
  <c r="F24" i="6"/>
  <c r="E24" i="6"/>
  <c r="O24" i="6" s="1"/>
  <c r="L22" i="6"/>
  <c r="K22" i="6"/>
  <c r="J22" i="6"/>
  <c r="I22" i="6"/>
  <c r="H22" i="6"/>
  <c r="G22" i="6"/>
  <c r="F22" i="6"/>
  <c r="E22" i="6"/>
  <c r="H20" i="6"/>
  <c r="G20" i="6"/>
  <c r="F20" i="6"/>
  <c r="I20" i="6" s="1"/>
  <c r="E20" i="6"/>
  <c r="H18" i="6"/>
  <c r="G18" i="6"/>
  <c r="F18" i="6"/>
  <c r="E18" i="6"/>
  <c r="O16" i="6"/>
  <c r="N16" i="6"/>
  <c r="M16" i="6"/>
  <c r="L16" i="6"/>
  <c r="K16" i="6"/>
  <c r="J16" i="6"/>
  <c r="I16" i="6"/>
  <c r="H16" i="6"/>
  <c r="G16" i="6"/>
  <c r="F16" i="6"/>
  <c r="E16" i="6"/>
  <c r="O14" i="6"/>
  <c r="N14" i="6"/>
  <c r="M14" i="6"/>
  <c r="L14" i="6"/>
  <c r="K14" i="6"/>
  <c r="J14" i="6"/>
  <c r="I14" i="6"/>
  <c r="H14" i="6"/>
  <c r="G14" i="6"/>
  <c r="F14" i="6"/>
  <c r="P14" i="6" s="1"/>
  <c r="E14" i="6"/>
  <c r="O12" i="6"/>
  <c r="N12" i="6"/>
  <c r="M12" i="6"/>
  <c r="L12" i="6"/>
  <c r="K12" i="6"/>
  <c r="J12" i="6"/>
  <c r="I12" i="6"/>
  <c r="H12" i="6"/>
  <c r="G12" i="6"/>
  <c r="F12" i="6"/>
  <c r="P12" i="6" s="1"/>
  <c r="E12" i="6"/>
  <c r="F10" i="6"/>
  <c r="E10" i="6"/>
  <c r="O8" i="6"/>
  <c r="N8" i="6"/>
  <c r="M8" i="6"/>
  <c r="L8" i="6"/>
  <c r="K8" i="6"/>
  <c r="J8" i="6"/>
  <c r="I8" i="6"/>
  <c r="H8" i="6"/>
  <c r="G8" i="6"/>
  <c r="F8" i="6"/>
  <c r="P8" i="6" s="1"/>
  <c r="E8" i="6"/>
  <c r="R7" i="6"/>
  <c r="S7" i="6" s="1"/>
  <c r="R9" i="6"/>
  <c r="S9" i="6"/>
  <c r="R11" i="6"/>
  <c r="S11" i="6" s="1"/>
  <c r="R13" i="6"/>
  <c r="S13" i="6" s="1"/>
  <c r="R15" i="6"/>
  <c r="S15" i="6"/>
  <c r="R17" i="6"/>
  <c r="S17" i="6" s="1"/>
  <c r="E6" i="6"/>
  <c r="F6" i="6"/>
  <c r="G6" i="6"/>
  <c r="H6" i="6"/>
  <c r="I6" i="6"/>
  <c r="J6" i="6"/>
  <c r="K6" i="6"/>
  <c r="L6" i="6"/>
  <c r="M6" i="6"/>
  <c r="N6" i="6"/>
  <c r="O6" i="6"/>
  <c r="P6" i="6"/>
  <c r="P54" i="6" l="1"/>
  <c r="R52" i="6"/>
  <c r="S52" i="6" s="1"/>
  <c r="O56" i="6"/>
  <c r="P44" i="6"/>
  <c r="R44" i="6" s="1"/>
  <c r="S44" i="6" s="1"/>
  <c r="P56" i="6"/>
  <c r="F46" i="6"/>
  <c r="N58" i="6"/>
  <c r="O54" i="6"/>
  <c r="R54" i="6" s="1"/>
  <c r="S54" i="6" s="1"/>
  <c r="P50" i="6"/>
  <c r="R50" i="6" s="1"/>
  <c r="S50" i="6" s="1"/>
  <c r="G46" i="6"/>
  <c r="O22" i="6"/>
  <c r="N22" i="6"/>
  <c r="P22" i="6" s="1"/>
  <c r="R16" i="6"/>
  <c r="S16" i="6" s="1"/>
  <c r="P28" i="6"/>
  <c r="P26" i="6"/>
  <c r="R8" i="6"/>
  <c r="S8" i="6" s="1"/>
  <c r="R14" i="6"/>
  <c r="S14" i="6" s="1"/>
  <c r="P24" i="6"/>
  <c r="R12" i="6"/>
  <c r="S12" i="6" s="1"/>
  <c r="O32" i="6"/>
  <c r="P32" i="6" s="1"/>
  <c r="P16" i="6"/>
  <c r="G10" i="6"/>
  <c r="I18" i="6"/>
  <c r="J18" i="6"/>
  <c r="J20" i="6"/>
  <c r="K20" i="6"/>
  <c r="M22" i="6"/>
  <c r="N30" i="6"/>
  <c r="O30" i="6" s="1"/>
  <c r="O58" i="6" l="1"/>
  <c r="P58" i="6" s="1"/>
  <c r="H46" i="6"/>
  <c r="L20" i="6"/>
  <c r="N20" i="6" s="1"/>
  <c r="O20" i="6" s="1"/>
  <c r="K18" i="6"/>
  <c r="P30" i="6"/>
  <c r="I10" i="6"/>
  <c r="H10" i="6"/>
  <c r="M20" i="6"/>
  <c r="I46" i="6" l="1"/>
  <c r="L18" i="6"/>
  <c r="P20" i="6"/>
  <c r="J10" i="6"/>
  <c r="J46" i="6" l="1"/>
  <c r="M18" i="6"/>
  <c r="K10" i="6"/>
  <c r="K46" i="6" l="1"/>
  <c r="L46" i="6" s="1"/>
  <c r="N18" i="6"/>
  <c r="L10" i="6"/>
  <c r="O18" i="6"/>
  <c r="P18" i="6" s="1"/>
  <c r="R18" i="6" s="1"/>
  <c r="S18" i="6" s="1"/>
  <c r="M46" i="6" l="1"/>
  <c r="N46" i="6" s="1"/>
  <c r="O46" i="6" s="1"/>
  <c r="M10" i="6"/>
  <c r="N10" i="6"/>
  <c r="O10" i="6" s="1"/>
  <c r="P10" i="6" s="1"/>
  <c r="P46" i="6" l="1"/>
  <c r="R46" i="6" s="1"/>
  <c r="S46" i="6" s="1"/>
  <c r="R10" i="6"/>
  <c r="S10" i="6" s="1"/>
  <c r="H5" i="8" l="1"/>
  <c r="G5" i="8"/>
  <c r="D96" i="6"/>
  <c r="J96" i="6" s="1"/>
  <c r="R95" i="6"/>
  <c r="C95" i="6"/>
  <c r="B95" i="6"/>
  <c r="A95" i="6"/>
  <c r="M94" i="6"/>
  <c r="L94" i="6"/>
  <c r="I94" i="6"/>
  <c r="H94" i="6"/>
  <c r="F94" i="6"/>
  <c r="E94" i="6"/>
  <c r="D94" i="6"/>
  <c r="P94" i="6" s="1"/>
  <c r="R93" i="6"/>
  <c r="C93" i="6"/>
  <c r="B93" i="6"/>
  <c r="A93" i="6"/>
  <c r="O92" i="6"/>
  <c r="N92" i="6"/>
  <c r="I92" i="6"/>
  <c r="D92" i="6"/>
  <c r="P92" i="6" s="1"/>
  <c r="R91" i="6"/>
  <c r="C91" i="6"/>
  <c r="B91" i="6"/>
  <c r="A91" i="6"/>
  <c r="N90" i="6"/>
  <c r="M90" i="6"/>
  <c r="K90" i="6"/>
  <c r="I90" i="6"/>
  <c r="G90" i="6"/>
  <c r="F90" i="6"/>
  <c r="E90" i="6"/>
  <c r="D90" i="6"/>
  <c r="J90" i="6" s="1"/>
  <c r="R89" i="6"/>
  <c r="C89" i="6"/>
  <c r="B89" i="6"/>
  <c r="A89" i="6"/>
  <c r="O88" i="6"/>
  <c r="I88" i="6"/>
  <c r="D88" i="6"/>
  <c r="J88" i="6" s="1"/>
  <c r="R87" i="6"/>
  <c r="C87" i="6"/>
  <c r="B87" i="6"/>
  <c r="A87" i="6"/>
  <c r="M86" i="6"/>
  <c r="L86" i="6"/>
  <c r="K86" i="6"/>
  <c r="I86" i="6"/>
  <c r="H86" i="6"/>
  <c r="G86" i="6"/>
  <c r="F86" i="6"/>
  <c r="E86" i="6"/>
  <c r="D86" i="6"/>
  <c r="P86" i="6" s="1"/>
  <c r="R85" i="6"/>
  <c r="C85" i="6"/>
  <c r="B85" i="6"/>
  <c r="A85" i="6"/>
  <c r="O84" i="6"/>
  <c r="D84" i="6"/>
  <c r="P84" i="6" s="1"/>
  <c r="R83" i="6"/>
  <c r="C83" i="6"/>
  <c r="B83" i="6"/>
  <c r="A83" i="6"/>
  <c r="O82" i="6"/>
  <c r="N82" i="6"/>
  <c r="M82" i="6"/>
  <c r="L82" i="6"/>
  <c r="K82" i="6"/>
  <c r="I82" i="6"/>
  <c r="G82" i="6"/>
  <c r="F82" i="6"/>
  <c r="E82" i="6"/>
  <c r="D82" i="6"/>
  <c r="J82" i="6" s="1"/>
  <c r="R81" i="6"/>
  <c r="D81" i="6"/>
  <c r="S81" i="6" s="1"/>
  <c r="C81" i="6"/>
  <c r="B81" i="6"/>
  <c r="A81" i="6"/>
  <c r="I80" i="6"/>
  <c r="H80" i="6"/>
  <c r="D80" i="6"/>
  <c r="J80" i="6" s="1"/>
  <c r="R79" i="6"/>
  <c r="C79" i="6"/>
  <c r="B79" i="6"/>
  <c r="A79" i="6"/>
  <c r="M78" i="6"/>
  <c r="L78" i="6"/>
  <c r="I78" i="6"/>
  <c r="H78" i="6"/>
  <c r="F78" i="6"/>
  <c r="E78" i="6"/>
  <c r="D78" i="6"/>
  <c r="P78" i="6" s="1"/>
  <c r="R77" i="6"/>
  <c r="C77" i="6"/>
  <c r="B77" i="6"/>
  <c r="A77" i="6"/>
  <c r="O76" i="6"/>
  <c r="D76" i="6"/>
  <c r="P76" i="6" s="1"/>
  <c r="R75" i="6"/>
  <c r="C75" i="6"/>
  <c r="B75" i="6"/>
  <c r="A75" i="6"/>
  <c r="N74" i="6"/>
  <c r="M74" i="6"/>
  <c r="K74" i="6"/>
  <c r="I74" i="6"/>
  <c r="G74" i="6"/>
  <c r="F74" i="6"/>
  <c r="E74" i="6"/>
  <c r="D74" i="6"/>
  <c r="J74" i="6" s="1"/>
  <c r="R73" i="6"/>
  <c r="C73" i="6"/>
  <c r="B73" i="6"/>
  <c r="A73" i="6"/>
  <c r="O72" i="6"/>
  <c r="I72" i="6"/>
  <c r="H72" i="6"/>
  <c r="D72" i="6"/>
  <c r="J72" i="6" s="1"/>
  <c r="R71" i="6"/>
  <c r="C71" i="6"/>
  <c r="B71" i="6"/>
  <c r="A71" i="6"/>
  <c r="M70" i="6"/>
  <c r="L70" i="6"/>
  <c r="K70" i="6"/>
  <c r="I70" i="6"/>
  <c r="H70" i="6"/>
  <c r="G70" i="6"/>
  <c r="F70" i="6"/>
  <c r="E70" i="6"/>
  <c r="D70" i="6"/>
  <c r="P70" i="6" s="1"/>
  <c r="R69" i="6"/>
  <c r="C69" i="6"/>
  <c r="B69" i="6"/>
  <c r="A69" i="6"/>
  <c r="D68" i="6"/>
  <c r="R67" i="6"/>
  <c r="C67" i="6"/>
  <c r="B67" i="6"/>
  <c r="A67" i="6"/>
  <c r="D66" i="6"/>
  <c r="R65" i="6"/>
  <c r="S65" i="6" s="1"/>
  <c r="D65" i="6"/>
  <c r="C65" i="6"/>
  <c r="B65" i="6"/>
  <c r="A65" i="6"/>
  <c r="R64" i="6"/>
  <c r="S64" i="6" s="1"/>
  <c r="R63" i="6"/>
  <c r="S63" i="6" s="1"/>
  <c r="R61" i="6"/>
  <c r="R59" i="6"/>
  <c r="S59" i="6" s="1"/>
  <c r="R57" i="6"/>
  <c r="R55" i="6"/>
  <c r="S55" i="6" s="1"/>
  <c r="N42" i="6"/>
  <c r="R41" i="6"/>
  <c r="R39" i="6"/>
  <c r="S39" i="6"/>
  <c r="R38" i="6"/>
  <c r="S38" i="6" s="1"/>
  <c r="R35" i="6"/>
  <c r="R33" i="6"/>
  <c r="S33" i="6" s="1"/>
  <c r="R31" i="6"/>
  <c r="R29" i="6"/>
  <c r="S29" i="6" s="1"/>
  <c r="R27" i="6"/>
  <c r="R25" i="6"/>
  <c r="S25" i="6" s="1"/>
  <c r="R23" i="6"/>
  <c r="R21" i="6"/>
  <c r="S21" i="6" s="1"/>
  <c r="R19" i="6"/>
  <c r="R5" i="6"/>
  <c r="P4" i="6"/>
  <c r="O4" i="6"/>
  <c r="N4" i="6"/>
  <c r="M4" i="6"/>
  <c r="L4" i="6"/>
  <c r="K4" i="6"/>
  <c r="J4" i="6"/>
  <c r="I4" i="6"/>
  <c r="H4" i="6"/>
  <c r="G4" i="6"/>
  <c r="F4" i="6"/>
  <c r="E4" i="6"/>
  <c r="C74" i="2"/>
  <c r="D73" i="2"/>
  <c r="D72" i="2"/>
  <c r="D71" i="2"/>
  <c r="D70" i="2"/>
  <c r="D69" i="2"/>
  <c r="D68" i="2"/>
  <c r="D67" i="2"/>
  <c r="D66" i="2"/>
  <c r="D65" i="2"/>
  <c r="D64" i="2"/>
  <c r="D63" i="2"/>
  <c r="D62" i="2"/>
  <c r="D61" i="2"/>
  <c r="D60" i="2"/>
  <c r="D59" i="2"/>
  <c r="D58" i="2"/>
  <c r="D57" i="2"/>
  <c r="D56" i="2"/>
  <c r="D55" i="2"/>
  <c r="D54" i="2"/>
  <c r="D53" i="2"/>
  <c r="D52" i="2"/>
  <c r="D51" i="2"/>
  <c r="D50" i="2"/>
  <c r="D49" i="2"/>
  <c r="D48" i="2"/>
  <c r="D47" i="2"/>
  <c r="D46" i="2"/>
  <c r="D45" i="2"/>
  <c r="D44" i="2"/>
  <c r="D43" i="2"/>
  <c r="D42" i="2"/>
  <c r="C38" i="2"/>
  <c r="D37" i="2"/>
  <c r="D36" i="2"/>
  <c r="D35" i="2"/>
  <c r="D34" i="2"/>
  <c r="D33" i="2"/>
  <c r="D32" i="2"/>
  <c r="D31" i="2"/>
  <c r="D30" i="2"/>
  <c r="D29" i="2"/>
  <c r="D28" i="2"/>
  <c r="D27" i="2"/>
  <c r="D26" i="2"/>
  <c r="D25" i="2"/>
  <c r="D24" i="2"/>
  <c r="D23" i="2"/>
  <c r="D22" i="2"/>
  <c r="D21" i="2"/>
  <c r="D20" i="2"/>
  <c r="D19" i="2"/>
  <c r="D18" i="2"/>
  <c r="D17" i="2"/>
  <c r="D16" i="2"/>
  <c r="D15" i="2"/>
  <c r="D14" i="2"/>
  <c r="D13" i="2"/>
  <c r="D12" i="2"/>
  <c r="D11" i="2"/>
  <c r="D10" i="2"/>
  <c r="D9" i="2"/>
  <c r="D8" i="2"/>
  <c r="D7" i="2"/>
  <c r="D6" i="2"/>
  <c r="A4" i="2"/>
  <c r="A77" i="2"/>
  <c r="R30" i="6" l="1"/>
  <c r="S30" i="6" s="1"/>
  <c r="D69" i="6"/>
  <c r="S69" i="6" s="1"/>
  <c r="O70" i="6"/>
  <c r="L74" i="6"/>
  <c r="L76" i="6"/>
  <c r="G78" i="6"/>
  <c r="F80" i="6"/>
  <c r="D85" i="6"/>
  <c r="S85" i="6" s="1"/>
  <c r="O86" i="6"/>
  <c r="L90" i="6"/>
  <c r="L92" i="6"/>
  <c r="G94" i="6"/>
  <c r="F96" i="6"/>
  <c r="N76" i="6"/>
  <c r="H96" i="6"/>
  <c r="I96" i="6"/>
  <c r="D73" i="6"/>
  <c r="S73" i="6" s="1"/>
  <c r="O74" i="6"/>
  <c r="K78" i="6"/>
  <c r="L80" i="6"/>
  <c r="F84" i="6"/>
  <c r="D89" i="6"/>
  <c r="S89" i="6" s="1"/>
  <c r="O90" i="6"/>
  <c r="K94" i="6"/>
  <c r="L96" i="6"/>
  <c r="N80" i="6"/>
  <c r="H84" i="6"/>
  <c r="N96" i="6"/>
  <c r="O80" i="6"/>
  <c r="I84" i="6"/>
  <c r="O96" i="6"/>
  <c r="F72" i="6"/>
  <c r="D77" i="6"/>
  <c r="S77" i="6" s="1"/>
  <c r="O78" i="6"/>
  <c r="L84" i="6"/>
  <c r="F88" i="6"/>
  <c r="D93" i="6"/>
  <c r="S93" i="6" s="1"/>
  <c r="O94" i="6"/>
  <c r="N84" i="6"/>
  <c r="H88" i="6"/>
  <c r="L72" i="6"/>
  <c r="F76" i="6"/>
  <c r="L88" i="6"/>
  <c r="F92" i="6"/>
  <c r="N72" i="6"/>
  <c r="H76" i="6"/>
  <c r="N88" i="6"/>
  <c r="H92" i="6"/>
  <c r="I76" i="6"/>
  <c r="C100" i="6"/>
  <c r="S31" i="6"/>
  <c r="R22" i="6"/>
  <c r="S22" i="6" s="1"/>
  <c r="S23" i="6"/>
  <c r="O42" i="6"/>
  <c r="K72" i="6"/>
  <c r="E76" i="6"/>
  <c r="K80" i="6"/>
  <c r="E84" i="6"/>
  <c r="K88" i="6"/>
  <c r="E92" i="6"/>
  <c r="K96" i="6"/>
  <c r="P42" i="6"/>
  <c r="S5" i="6"/>
  <c r="E42" i="6"/>
  <c r="J70" i="6"/>
  <c r="D71" i="6"/>
  <c r="S71" i="6" s="1"/>
  <c r="M72" i="6"/>
  <c r="P74" i="6"/>
  <c r="G76" i="6"/>
  <c r="J78" i="6"/>
  <c r="D79" i="6"/>
  <c r="S79" i="6" s="1"/>
  <c r="M80" i="6"/>
  <c r="P82" i="6"/>
  <c r="G84" i="6"/>
  <c r="J86" i="6"/>
  <c r="D87" i="6"/>
  <c r="S87" i="6" s="1"/>
  <c r="M88" i="6"/>
  <c r="P90" i="6"/>
  <c r="G92" i="6"/>
  <c r="J94" i="6"/>
  <c r="D95" i="6"/>
  <c r="S95" i="6" s="1"/>
  <c r="M96" i="6"/>
  <c r="F42" i="6"/>
  <c r="R37" i="6"/>
  <c r="S37" i="6" s="1"/>
  <c r="G42" i="6"/>
  <c r="S61" i="6"/>
  <c r="H42" i="6"/>
  <c r="P72" i="6"/>
  <c r="J76" i="6"/>
  <c r="P80" i="6"/>
  <c r="J84" i="6"/>
  <c r="P88" i="6"/>
  <c r="J92" i="6"/>
  <c r="P96" i="6"/>
  <c r="S19" i="6"/>
  <c r="S27" i="6"/>
  <c r="S35" i="6"/>
  <c r="I42" i="6"/>
  <c r="R66" i="6"/>
  <c r="S66" i="6" s="1"/>
  <c r="N70" i="6"/>
  <c r="E72" i="6"/>
  <c r="H74" i="6"/>
  <c r="R74" i="6" s="1"/>
  <c r="S74" i="6" s="1"/>
  <c r="K76" i="6"/>
  <c r="N78" i="6"/>
  <c r="E80" i="6"/>
  <c r="H82" i="6"/>
  <c r="R82" i="6" s="1"/>
  <c r="S82" i="6" s="1"/>
  <c r="K84" i="6"/>
  <c r="N86" i="6"/>
  <c r="E88" i="6"/>
  <c r="R88" i="6" s="1"/>
  <c r="S88" i="6" s="1"/>
  <c r="H90" i="6"/>
  <c r="K92" i="6"/>
  <c r="N94" i="6"/>
  <c r="E96" i="6"/>
  <c r="J42" i="6"/>
  <c r="H100" i="6"/>
  <c r="K42" i="6"/>
  <c r="N100" i="6"/>
  <c r="D67" i="6"/>
  <c r="S67" i="6" s="1"/>
  <c r="G72" i="6"/>
  <c r="D75" i="6"/>
  <c r="S75" i="6" s="1"/>
  <c r="M76" i="6"/>
  <c r="G80" i="6"/>
  <c r="D83" i="6"/>
  <c r="S83" i="6" s="1"/>
  <c r="M84" i="6"/>
  <c r="G88" i="6"/>
  <c r="D91" i="6"/>
  <c r="S91" i="6" s="1"/>
  <c r="M92" i="6"/>
  <c r="G96" i="6"/>
  <c r="O100" i="6"/>
  <c r="J100" i="6"/>
  <c r="L42" i="6"/>
  <c r="L100" i="6" s="1"/>
  <c r="D100" i="6"/>
  <c r="D106" i="6" s="1"/>
  <c r="Q106" i="6" s="1"/>
  <c r="P100" i="6"/>
  <c r="K100" i="6"/>
  <c r="R28" i="6"/>
  <c r="S28" i="6" s="1"/>
  <c r="S41" i="6"/>
  <c r="M42" i="6"/>
  <c r="S57" i="6"/>
  <c r="E100" i="6"/>
  <c r="A40" i="2"/>
  <c r="R90" i="6" l="1"/>
  <c r="S90" i="6" s="1"/>
  <c r="G100" i="6"/>
  <c r="G101" i="6" s="1"/>
  <c r="R70" i="6"/>
  <c r="S70" i="6" s="1"/>
  <c r="M100" i="6"/>
  <c r="M106" i="6" s="1"/>
  <c r="R86" i="6"/>
  <c r="S86" i="6" s="1"/>
  <c r="F100" i="6"/>
  <c r="F101" i="6" s="1"/>
  <c r="R34" i="6"/>
  <c r="S34" i="6" s="1"/>
  <c r="R78" i="6"/>
  <c r="S78" i="6" s="1"/>
  <c r="R26" i="6"/>
  <c r="S26" i="6" s="1"/>
  <c r="R94" i="6"/>
  <c r="S94" i="6" s="1"/>
  <c r="R60" i="6"/>
  <c r="S60" i="6" s="1"/>
  <c r="I100" i="6"/>
  <c r="I106" i="6" s="1"/>
  <c r="H106" i="6"/>
  <c r="H101" i="6"/>
  <c r="K106" i="6"/>
  <c r="K101" i="6"/>
  <c r="L106" i="6"/>
  <c r="L101" i="6"/>
  <c r="J106" i="6"/>
  <c r="J101" i="6"/>
  <c r="R58" i="6"/>
  <c r="S58" i="6" s="1"/>
  <c r="R84" i="6"/>
  <c r="S84" i="6" s="1"/>
  <c r="R76" i="6"/>
  <c r="S76" i="6" s="1"/>
  <c r="R40" i="6"/>
  <c r="S40" i="6" s="1"/>
  <c r="R62" i="6"/>
  <c r="S62" i="6" s="1"/>
  <c r="R68" i="6"/>
  <c r="S68" i="6" s="1"/>
  <c r="O106" i="6"/>
  <c r="O101" i="6"/>
  <c r="R36" i="6"/>
  <c r="S36" i="6" s="1"/>
  <c r="R80" i="6"/>
  <c r="S80" i="6" s="1"/>
  <c r="R6" i="6"/>
  <c r="S6" i="6" s="1"/>
  <c r="E106" i="6"/>
  <c r="E103" i="6"/>
  <c r="E101" i="6"/>
  <c r="E102" i="6" s="1"/>
  <c r="R56" i="6"/>
  <c r="S56" i="6" s="1"/>
  <c r="N106" i="6"/>
  <c r="N101" i="6"/>
  <c r="R32" i="6"/>
  <c r="S32" i="6" s="1"/>
  <c r="R42" i="6"/>
  <c r="S42" i="6" s="1"/>
  <c r="R20" i="6"/>
  <c r="S20" i="6" s="1"/>
  <c r="R96" i="6"/>
  <c r="S96" i="6" s="1"/>
  <c r="R72" i="6"/>
  <c r="S72" i="6" s="1"/>
  <c r="R24" i="6"/>
  <c r="S24" i="6" s="1"/>
  <c r="R92" i="6"/>
  <c r="S92" i="6" s="1"/>
  <c r="P106" i="6"/>
  <c r="P101" i="6"/>
  <c r="G106" i="6" l="1"/>
  <c r="M101" i="6"/>
  <c r="I101" i="6"/>
  <c r="F106" i="6"/>
  <c r="F102" i="6"/>
  <c r="G102" i="6" s="1"/>
  <c r="H102" i="6" s="1"/>
  <c r="I102" i="6" s="1"/>
  <c r="J102" i="6" s="1"/>
  <c r="K102" i="6" s="1"/>
  <c r="L102" i="6" s="1"/>
  <c r="M102" i="6" s="1"/>
  <c r="N102" i="6" s="1"/>
  <c r="O102" i="6" s="1"/>
  <c r="P102" i="6" s="1"/>
  <c r="F103" i="6"/>
  <c r="G103" i="6" s="1"/>
  <c r="H103" i="6" s="1"/>
  <c r="I103" i="6" s="1"/>
  <c r="J103" i="6" s="1"/>
  <c r="K103" i="6" s="1"/>
  <c r="L103" i="6" s="1"/>
  <c r="M103" i="6" s="1"/>
  <c r="N103" i="6" s="1"/>
  <c r="O103" i="6" s="1"/>
  <c r="P103" i="6" s="1"/>
</calcChain>
</file>

<file path=xl/sharedStrings.xml><?xml version="1.0" encoding="utf-8"?>
<sst xmlns="http://schemas.openxmlformats.org/spreadsheetml/2006/main" count="25471" uniqueCount="5001">
  <si>
    <t>.</t>
  </si>
  <si>
    <t>PLANILHA RESUMO</t>
  </si>
  <si>
    <t>Item</t>
  </si>
  <si>
    <t>Descrição</t>
  </si>
  <si>
    <t>Total</t>
  </si>
  <si>
    <t>Peso</t>
  </si>
  <si>
    <t>1</t>
  </si>
  <si>
    <t>REPACTUADO - FNDE</t>
  </si>
  <si>
    <t>1.1</t>
  </si>
  <si>
    <t>CANTEIRO DE OBRAS</t>
  </si>
  <si>
    <t>1.2</t>
  </si>
  <si>
    <t>SUPERESTRUTURA</t>
  </si>
  <si>
    <t>1.3</t>
  </si>
  <si>
    <t>INSTALAÇÕES ELÉTRICAS/TELEFONICAS/LÓGICA</t>
  </si>
  <si>
    <t>1.4</t>
  </si>
  <si>
    <t>SUBSTAÇÃO</t>
  </si>
  <si>
    <t>1.5</t>
  </si>
  <si>
    <t>INSTALAÇÕES HIDROSSANITÁRIAS</t>
  </si>
  <si>
    <t>1.6</t>
  </si>
  <si>
    <t>ALVENARIA E DIVISÓRIAS</t>
  </si>
  <si>
    <t>1.7</t>
  </si>
  <si>
    <t>IMPERMEABILIZAÇÃO</t>
  </si>
  <si>
    <t>1.8</t>
  </si>
  <si>
    <t>ESTRUTURA METÁLICA</t>
  </si>
  <si>
    <t>1.9</t>
  </si>
  <si>
    <t>COBERTURAS</t>
  </si>
  <si>
    <t>1.10</t>
  </si>
  <si>
    <t>ESQUADRIAS</t>
  </si>
  <si>
    <t>1.11</t>
  </si>
  <si>
    <t>REVESTIMENTO DE PAREDES</t>
  </si>
  <si>
    <t>1.12</t>
  </si>
  <si>
    <t>FORRO</t>
  </si>
  <si>
    <t>1.13</t>
  </si>
  <si>
    <t>REVESTIMENTO DE PISO</t>
  </si>
  <si>
    <t>1.14</t>
  </si>
  <si>
    <t>PINTURA</t>
  </si>
  <si>
    <t>1.15</t>
  </si>
  <si>
    <t>ATERRAMENTO E PROTEÇÃO SPDA</t>
  </si>
  <si>
    <t>1.16</t>
  </si>
  <si>
    <t>DIVERSOS</t>
  </si>
  <si>
    <t>1.17</t>
  </si>
  <si>
    <t>NÃO PACTUADOS</t>
  </si>
  <si>
    <t>2</t>
  </si>
  <si>
    <t>NÃO REPACTUADO - PREFEITURA</t>
  </si>
  <si>
    <t>2.1</t>
  </si>
  <si>
    <t>2.2</t>
  </si>
  <si>
    <t>2.3</t>
  </si>
  <si>
    <t>2.4</t>
  </si>
  <si>
    <t>2.5</t>
  </si>
  <si>
    <t>2.6</t>
  </si>
  <si>
    <t>2.7</t>
  </si>
  <si>
    <t>2.8</t>
  </si>
  <si>
    <t>2.9</t>
  </si>
  <si>
    <t>2.10</t>
  </si>
  <si>
    <t>2.11</t>
  </si>
  <si>
    <t>COMBATE E PREVENÇÃO A INCENDIO</t>
  </si>
  <si>
    <t>2.12</t>
  </si>
  <si>
    <t>2.13</t>
  </si>
  <si>
    <t>Total Geral</t>
  </si>
  <si>
    <t>PLANILHA ORÇAMENTÁRIA SINTÉTICA</t>
  </si>
  <si>
    <t>Código</t>
  </si>
  <si>
    <t>Banco</t>
  </si>
  <si>
    <t>Und</t>
  </si>
  <si>
    <t>Quant.</t>
  </si>
  <si>
    <t>Valor Unit</t>
  </si>
  <si>
    <t>Valor com BDI</t>
  </si>
  <si>
    <t>Peso (%)</t>
  </si>
  <si>
    <t>Tipo</t>
  </si>
  <si>
    <t/>
  </si>
  <si>
    <t>Etapa</t>
  </si>
  <si>
    <t>1.1.1</t>
  </si>
  <si>
    <t>LIGAÇÃO PROVISÓRIA DE AGUÁ</t>
  </si>
  <si>
    <t>1.1.1.1</t>
  </si>
  <si>
    <t>02.003.0011</t>
  </si>
  <si>
    <t>Próprio</t>
  </si>
  <si>
    <t>LIGAÇÃO PROVISÓRIA DE ÁGUA</t>
  </si>
  <si>
    <t>UN</t>
  </si>
  <si>
    <t>1137,53</t>
  </si>
  <si>
    <t>Composição</t>
  </si>
  <si>
    <t>1.1.2</t>
  </si>
  <si>
    <t>INSTALAÇÃO PROVISÓRIA DE ENERGIA</t>
  </si>
  <si>
    <t>1.1.2.1</t>
  </si>
  <si>
    <t>12.001.0261</t>
  </si>
  <si>
    <t>ENTRADA DE ENERGIA PROVISÓRIA PARA OBRA, TRIFASICA COM POSTE DE CONCRETO, SEM MURETA. FORNECIMENTO E INSTALAÇÃO.</t>
  </si>
  <si>
    <t>3734,16</t>
  </si>
  <si>
    <t>1.1.3</t>
  </si>
  <si>
    <t>INSTALAÇÃO PROVISÓRIA DE ESGOTO</t>
  </si>
  <si>
    <t>1.1.3.1</t>
  </si>
  <si>
    <t>11.007.0056</t>
  </si>
  <si>
    <t>INSTALAÇÃO PROVISÓRIA DE ESGOTO PARA OBRA EM LOCAIS SEM REDE PUBLICA DE ESGOTO</t>
  </si>
  <si>
    <t>13020,53</t>
  </si>
  <si>
    <t>1.1.4</t>
  </si>
  <si>
    <t>LOCAÇÃO DE OBRA - EXECUÇÃO DE GABARITO</t>
  </si>
  <si>
    <t>1.1.4.1</t>
  </si>
  <si>
    <t>99059</t>
  </si>
  <si>
    <t>SINAPI</t>
  </si>
  <si>
    <t>LOCAÇÃO CONVENCIONAL DE OBRA, UTILIZANDO GABARITO DE TÁBUAS CORRIDAS PONTALETADAS A CADA 2,00M - 2 UTILIZAÇÕES. AF_03/2024</t>
  </si>
  <si>
    <t>M</t>
  </si>
  <si>
    <t>74,69</t>
  </si>
  <si>
    <t>1.1.5</t>
  </si>
  <si>
    <t>PLACA DE OBRA PADRÃO GOVERNO FEDERAL</t>
  </si>
  <si>
    <t>1.1.5.1</t>
  </si>
  <si>
    <t>03.004.0009</t>
  </si>
  <si>
    <t>PLACA DE OBRA EM CHAPA DE AÇO GALVANIZADO</t>
  </si>
  <si>
    <t>m²</t>
  </si>
  <si>
    <t>629,32</t>
  </si>
  <si>
    <t>1.2.1</t>
  </si>
  <si>
    <t>BALDRAME E PILARES DE CONCRETO</t>
  </si>
  <si>
    <t>1.2.1.1</t>
  </si>
  <si>
    <t>96527</t>
  </si>
  <si>
    <t>ESCAVAÇÃO MANUAL PARA VIGA BALDRAME OU SAPATA CORRIDA (INCLUINDO ESCAVAÇÃO PARA COLOCAÇÃO DE FÔRMAS). AF_01/2024</t>
  </si>
  <si>
    <t>m³</t>
  </si>
  <si>
    <t>122,2</t>
  </si>
  <si>
    <t>1.3.1</t>
  </si>
  <si>
    <t>ELÉTRICA</t>
  </si>
  <si>
    <t>1.3.1.1</t>
  </si>
  <si>
    <t>ELÉTRICA BLOCO A</t>
  </si>
  <si>
    <t>1.3.1.1.1</t>
  </si>
  <si>
    <t>ELETRODUTOS - CONDULETES - CAIXAS</t>
  </si>
  <si>
    <t>1.3.1.1.1.1</t>
  </si>
  <si>
    <t>95728</t>
  </si>
  <si>
    <t>ELETRODUTO RÍGIDO SOLDÁVEL, PVC, DN 32 MM (1"), APARENTE - FORNECIMENTO E INSTALAÇÃO. AF_10/2022</t>
  </si>
  <si>
    <t>32,92</t>
  </si>
  <si>
    <t>1.3.1.1.1.2</t>
  </si>
  <si>
    <t>12.001.0054</t>
  </si>
  <si>
    <t>CAIXA DE PASSAGEM EM CHAPA DE AÇO COM TAMPA PARAFUSADA 100X100X80MM</t>
  </si>
  <si>
    <t>39,24</t>
  </si>
  <si>
    <t>1.3.1.1.1.3</t>
  </si>
  <si>
    <t>12.002.0174</t>
  </si>
  <si>
    <t>ELETRODUTO FLEXÍVEL PLANO EM PEAD, COR PRETA OU LARANJA ENTERRADO 1",  FORNECIMENTO E INSTALAÇÃO</t>
  </si>
  <si>
    <t>22,21</t>
  </si>
  <si>
    <t>1.3.1.1.1.4</t>
  </si>
  <si>
    <t>91857</t>
  </si>
  <si>
    <t>ELETRODUTO FLEXÍVEL CORRUGADO REFORÇADO, PVC, DN 32 MM (1"), PARA CIRCUITOS TERMINAIS, INSTALADO EM PAREDE - FORNECIMENTO E INSTALAÇÃO. AF_03/2023</t>
  </si>
  <si>
    <t>19,7</t>
  </si>
  <si>
    <t>1.3.1.1.1.5</t>
  </si>
  <si>
    <t>93358</t>
  </si>
  <si>
    <t>ESCAVAÇÃO MANUAL DE VALA. AF_09/2024</t>
  </si>
  <si>
    <t>101,59</t>
  </si>
  <si>
    <t>1.3.1.1.1.6</t>
  </si>
  <si>
    <t>93382</t>
  </si>
  <si>
    <t>REATERRO MANUAL DE VALAS, COM COMPACTADOR DE SOLOS DE PERCUSSÃO. AF_08/2023</t>
  </si>
  <si>
    <t>31,24</t>
  </si>
  <si>
    <t>1.3.1.1.1.7</t>
  </si>
  <si>
    <t>12.002.0406</t>
  </si>
  <si>
    <t>RASGO EM ALVENARIA PARA ELETRODUTOS COM DIAMETROS MENORES OU IGUAIS A 4 POL.</t>
  </si>
  <si>
    <t>8,83</t>
  </si>
  <si>
    <t>1.3.1.1.1.8</t>
  </si>
  <si>
    <t>12.002.0407</t>
  </si>
  <si>
    <t>CHUMBAMENTO LINEAR EM ALVENARIA PARA DUTOS/TUBOS COM DIÂMETROS MENORES OU IGUAIS A 4 POL.</t>
  </si>
  <si>
    <t>25,72</t>
  </si>
  <si>
    <t>1.3.1.1.2</t>
  </si>
  <si>
    <t>CABOS</t>
  </si>
  <si>
    <t>1.3.1.1.2.1</t>
  </si>
  <si>
    <t>91926</t>
  </si>
  <si>
    <t>CABO DE COBRE FLEXÍVEL ISOLADO, 2,5 MM², ANTI-CHAMA 450/750 V, PARA CIRCUITOS TERMINAIS - FORNECIMENTO E INSTALAÇÃO. AF_03/2023</t>
  </si>
  <si>
    <t>5,42</t>
  </si>
  <si>
    <t>1.3.1.1.3</t>
  </si>
  <si>
    <t>QUADROS E DISPOSITIVOS DE SEGURANÇA</t>
  </si>
  <si>
    <t>1.3.1.1.3.1</t>
  </si>
  <si>
    <t>93673</t>
  </si>
  <si>
    <t>DISJUNTOR TRIPOLAR TIPO DIN, CORRENTE NOMINAL DE 50A - FORNECIMENTO E INSTALAÇÃO. AF_10/2020</t>
  </si>
  <si>
    <t>121,62</t>
  </si>
  <si>
    <t>1.3.1.1.3.2</t>
  </si>
  <si>
    <t>CMBA/482</t>
  </si>
  <si>
    <t>DISPOSITIVO DE PROTEÇÃO CONTRA SURTO (DPS) 275V - 45kA</t>
  </si>
  <si>
    <t>151,73</t>
  </si>
  <si>
    <t>1.3.1.1.3.3</t>
  </si>
  <si>
    <t>12.008.0156</t>
  </si>
  <si>
    <t>DISPOSITIVO DIFERENCIAL RESIDUAL DR, 4 POLOS, SENSIBILIDADE DE 30 MA, CORRENTE DE 63A, TIPO AC - FORNECIMENTO E INSTALAÇÃO</t>
  </si>
  <si>
    <t>231,47</t>
  </si>
  <si>
    <t>1.3.1.1.3.4</t>
  </si>
  <si>
    <t>93653</t>
  </si>
  <si>
    <t>DISJUNTOR MONOPOLAR TIPO DIN, CORRENTE NOMINAL DE 10A - FORNECIMENTO E INSTALAÇÃO. AF_10/2020</t>
  </si>
  <si>
    <t>14,98</t>
  </si>
  <si>
    <t>1.3.1.1.3.5</t>
  </si>
  <si>
    <t>93654</t>
  </si>
  <si>
    <t>DISJUNTOR MONOPOLAR TIPO DIN, CORRENTE NOMINAL DE 16A - FORNECIMENTO E INSTALAÇÃO. AF_10/2020</t>
  </si>
  <si>
    <t>1.3.1.1.3.6</t>
  </si>
  <si>
    <t>93661</t>
  </si>
  <si>
    <t>DISJUNTOR BIPOLAR TIPO DIN, CORRENTE NOMINAL DE 16A - FORNECIMENTO E INSTALAÇÃO. AF_10/2020</t>
  </si>
  <si>
    <t>72,02</t>
  </si>
  <si>
    <t>1.3.1.1.4</t>
  </si>
  <si>
    <t>INTERRUPTORES E TOMADAS</t>
  </si>
  <si>
    <t>1.3.1.1.4.1</t>
  </si>
  <si>
    <t>92000</t>
  </si>
  <si>
    <t>TOMADA BAIXA DE EMBUTIR (1 MÓDULO), 2P+T 10 A, INCLUINDO SUPORTE E PLACA - FORNECIMENTO E INSTALAÇÃO. AF_03/2023</t>
  </si>
  <si>
    <t>36,62</t>
  </si>
  <si>
    <t>1.3.1.1.4.2</t>
  </si>
  <si>
    <t>91997</t>
  </si>
  <si>
    <t>TOMADA MÉDIA DE EMBUTIR (1 MÓDULO), 2P+T 20 A, INCLUINDO SUPORTE E PLACA - FORNECIMENTO E INSTALAÇÃO. AF_03/2023</t>
  </si>
  <si>
    <t>43,75</t>
  </si>
  <si>
    <t>1.3.1.1.4.3</t>
  </si>
  <si>
    <t>12.005.0056</t>
  </si>
  <si>
    <t>INTERRUPTOR PARALELO (1 MÓDULO), 10A INCLUINDO SUPORTE E PLACA P/ CONDULETE</t>
  </si>
  <si>
    <t>18,91</t>
  </si>
  <si>
    <t>1.3.1.1.4.4</t>
  </si>
  <si>
    <t>CMBA/80</t>
  </si>
  <si>
    <t>INTERRUPTOR BIPOLAR SIMPLES (2 MÓDULOS), 10A/250V, INCLUINDO SUPORTE E PLACA - FORNECIMENTO E INSTALAÇÃO.</t>
  </si>
  <si>
    <t>102,95</t>
  </si>
  <si>
    <t>1.3.1.1.4.5</t>
  </si>
  <si>
    <t>95818</t>
  </si>
  <si>
    <t>CONDULETE DE PVC, TIPO X, PARA ELETRODUTO DE PVC SOLDÁVEL DN 32 MM (1''), APARENTE - FORNECIMENTO E INSTALAÇÃO. AF_10/2022</t>
  </si>
  <si>
    <t>57,18</t>
  </si>
  <si>
    <t>1.3.1.1.4.6</t>
  </si>
  <si>
    <t>91993</t>
  </si>
  <si>
    <t>TOMADA ALTA DE EMBUTIR (1 MÓDULO), 2P+T 20 A, INCLUINDO SUPORTE E PLACA - FORNECIMENTO E INSTALAÇÃO. AF_03/2023</t>
  </si>
  <si>
    <t>56,08</t>
  </si>
  <si>
    <t>1.3.1.1.4.7</t>
  </si>
  <si>
    <t>12.005.0040</t>
  </si>
  <si>
    <t>TOMADA SIMPLES (1 MÓDULO) 2P+T, 10A INCLUINDO SUPORTE E PLACA P/ CONDULETE</t>
  </si>
  <si>
    <t>37,84</t>
  </si>
  <si>
    <t>1.3.1.1.5</t>
  </si>
  <si>
    <t>LUMINARIAS/VENTILADORES</t>
  </si>
  <si>
    <t>1.3.1.1.5.1</t>
  </si>
  <si>
    <t>12.003.0003</t>
  </si>
  <si>
    <t>LUMINÁRIA TIPO PLAFON EM PLÁSTICO, DE SOBREPOR, COM 1 LÂMPADA DE LED DE 10W - FORNECIMENTO E INSTALAÇÃO</t>
  </si>
  <si>
    <t>39,44</t>
  </si>
  <si>
    <t>1.3.1.2</t>
  </si>
  <si>
    <t>ELÉTRICA BLOCO B</t>
  </si>
  <si>
    <t>1.3.1.2.1</t>
  </si>
  <si>
    <t>1.3.1.2.1.1</t>
  </si>
  <si>
    <t>1.3.1.2.1.2</t>
  </si>
  <si>
    <t>1.3.1.2.1.3</t>
  </si>
  <si>
    <t>1.3.1.2.1.4</t>
  </si>
  <si>
    <t>91847</t>
  </si>
  <si>
    <t>ELETRODUTO FLEXÍVEL CORRUGADO REFORÇADO, PVC, DN 32 MM (1"), PARA CIRCUITOS TERMINAIS, INSTALADO EM LAJE - FORNECIMENTO E INSTALAÇÃO. AF_03/2023</t>
  </si>
  <si>
    <t>16,56</t>
  </si>
  <si>
    <t>1.3.1.2.1.5</t>
  </si>
  <si>
    <t>12.002.0192</t>
  </si>
  <si>
    <t>PERFILADO/ELETROCALHA PERFURADO 38x38mm. FORNECIMENTO E COLOCAÇÃO</t>
  </si>
  <si>
    <t>67,39</t>
  </si>
  <si>
    <t>1.3.1.2.1.6</t>
  </si>
  <si>
    <t>1.3.1.2.1.7</t>
  </si>
  <si>
    <t>1.3.1.2.1.8</t>
  </si>
  <si>
    <t>1.3.1.2.1.9</t>
  </si>
  <si>
    <t>1.3.1.2.1.10</t>
  </si>
  <si>
    <t>1.3.1.2.2</t>
  </si>
  <si>
    <t>1.3.1.2.2.1</t>
  </si>
  <si>
    <t>1.3.1.2.2.2</t>
  </si>
  <si>
    <t>91928</t>
  </si>
  <si>
    <t>CABO DE COBRE FLEXÍVEL ISOLADO, 4 MM², ANTI-CHAMA 450/750 V, PARA CIRCUITOS TERMINAIS - FORNECIMENTO E INSTALAÇÃO. AF_03/2023</t>
  </si>
  <si>
    <t>8,4</t>
  </si>
  <si>
    <t>1.3.1.2.3</t>
  </si>
  <si>
    <t>1.3.1.2.3.1</t>
  </si>
  <si>
    <t>1.3.1.2.3.2</t>
  </si>
  <si>
    <t>1.3.1.2.3.3</t>
  </si>
  <si>
    <t>93655</t>
  </si>
  <si>
    <t>DISJUNTOR MONOPOLAR TIPO DIN, CORRENTE NOMINAL DE 20A - FORNECIMENTO E INSTALAÇÃO. AF_10/2020</t>
  </si>
  <si>
    <t>16,15</t>
  </si>
  <si>
    <t>1.3.1.2.4</t>
  </si>
  <si>
    <t>1.3.1.2.4.1</t>
  </si>
  <si>
    <t>92008</t>
  </si>
  <si>
    <t>TOMADA BAIXA DE EMBUTIR (2 MÓDULOS), 2P+T 10 A, INCLUINDO SUPORTE E PLACA - FORNECIMENTO E INSTALAÇÃO. AF_03/2023</t>
  </si>
  <si>
    <t>56,43</t>
  </si>
  <si>
    <t>1.3.1.2.4.2</t>
  </si>
  <si>
    <t>1.3.1.2.4.3</t>
  </si>
  <si>
    <t>1.3.1.2.4.4</t>
  </si>
  <si>
    <t>1.3.1.2.4.5</t>
  </si>
  <si>
    <t>1.3.1.2.4.6</t>
  </si>
  <si>
    <t>12.005.0043</t>
  </si>
  <si>
    <t>INTERRUPTOR SIMPLES (2 MÓDULO) 2P+T, 10A INCLUINDO SUPORTE E PLACA P/ CONDULETE</t>
  </si>
  <si>
    <t>49,58</t>
  </si>
  <si>
    <t>1.3.1.2.4.7</t>
  </si>
  <si>
    <t>12.005.0093</t>
  </si>
  <si>
    <t>INTERRUPTOR SIMPLES (3 MÓDULO) 2P+T, 10A INCLUINDO SUPORTE E PLACA P/ CONDULETE</t>
  </si>
  <si>
    <t>80,64</t>
  </si>
  <si>
    <t>1.3.1.3</t>
  </si>
  <si>
    <t>ELÉTRICA BLOCO C</t>
  </si>
  <si>
    <t>1.3.1.3.1</t>
  </si>
  <si>
    <t>1.3.1.3.1.1</t>
  </si>
  <si>
    <t>1.3.1.3.1.2</t>
  </si>
  <si>
    <t>1.3.1.3.1.3</t>
  </si>
  <si>
    <t>1.3.1.3.1.4</t>
  </si>
  <si>
    <t>1.3.1.3.2</t>
  </si>
  <si>
    <t>1.3.1.3.2.1</t>
  </si>
  <si>
    <t>1.3.1.3.2.2</t>
  </si>
  <si>
    <t>1.3.1.3.2.3</t>
  </si>
  <si>
    <t>91933</t>
  </si>
  <si>
    <t>CABO DE COBRE FLEXÍVEL ISOLADO, 10 MM², ANTI-CHAMA 0,6/1,0 KV, PARA CIRCUITOS TERMINAIS - FORNECIMENTO E INSTALAÇÃO. AF_03/2023</t>
  </si>
  <si>
    <t>20,27</t>
  </si>
  <si>
    <t>1.3.1.3.3</t>
  </si>
  <si>
    <t>1.3.1.3.3.1</t>
  </si>
  <si>
    <t>101875</t>
  </si>
  <si>
    <t>QUADRO DE DISTRIBUIÇÃO DE ENERGIA EM CHAPA DE AÇO GALVANIZADO, DE EMBUTIR, COM BARRAMENTO TRIFÁSICO, PARA 12 DISJUNTORES DIN 100A - FORNECIMENTO E INSTALAÇÃO. AF_10/2020</t>
  </si>
  <si>
    <t>470,69</t>
  </si>
  <si>
    <t>1.3.1.3.3.2</t>
  </si>
  <si>
    <t>93670</t>
  </si>
  <si>
    <t>DISJUNTOR TRIPOLAR TIPO DIN, CORRENTE NOMINAL DE 25A - FORNECIMENTO E INSTALAÇÃO. AF_10/2020</t>
  </si>
  <si>
    <t>97,07</t>
  </si>
  <si>
    <t>1.3.1.3.3.3</t>
  </si>
  <si>
    <t>93671</t>
  </si>
  <si>
    <t>DISJUNTOR TRIPOLAR TIPO DIN, CORRENTE NOMINAL DE 32A - FORNECIMENTO E INSTALAÇÃO. AF_10/2020</t>
  </si>
  <si>
    <t>102,53</t>
  </si>
  <si>
    <t>1.3.1.3.3.4</t>
  </si>
  <si>
    <t>1.3.1.3.3.5</t>
  </si>
  <si>
    <t>1.3.1.3.3.6</t>
  </si>
  <si>
    <t>1.3.1.3.3.7</t>
  </si>
  <si>
    <t>93656</t>
  </si>
  <si>
    <t>DISJUNTOR MONOPOLAR TIPO DIN, CORRENTE NOMINAL DE 25A - FORNECIMENTO E INSTALAÇÃO. AF_10/2020</t>
  </si>
  <si>
    <t>17,24</t>
  </si>
  <si>
    <t>1.3.1.3.4</t>
  </si>
  <si>
    <t>1.3.1.3.4.1</t>
  </si>
  <si>
    <t>1.3.1.3.4.2</t>
  </si>
  <si>
    <t>1.3.1.3.4.3</t>
  </si>
  <si>
    <t>1.3.1.3.4.4</t>
  </si>
  <si>
    <t>1.3.1.3.4.5</t>
  </si>
  <si>
    <t>1.3.1.4</t>
  </si>
  <si>
    <t>ELÉTRICA BLOCO D</t>
  </si>
  <si>
    <t>1.3.1.4.1</t>
  </si>
  <si>
    <t>1.3.1.4.1.1</t>
  </si>
  <si>
    <t>1.3.1.4.1.2</t>
  </si>
  <si>
    <t>1.3.1.4.1.3</t>
  </si>
  <si>
    <t>1.3.1.4.2</t>
  </si>
  <si>
    <t>1.3.1.4.2.1</t>
  </si>
  <si>
    <t>1.3.1.4.2.2</t>
  </si>
  <si>
    <t>1.3.1.4.3</t>
  </si>
  <si>
    <t>1.3.1.4.3.1</t>
  </si>
  <si>
    <t>1.3.1.4.3.2</t>
  </si>
  <si>
    <t>1.3.1.4.3.3</t>
  </si>
  <si>
    <t>1.3.1.4.3.4</t>
  </si>
  <si>
    <t>92009</t>
  </si>
  <si>
    <t>TOMADA BAIXA DE EMBUTIR (2 MÓDULOS), 2P+T 20 A, INCLUINDO SUPORTE E PLACA - FORNECIMENTO E INSTALAÇÃO. AF_03/2023</t>
  </si>
  <si>
    <t>61,12</t>
  </si>
  <si>
    <t>1.3.1.4.4</t>
  </si>
  <si>
    <t>1.3.1.4.4.1</t>
  </si>
  <si>
    <t>1.3.1.4.4.2</t>
  </si>
  <si>
    <t>1.3.1.4.4.3</t>
  </si>
  <si>
    <t>1.3.1.4.4.4</t>
  </si>
  <si>
    <t>91992</t>
  </si>
  <si>
    <t>TOMADA ALTA DE EMBUTIR (1 MÓDULO), 2P+T 10 A, INCLUINDO SUPORTE E PLACA - FORNECIMENTO E INSTALAÇÃO. AF_03/2023</t>
  </si>
  <si>
    <t>53,73</t>
  </si>
  <si>
    <t>1.3.1.4.4.5</t>
  </si>
  <si>
    <t>1.3.1.4.4.6</t>
  </si>
  <si>
    <t>91995</t>
  </si>
  <si>
    <t>TOMADA MÉDIA DE EMBUTIR (1 MÓDULO), 2P+T 20 A, SEM SUPORTE E SEM PLACA - FORNECIMENTO E INSTALAÇÃO. AF_03/2023</t>
  </si>
  <si>
    <t>30,89</t>
  </si>
  <si>
    <t>1.3.1.4.4.7</t>
  </si>
  <si>
    <t>91953</t>
  </si>
  <si>
    <t>INTERRUPTOR SIMPLES (1 MÓDULO), 10A/250V, INCLUINDO SUPORTE E PLACA - FORNECIMENTO E INSTALAÇÃO. AF_03/2023</t>
  </si>
  <si>
    <t>34,98</t>
  </si>
  <si>
    <t>1.3.1.5</t>
  </si>
  <si>
    <t>ELÉTRICA BLOCO E</t>
  </si>
  <si>
    <t>1.3.1.5.1</t>
  </si>
  <si>
    <t>1.3.1.5.1.1</t>
  </si>
  <si>
    <t>1.3.1.5.1.2</t>
  </si>
  <si>
    <t>1.3.1.5.2</t>
  </si>
  <si>
    <t>1.3.1.5.2.1</t>
  </si>
  <si>
    <t>1.3.1.5.2.2</t>
  </si>
  <si>
    <t>1.3.1.5.2.3</t>
  </si>
  <si>
    <t>1.3.1.5.2.4</t>
  </si>
  <si>
    <t>12.008.0155</t>
  </si>
  <si>
    <t>DISPOSITIVO DIFERENCIAL RESIDUAL DR, 4 POLOS, SENSIBILIDADE DE 30 MA, CORRENTE DE 40A, TIPO AC - FORNECIMENTO E INSTALAÇÃO</t>
  </si>
  <si>
    <t>213,65</t>
  </si>
  <si>
    <t>1.3.1.5.2.5</t>
  </si>
  <si>
    <t>1.3.1.5.2.6</t>
  </si>
  <si>
    <t>1.3.1.5.2.7</t>
  </si>
  <si>
    <t>1.3.1.5.3</t>
  </si>
  <si>
    <t>1.3.1.5.3.1</t>
  </si>
  <si>
    <t>1.3.1.5.3.2</t>
  </si>
  <si>
    <t>1.3.1.5.3.3</t>
  </si>
  <si>
    <t>1.3.1.5.3.4</t>
  </si>
  <si>
    <t>1.3.1.5.3.5</t>
  </si>
  <si>
    <t>1.3.1.5.3.6</t>
  </si>
  <si>
    <t>91955</t>
  </si>
  <si>
    <t>INTERRUPTOR PARALELO (1 MÓDULO), 10A/250V, INCLUINDO SUPORTE E PLACA - FORNECIMENTO E INSTALAÇÃO. AF_03/2023</t>
  </si>
  <si>
    <t>42,62</t>
  </si>
  <si>
    <t>1.3.1.5.3.7</t>
  </si>
  <si>
    <t>1.3.1.5.3.8</t>
  </si>
  <si>
    <t>1.3.1.6</t>
  </si>
  <si>
    <t>ELÉTRICA BLOCO F</t>
  </si>
  <si>
    <t>1.3.1.6.1</t>
  </si>
  <si>
    <t>1.3.1.6.1.1</t>
  </si>
  <si>
    <t>1.3.1.6.2</t>
  </si>
  <si>
    <t>1.3.1.6.2.1</t>
  </si>
  <si>
    <t>1.3.1.6.2.2</t>
  </si>
  <si>
    <t>1.3.1.6.3</t>
  </si>
  <si>
    <t>1.3.1.6.3.1</t>
  </si>
  <si>
    <t>1.3.1.6.3.2</t>
  </si>
  <si>
    <t>1.3.1.6.3.3</t>
  </si>
  <si>
    <t>1.3.1.6.3.4</t>
  </si>
  <si>
    <t>1.3.1.6.3.5</t>
  </si>
  <si>
    <t>1.3.1.6.3.6</t>
  </si>
  <si>
    <t>1.3.1.6.3.7</t>
  </si>
  <si>
    <t>1.3.1.6.3.8</t>
  </si>
  <si>
    <t>1.3.1.6.4</t>
  </si>
  <si>
    <t>1.3.1.6.4.1</t>
  </si>
  <si>
    <t>1.3.1.6.4.2</t>
  </si>
  <si>
    <t>1.3.1.6.4.3</t>
  </si>
  <si>
    <t>1.3.1.6.4.4</t>
  </si>
  <si>
    <t>1.3.1.7</t>
  </si>
  <si>
    <t>ELÉTRICA BLOCO H (QUADRA)</t>
  </si>
  <si>
    <t>1.3.1.7.1</t>
  </si>
  <si>
    <t>ELETRODUTOS E CAIXAS</t>
  </si>
  <si>
    <t>1.3.1.7.1.1</t>
  </si>
  <si>
    <t>1.3.1.7.1.2</t>
  </si>
  <si>
    <t>1.3.1.7.1.3</t>
  </si>
  <si>
    <t>1.3.1.7.2</t>
  </si>
  <si>
    <t>1.3.1.7.2.1</t>
  </si>
  <si>
    <t>1.3.1.7.2.2</t>
  </si>
  <si>
    <t>91930</t>
  </si>
  <si>
    <t>CABO DE COBRE FLEXÍVEL ISOLADO, 6 MM², ANTI-CHAMA 450/750 V, PARA CIRCUITOS TERMINAIS - FORNECIMENTO E INSTALAÇÃO. AF_03/2023</t>
  </si>
  <si>
    <t>11,71</t>
  </si>
  <si>
    <t>1.3.1.7.3</t>
  </si>
  <si>
    <t>1.3.1.7.3.1</t>
  </si>
  <si>
    <t>1.3.1.7.3.2</t>
  </si>
  <si>
    <t>1.3.1.7.3.3</t>
  </si>
  <si>
    <t>1.3.1.7.3.4</t>
  </si>
  <si>
    <t>1.3.1.7.3.5</t>
  </si>
  <si>
    <t>1.3.1.7.4</t>
  </si>
  <si>
    <t>1.3.1.7.4.1</t>
  </si>
  <si>
    <t>1.3.1.7.4.2</t>
  </si>
  <si>
    <t>1.3.1.7.4.3</t>
  </si>
  <si>
    <t>1.3.1.7.4.4</t>
  </si>
  <si>
    <t>1.3.1.7.4.5</t>
  </si>
  <si>
    <t>1.3.2</t>
  </si>
  <si>
    <t>LÓGICA</t>
  </si>
  <si>
    <t>1.3.2.1</t>
  </si>
  <si>
    <t>LÓGICA BLOCO A</t>
  </si>
  <si>
    <t>1.3.2.1.1</t>
  </si>
  <si>
    <t>12.002.0052</t>
  </si>
  <si>
    <t>ELETRODUTO/CONDULETE DE PVC RIGIDO, LISO, COR CINZA, DE 1", PARA INSTALACOES APARENTES (NBR 5410) - FORNECIMENTO E INSTALAÇÃO</t>
  </si>
  <si>
    <t>38,76</t>
  </si>
  <si>
    <t>1.3.2.1.2</t>
  </si>
  <si>
    <t>11.006.0044</t>
  </si>
  <si>
    <t>CAIXA DE PASSAGEM DE EMBUTIR COM TAMPA 40 x 40 x 15</t>
  </si>
  <si>
    <t>225,31</t>
  </si>
  <si>
    <t>1.3.2.1.3</t>
  </si>
  <si>
    <t>20.006.0074</t>
  </si>
  <si>
    <t>RACK DE PAREDE 19" X 16U X 570MM - FORNECIMENTO E INSTALAÇÃO</t>
  </si>
  <si>
    <t>un</t>
  </si>
  <si>
    <t>922,67</t>
  </si>
  <si>
    <t>1.3.2.1.4</t>
  </si>
  <si>
    <t>12.004.0087</t>
  </si>
  <si>
    <t>REGUA DE TOMADAS COM 8 TOMADAS</t>
  </si>
  <si>
    <t>175,27</t>
  </si>
  <si>
    <t>1.3.2.1.5</t>
  </si>
  <si>
    <t>20.006.0070</t>
  </si>
  <si>
    <t>EXTENSÃO - CABO FIBRA OPTICA MONOMODO</t>
  </si>
  <si>
    <t>9,79</t>
  </si>
  <si>
    <t>1.3.2.1.6</t>
  </si>
  <si>
    <t>20.006.0026</t>
  </si>
  <si>
    <t>GUIA ORGANIZADORA DE CABOS PARA RACK 19" 1U - FORNECIMENTO E INSTALAÇÃO</t>
  </si>
  <si>
    <t>40,82</t>
  </si>
  <si>
    <t>1.3.2.1.7</t>
  </si>
  <si>
    <t>98301</t>
  </si>
  <si>
    <t>PATCH PANEL 24 PORTAS, CATEGORIA 5E - FORNECIMENTO E INSTALAÇÃO. AF_11/2019</t>
  </si>
  <si>
    <t>815,15</t>
  </si>
  <si>
    <t>1.3.2.1.8</t>
  </si>
  <si>
    <t>98295</t>
  </si>
  <si>
    <t>CABO ELETRÔNICO CATEGORIA 5E, INSTALADO EM EDIFICAÇÃO INSTITUCIONAL - FORNECIMENTO E INSTALAÇÃO. AF_11/2019</t>
  </si>
  <si>
    <t>9,62</t>
  </si>
  <si>
    <t>1.3.2.1.9</t>
  </si>
  <si>
    <t>20.006.0023</t>
  </si>
  <si>
    <t>PATCH CORD CAT. 5 E, COM EXTENSÃO DE 2,50M - FORNECIMENTO E INSTALAÇÃO</t>
  </si>
  <si>
    <t>36,51</t>
  </si>
  <si>
    <t>1.3.2.1.10</t>
  </si>
  <si>
    <t>20.006.0058</t>
  </si>
  <si>
    <t>PATCH CORD CAT. 5 E, COM EXTENSÃO DE 1,50M - FORNECIMENTO E INSTALAÇÃO</t>
  </si>
  <si>
    <t>34,66</t>
  </si>
  <si>
    <t>1.3.2.1.11</t>
  </si>
  <si>
    <t>91941</t>
  </si>
  <si>
    <t>CAIXA RETANGULAR 4" X 2" BAIXA (0,30 M DO PISO), PVC, INSTALADA EM PAREDE - FORNECIMENTO E INSTALAÇÃO. AF_03/2023</t>
  </si>
  <si>
    <t>13,37</t>
  </si>
  <si>
    <t>1.3.2.1.12</t>
  </si>
  <si>
    <t>20.006.0127</t>
  </si>
  <si>
    <t>IDENTIFICAÇÃO E CERTIFICAÇÃO DE PONTOS COM EMISSÃO DE RELATÓRIOS PARA REDE DE LÓGICA (ATÉ DE 100 PONTOS)</t>
  </si>
  <si>
    <t>66,15</t>
  </si>
  <si>
    <t>1.3.2.2</t>
  </si>
  <si>
    <t>LÓGICA BLOCO B</t>
  </si>
  <si>
    <t>1.3.2.2.1</t>
  </si>
  <si>
    <t>1.3.2.2.2</t>
  </si>
  <si>
    <t>1.3.2.2.3</t>
  </si>
  <si>
    <t>1.3.2.2.4</t>
  </si>
  <si>
    <t>1.3.2.2.5</t>
  </si>
  <si>
    <t>1.3.2.2.6</t>
  </si>
  <si>
    <t>1.3.2.2.7</t>
  </si>
  <si>
    <t>12.001.0231</t>
  </si>
  <si>
    <t>CAIXA OCTOGONAL DE FUNDO MOVEL, EM PVC, DE 4" X 4", PARA REDE DE LÓGICA - FORNECIMENTO E INSTALAÇÃO</t>
  </si>
  <si>
    <t>19,9</t>
  </si>
  <si>
    <t>1.3.2.2.8</t>
  </si>
  <si>
    <t>1.3.2.2.9</t>
  </si>
  <si>
    <t>1.3.2.2.10</t>
  </si>
  <si>
    <t>1.3.2.2.11</t>
  </si>
  <si>
    <t>1.3.2.2.12</t>
  </si>
  <si>
    <t>1.3.2.3</t>
  </si>
  <si>
    <t>LÓGICA BLOCO C</t>
  </si>
  <si>
    <t>1.3.2.3.1</t>
  </si>
  <si>
    <t>1.3.2.3.2</t>
  </si>
  <si>
    <t>1.3.2.3.3</t>
  </si>
  <si>
    <t>1.3.2.3.4</t>
  </si>
  <si>
    <t>1.3.2.3.5</t>
  </si>
  <si>
    <t>1.3.2.3.6</t>
  </si>
  <si>
    <t>1.3.2.3.7</t>
  </si>
  <si>
    <t>1.3.2.3.8</t>
  </si>
  <si>
    <t>1.3.2.3.9</t>
  </si>
  <si>
    <t>1.3.2.3.10</t>
  </si>
  <si>
    <t>1.3.2.3.11</t>
  </si>
  <si>
    <t>12.004.0097</t>
  </si>
  <si>
    <t>ELETRODUTO, PVC DIÂMETRO 1.1/2" - FORNECIMENTO E INSTALAÇÃO.</t>
  </si>
  <si>
    <t>23,55</t>
  </si>
  <si>
    <t>1.3.2.3.12</t>
  </si>
  <si>
    <t>1.3.2.3.13</t>
  </si>
  <si>
    <t>1.3.2.4</t>
  </si>
  <si>
    <t>LÓGICA BLOCO D</t>
  </si>
  <si>
    <t>1.3.2.4.1</t>
  </si>
  <si>
    <t>1.3.2.4.2</t>
  </si>
  <si>
    <t>1.3.2.5</t>
  </si>
  <si>
    <t>LÓGICA BLOCO E</t>
  </si>
  <si>
    <t>1.3.2.5.1</t>
  </si>
  <si>
    <t>1.3.2.5.2</t>
  </si>
  <si>
    <t>1.3.2.5.3</t>
  </si>
  <si>
    <t>1.3.2.5.4</t>
  </si>
  <si>
    <t>1.3.2.5.5</t>
  </si>
  <si>
    <t>1.3.2.5.6</t>
  </si>
  <si>
    <t>1.3.2.5.7</t>
  </si>
  <si>
    <t>1.3.2.5.8</t>
  </si>
  <si>
    <t>1.3.2.5.9</t>
  </si>
  <si>
    <t>1.3.2.5.10</t>
  </si>
  <si>
    <t>1.3.2.5.11</t>
  </si>
  <si>
    <t>1.3.2.5.12</t>
  </si>
  <si>
    <t>1.3.2.6</t>
  </si>
  <si>
    <t>LÓGICA BLOCO F</t>
  </si>
  <si>
    <t>1.3.2.6.1</t>
  </si>
  <si>
    <t>1.3.2.6.2</t>
  </si>
  <si>
    <t>1.3.2.6.3</t>
  </si>
  <si>
    <t>1.3.2.6.4</t>
  </si>
  <si>
    <t>1.3.2.6.5</t>
  </si>
  <si>
    <t>1.3.2.6.6</t>
  </si>
  <si>
    <t>1.3.2.6.7</t>
  </si>
  <si>
    <t>1.3.2.6.8</t>
  </si>
  <si>
    <t>1.3.2.6.9</t>
  </si>
  <si>
    <t>1.3.2.6.10</t>
  </si>
  <si>
    <t>1.3.2.6.11</t>
  </si>
  <si>
    <t>93008</t>
  </si>
  <si>
    <t>ELETRODUTO RÍGIDO ROSCÁVEL, PVC, DN 50 MM (1 1/2"), PARA REDE ENTERRADA DE DISTRIBUIÇÃO DE ENERGIA ELÉTRICA - FORNECIMENTO E INSTALAÇÃO. AF_12/2021</t>
  </si>
  <si>
    <t>1.3.2.6.12</t>
  </si>
  <si>
    <t>1.3.2.6.13</t>
  </si>
  <si>
    <t>1.3.2.6.14</t>
  </si>
  <si>
    <t>1.4.1</t>
  </si>
  <si>
    <t>91929</t>
  </si>
  <si>
    <t>CABO DE COBRE FLEXÍVEL ISOLADO, 4 MM², ANTI-CHAMA 0,6/1,0 KV, PARA CIRCUITOS TERMINAIS - FORNECIMENTO E INSTALAÇÃO. AF_03/2023</t>
  </si>
  <si>
    <t>8,98</t>
  </si>
  <si>
    <t>1.4.2</t>
  </si>
  <si>
    <t>1.4.3</t>
  </si>
  <si>
    <t>91935</t>
  </si>
  <si>
    <t>CABO DE COBRE FLEXÍVEL ISOLADO, 16 MM², ANTI-CHAMA 0,6/1,0 KV, PARA CIRCUITOS TERMINAIS - FORNECIMENTO E INSTALAÇÃO. AF_03/2023</t>
  </si>
  <si>
    <t>31,81</t>
  </si>
  <si>
    <t>1.4.4</t>
  </si>
  <si>
    <t>92986</t>
  </si>
  <si>
    <t>CABO DE COBRE FLEXÍVEL ISOLADO, 35 MM², ANTI-CHAMA 0,6/1,0 KV, PARA REDE ENTERRADA DE DISTRIBUIÇÃO DE ENERGIA ELÉTRICA - FORNECIMENTO E INSTALAÇÃO. AF_12/2021</t>
  </si>
  <si>
    <t>48,36</t>
  </si>
  <si>
    <t>1.4.5</t>
  </si>
  <si>
    <t>1.4.6</t>
  </si>
  <si>
    <t>1.4.7</t>
  </si>
  <si>
    <t>93668</t>
  </si>
  <si>
    <t>DISJUNTOR TRIPOLAR TIPO DIN, CORRENTE NOMINAL DE 16A - FORNECIMENTO E INSTALAÇÃO. AF_10/2020</t>
  </si>
  <si>
    <t>90,3</t>
  </si>
  <si>
    <t>1.4.8</t>
  </si>
  <si>
    <t>93378</t>
  </si>
  <si>
    <t>REATERRO MECANIZADO DE VALA COM RETROESCAVADEIRA (CAPACIDADE DA CAÇAMBA DA RETRO: 0,26 M³/POTÊNCIA: 88 HP), LARGURA ATÉ 0,8 M, PROFUNDIDADE ATÉ 1,5 M, COM SOLO (SEM SUBSTITUIÇÃO) DE 1ª CATEGORIA, COM COMPACTADOR DE SOLOS DE PERCUSSÃO. AF_08/2023</t>
  </si>
  <si>
    <t>28,78</t>
  </si>
  <si>
    <t>1.5.1</t>
  </si>
  <si>
    <t>ÁGUA FRIA</t>
  </si>
  <si>
    <t>1.5.1.1</t>
  </si>
  <si>
    <t>89356</t>
  </si>
  <si>
    <t>TUBO, PVC, SOLDÁVEL, DE 25MM, INSTALADO EM RAMAL OU SUB-RAMAL DE ÁGUA - FORNECIMENTO E INSTALAÇÃO. AF_06/2022</t>
  </si>
  <si>
    <t>28,03</t>
  </si>
  <si>
    <t>1.5.1.2</t>
  </si>
  <si>
    <t>89987</t>
  </si>
  <si>
    <t>REGISTRO DE GAVETA BRUTO, LATÃO, ROSCÁVEL, 3/4", COM ACABAMENTO E CANOPLA CROMADOS - FORNECIMENTO E INSTALAÇÃO. AF_08/2021</t>
  </si>
  <si>
    <t>94,43</t>
  </si>
  <si>
    <t>1.5.1.3</t>
  </si>
  <si>
    <t>89449</t>
  </si>
  <si>
    <t>TUBO, PVC, SOLDÁVEL, DE 50MM, INSTALADO EM PRUMADA DE ÁGUA - FORNECIMENTO E INSTALAÇÃO. AF_06/2022</t>
  </si>
  <si>
    <t>23,97</t>
  </si>
  <si>
    <t>1.5.1.4</t>
  </si>
  <si>
    <t>89985</t>
  </si>
  <si>
    <t>REGISTRO DE PRESSÃO BRUTO, LATÃO, ROSCÁVEL, 3/4", COM ACABAMENTO E CANOPLA CROMADOS - FORNECIMENTO E INSTALAÇÃO. AF_08/2021</t>
  </si>
  <si>
    <t>89,8</t>
  </si>
  <si>
    <t>1.5.1.5</t>
  </si>
  <si>
    <t>89357</t>
  </si>
  <si>
    <t>TUBO, PVC, SOLDÁVEL, DE 32MM, INSTALADO EM RAMAL OU SUB-RAMAL DE ÁGUA - FORNECIMENTO E INSTALAÇÃO. AF_06/2022</t>
  </si>
  <si>
    <t>39,13</t>
  </si>
  <si>
    <t>1.5.1.6</t>
  </si>
  <si>
    <t>95675</t>
  </si>
  <si>
    <t>HIDRÔMETRO DN 3/4", 5,0 M3/H - FORNECIMENTO E INSTALAÇÃO. AF_03/2024</t>
  </si>
  <si>
    <t>210,78</t>
  </si>
  <si>
    <t>1.5.1.7</t>
  </si>
  <si>
    <t>94792</t>
  </si>
  <si>
    <t>REGISTRO DE GAVETA BRUTO, LATÃO, ROSCÁVEL, 1", COM ACABAMENTO E CANOPLA CROMADOS - FORNECIMENTO E INSTALAÇÃO. AF_08/2021</t>
  </si>
  <si>
    <t>114,96</t>
  </si>
  <si>
    <t>1.5.2</t>
  </si>
  <si>
    <t>ESGOTO</t>
  </si>
  <si>
    <t>1.5.2.1</t>
  </si>
  <si>
    <t>89712</t>
  </si>
  <si>
    <t>TUBO PVC, SERIE NORMAL, ESGOTO PREDIAL, DN 50 MM, FORNECIDO E INSTALADO EM RAMAL DE DESCARGA OU RAMAL DE ESGOTO SANITÁRIO. AF_08/2022</t>
  </si>
  <si>
    <t>32,94</t>
  </si>
  <si>
    <t>1.5.2.2</t>
  </si>
  <si>
    <t>89714</t>
  </si>
  <si>
    <t>TUBO PVC, SERIE NORMAL, ESGOTO PREDIAL, DN 100 MM, FORNECIDO E INSTALADO EM RAMAL DE DESCARGA OU RAMAL DE ESGOTO SANITÁRIO. AF_08/2022</t>
  </si>
  <si>
    <t>45,85</t>
  </si>
  <si>
    <t>1.5.2.3</t>
  </si>
  <si>
    <t>89711</t>
  </si>
  <si>
    <t>TUBO PVC, SERIE NORMAL, ESGOTO PREDIAL, DN 40 MM, FORNECIDO E INSTALADO EM RAMAL DE DESCARGA OU RAMAL DE ESGOTO SANITÁRIO. AF_08/2022</t>
  </si>
  <si>
    <t>25,73</t>
  </si>
  <si>
    <t>1.5.2.4</t>
  </si>
  <si>
    <t>89707</t>
  </si>
  <si>
    <t>CAIXA SIFONADA, PVC, DN 100 X 100 X 50 MM, JUNTA ELÁSTICA, FORNECIDA E INSTALADA EM RAMAL DE DESCARGA OU EM RAMAL DE ESGOTO SANITÁRIO. AF_08/2022</t>
  </si>
  <si>
    <t>59,36</t>
  </si>
  <si>
    <t>1.5.2.5</t>
  </si>
  <si>
    <t>89708</t>
  </si>
  <si>
    <t>CAIXA SIFONADA, PVC, DN 150 X 185 X 75 MM, JUNTA ELÁSTICA, FORNECIDA E INSTALADA EM RAMAL DE DESCARGA OU EM RAMAL DE ESGOTO SANITÁRIO. AF_08/2022</t>
  </si>
  <si>
    <t>127,95</t>
  </si>
  <si>
    <t>1.5.2.6</t>
  </si>
  <si>
    <t>89709</t>
  </si>
  <si>
    <t>RALO SIFONADO, PVC, DN 100 X 40 MM, JUNTA SOLDÁVEL, FORNECIDO E INSTALADO EM RAMAL DE DESCARGA OU EM RAMAL DE ESGOTO SANITÁRIO. AF_08/2022</t>
  </si>
  <si>
    <t>25,39</t>
  </si>
  <si>
    <t>1.5.2.7</t>
  </si>
  <si>
    <t>11.006.0077</t>
  </si>
  <si>
    <t>CAIXA EM ALVENARIA DE TIJOLO MACIÇO, REBOCADA INTERNAMENTE, BASE EM CONCRETO, TAMPA DE CONCRETO, DIMENSÕES INTERNAS DE 60X60 CM - FORNECIMENTO E INSTALAÇÃO</t>
  </si>
  <si>
    <t>649,37</t>
  </si>
  <si>
    <t>1.5.2.8</t>
  </si>
  <si>
    <t>11.006.0076</t>
  </si>
  <si>
    <t>CAIXA DE GORDURA EM ALVENARIA DE TIJOLOS MACIÇOS, CHAPISCADA E REBOCADA INTERNAMENTE, BASE EM CONCRETO, TAMPA DE CONCRETO E TAMPA DE FoFo PARA LIMPEZA, DIMENSÕES INTERNAS DE 160X90 CM - FORNECIMENTO E INSTALAÇÃO</t>
  </si>
  <si>
    <t>2231,19</t>
  </si>
  <si>
    <t>1.5.2.9</t>
  </si>
  <si>
    <t>90695</t>
  </si>
  <si>
    <t>TUBO DE PVC PARA REDE COLETORA DE ESGOTO DE PAREDE MACIÇA, DN 150 MM, JUNTA ELÁSTICA - FORNECIMENTO E ASSENTAMENTO. AF_01/2021</t>
  </si>
  <si>
    <t>111,63</t>
  </si>
  <si>
    <t>1.5.2.10</t>
  </si>
  <si>
    <t>11.006.0074</t>
  </si>
  <si>
    <t>CAIXA EM AVENARIA DE TIJOLO MACIÇO, REBOCADA INTERNAMENTE, BASE EM CONCRETO, TAMPA DE CONCRETO E TAMPA DE FoFo 30X30 CM, DIMENSÕES INTERNAS DE 60X60 CM - FORNECIMENTO E INSTALAÇÃO</t>
  </si>
  <si>
    <t>648,96</t>
  </si>
  <si>
    <t>1.5.2.11</t>
  </si>
  <si>
    <t>1.5.2.12</t>
  </si>
  <si>
    <t>1.5.3</t>
  </si>
  <si>
    <t>RESERVATÓRIO ENTERRADO</t>
  </si>
  <si>
    <t>1.5.3.1</t>
  </si>
  <si>
    <t>96523</t>
  </si>
  <si>
    <t>ESCAVAÇÃO MANUAL PARA BLOCO DE COROAMENTO OU SAPATA (INCLUINDO ESCAVAÇÃO PARA COLOCAÇÃO DE FÔRMAS). AF_01/2024</t>
  </si>
  <si>
    <t>111</t>
  </si>
  <si>
    <t>1.5.3.2</t>
  </si>
  <si>
    <t>22.002.0025</t>
  </si>
  <si>
    <t>ATERRO MANUAL DE VALAS COM SOLO ARGILO-ARENOSO E COMPACTAÇÃO MECANIZADA INCLUSO TRANSPORTE (DMT ATÉ 10KM)</t>
  </si>
  <si>
    <t>125,07</t>
  </si>
  <si>
    <t>1.5.3.3</t>
  </si>
  <si>
    <t>96619</t>
  </si>
  <si>
    <t>LASTRO DE CONCRETO MAGRO, APLICADO EM BLOCOS DE COROAMENTO OU SAPATAS, ESPESSURA DE 5 CM. AF_01/2024</t>
  </si>
  <si>
    <t>46,62</t>
  </si>
  <si>
    <t>1.5.3.4</t>
  </si>
  <si>
    <t>00001527</t>
  </si>
  <si>
    <t>CONCRETO USINADO BOMBEAVEL, CLASSE DE RESISTENCIA C25, BRITA 0 E 1, SLUMP = 100 +/- 20 MM, COM BOMBEAMENTO (DISPONIBILIZACAO DE BOMBA), SEM O LANCAMENTO (NBR 8953)</t>
  </si>
  <si>
    <t>712,66</t>
  </si>
  <si>
    <t>Insumo</t>
  </si>
  <si>
    <t>1.5.4</t>
  </si>
  <si>
    <t>RESERVATÓRIO SUPERIOR</t>
  </si>
  <si>
    <t>1.5.4.1</t>
  </si>
  <si>
    <t>BASES E FUNDAÇÕES</t>
  </si>
  <si>
    <t>1.5.4.1.1</t>
  </si>
  <si>
    <t>1.5.4.1.2</t>
  </si>
  <si>
    <t>1.5.5</t>
  </si>
  <si>
    <t>LOUÇAS METAIS E ACESSÓRIOS</t>
  </si>
  <si>
    <t>1.5.5.1</t>
  </si>
  <si>
    <t>BLOCO A</t>
  </si>
  <si>
    <t>1.5.5.1.1</t>
  </si>
  <si>
    <t>95472</t>
  </si>
  <si>
    <t>VASO SANITARIO SIFONADO CONVENCIONAL PARA PCD SEM FURO FRONTAL COM LOUÇA BRANCA SEM ASSENTO, INCLUSO CONJUNTO DE LIGAÇÃO PARA BACIA SANITÁRIA AJUSTÁVEL - FORNECIMENTO E INSTALAÇÃO. AF_01/2020</t>
  </si>
  <si>
    <t>999,62</t>
  </si>
  <si>
    <t>1.5.5.1.2</t>
  </si>
  <si>
    <t>86915</t>
  </si>
  <si>
    <t>TORNEIRA CROMADA DE MESA, 1/2" OU 3/4", PARA LAVATÓRIO, PADRÃO MÉDIO - FORNECIMENTO E INSTALAÇÃO. AF_01/2020</t>
  </si>
  <si>
    <t>188,67</t>
  </si>
  <si>
    <t>1.5.5.1.3</t>
  </si>
  <si>
    <t>25.001.0060</t>
  </si>
  <si>
    <t>BARRA DE APOIO, PARA LAVATÓRIO, FIXA, CONSTITUÍDA DE BARRA LATERAL EM "U", EM AÇO INOX D =1 1/4"</t>
  </si>
  <si>
    <t>238,82</t>
  </si>
  <si>
    <t>1.5.5.1.4</t>
  </si>
  <si>
    <t>100868</t>
  </si>
  <si>
    <t>BARRA DE APOIO RETA, EM ACO INOX POLIDO, COMPRIMENTO 80 CM, FIXADA NA PAREDE - FORNECIMENTO E INSTALAÇÃO. AF_01/2020</t>
  </si>
  <si>
    <t>431,89</t>
  </si>
  <si>
    <t>1.5.5.1.5</t>
  </si>
  <si>
    <t>99635</t>
  </si>
  <si>
    <t>VÁLVULA DE DESCARGA METÁLICA, BASE 1 1/2", ACABAMENTO METALICO CROMADO - FORNECIMENTO E INSTALAÇÃO. AF_08/2021</t>
  </si>
  <si>
    <t>301,57</t>
  </si>
  <si>
    <t>1.5.5.2</t>
  </si>
  <si>
    <t>BLOCO C</t>
  </si>
  <si>
    <t>1.5.5.2.1</t>
  </si>
  <si>
    <t>11.002.0210</t>
  </si>
  <si>
    <t>CUBA DE EMBUTIR RETANGULAR DE AÇO INOXIDÁVEL, 40 X 34 X 12 CM, INCLUSO SIFÃO GARRAFA CROMADO E VÁLVULA AMERICANA CROMADA - FORNECIMENTO E INSTALAÇÃO</t>
  </si>
  <si>
    <t>779,37</t>
  </si>
  <si>
    <t>1.5.5.3</t>
  </si>
  <si>
    <t>BLOCO D</t>
  </si>
  <si>
    <t>1.5.5.3.1</t>
  </si>
  <si>
    <t>86903</t>
  </si>
  <si>
    <t>LAVATÓRIO LOUÇA BRANCA COM COLUNA, 45 X 55CM OU EQUIVALENTE, PADRÃO MÉDIO - FORNECIMENTO E INSTALAÇÃO. AF_01/2020</t>
  </si>
  <si>
    <t>458,18</t>
  </si>
  <si>
    <t>1.5.5.3.2</t>
  </si>
  <si>
    <t>95470</t>
  </si>
  <si>
    <t>VASO SANITARIO SIFONADO CONVENCIONAL COM LOUÇA BRANCA, INCLUSO CONJUNTO DE LIGAÇÃO PARA BACIA SANITÁRIA AJUSTÁVEL - FORNECIMENTO E INSTALAÇÃO. AF_01/2020</t>
  </si>
  <si>
    <t>395,48</t>
  </si>
  <si>
    <t>1.5.5.3.3</t>
  </si>
  <si>
    <t>1.5.5.3.4</t>
  </si>
  <si>
    <t>1.5.5.3.5</t>
  </si>
  <si>
    <t>86919</t>
  </si>
  <si>
    <t>TANQUE DE LOUÇA BRANCA COM COLUNA, 30L OU EQUIVALENTE, INCLUSO SIFÃO FLEXÍVEL EM PVC, VÁLVULA METÁLICA E TORNEIRA DE METAL CROMADO PADRÃO MÉDIO - FORNECIMENTO E INSTALAÇÃO. AF_01/2020</t>
  </si>
  <si>
    <t>1210,56</t>
  </si>
  <si>
    <t>1.5.5.3.6</t>
  </si>
  <si>
    <t>11.002.0212</t>
  </si>
  <si>
    <t>CUBA DE EMBUTIR DE AÇO INOXIDÁVEL 40 x 50 x 20, INCLUSO SIFÃO GARRAFA CROMADO E VÁLVULA AMERICANA CROMADA - FORNECIMENTO E INSTALAÇÃO</t>
  </si>
  <si>
    <t>1075,09</t>
  </si>
  <si>
    <t>1.5.5.3.7</t>
  </si>
  <si>
    <t>86910</t>
  </si>
  <si>
    <t>TORNEIRA CROMADA TUBO MÓVEL, DE PAREDE, 1/2" OU 3/4", PARA PIA DE COZINHA, PADRÃO MÉDIO - FORNECIMENTO E INSTALAÇÃO. AF_01/2020</t>
  </si>
  <si>
    <t>168,43</t>
  </si>
  <si>
    <t>1.5.5.3.8</t>
  </si>
  <si>
    <t>86914</t>
  </si>
  <si>
    <t>TORNEIRA CROMADA 1/2" OU 3/4" PARA TANQUE, PADRÃO MÉDIO - FORNECIMENTO E INSTALAÇÃO. AF_01/2020</t>
  </si>
  <si>
    <t>129,27</t>
  </si>
  <si>
    <t>1.5.5.3.9</t>
  </si>
  <si>
    <t>24.008.0002</t>
  </si>
  <si>
    <t>EXAUSTOR DE PAREDE DIAMETRO 30CM</t>
  </si>
  <si>
    <t>432,93</t>
  </si>
  <si>
    <t>1.5.5.4</t>
  </si>
  <si>
    <t>BLOCO E1</t>
  </si>
  <si>
    <t>1.5.5.4.1</t>
  </si>
  <si>
    <t>1.5.5.4.2</t>
  </si>
  <si>
    <t>1.5.5.4.3</t>
  </si>
  <si>
    <t>1.5.5.4.4</t>
  </si>
  <si>
    <t>1.5.5.4.5</t>
  </si>
  <si>
    <t>08.006.0003</t>
  </si>
  <si>
    <t>ESPELHO CRISTAL ESPESSURA 4MM, COM MOLDURA EM ALUMINIO E COMPENSADO 6MM PLASTIFICADO COLADO</t>
  </si>
  <si>
    <t>867,42</t>
  </si>
  <si>
    <t>1.5.5.5</t>
  </si>
  <si>
    <t>BLOCO E2</t>
  </si>
  <si>
    <t>1.5.5.5.1</t>
  </si>
  <si>
    <t>1.5.5.5.2</t>
  </si>
  <si>
    <t>1.5.5.5.3</t>
  </si>
  <si>
    <t>1.5.5.6</t>
  </si>
  <si>
    <t>BLOCO G</t>
  </si>
  <si>
    <t>1.5.5.6.1</t>
  </si>
  <si>
    <t>1.5.5.6.2</t>
  </si>
  <si>
    <t>1.5.5.6.3</t>
  </si>
  <si>
    <t>1.5.5.6.4</t>
  </si>
  <si>
    <t>1.5.5.7</t>
  </si>
  <si>
    <t>ÁGUAS PLUVIAIS</t>
  </si>
  <si>
    <t>1.5.5.7.1</t>
  </si>
  <si>
    <t>89512</t>
  </si>
  <si>
    <t>TUBO PVC, SÉRIE R, ÁGUA PLUVIAL, DN 100 MM, FORNECIDO E INSTALADO EM RAMAL DE ENCAMINHAMENTO. AF_06/2022</t>
  </si>
  <si>
    <t>60,65</t>
  </si>
  <si>
    <t>1.5.5.7.2</t>
  </si>
  <si>
    <t>11.003.0172</t>
  </si>
  <si>
    <t>TUBO PVC RÍGIDO, NA COR OCRE, PARA TRANSPORTE DE ÁGUA PLUVIAL, DN 200 MM, FORNECIDO E INSTALADO EM RAMAL DE ENCAMINHAMENTO.</t>
  </si>
  <si>
    <t>217,18</t>
  </si>
  <si>
    <t>1.5.5.7.3</t>
  </si>
  <si>
    <t>11.003.0173</t>
  </si>
  <si>
    <t>TUBO PVC RÍGIDO, NA COR OCRE, PARA TRANSPORTE DE ÁGUA PLUVIAL, DN 250 MM, FORNECIDO E INSTALADO EM RAMAL DE ENCAMINHAMENTO.</t>
  </si>
  <si>
    <t>318,85</t>
  </si>
  <si>
    <t>1.5.5.7.4</t>
  </si>
  <si>
    <t>11.003.0174</t>
  </si>
  <si>
    <t>TUBO PVC RÍGIDO, NA COR OCRE, PARA TRANSPORTE DE ÁGUA PLUVIAL, DN 300 MM, FORNECIDO E INSTALADO EM RAMAL DE ENCAMINHAMENTO.</t>
  </si>
  <si>
    <t>470,48</t>
  </si>
  <si>
    <t>1.5.5.7.5</t>
  </si>
  <si>
    <t>11.006.0079</t>
  </si>
  <si>
    <t>CAIXA EM ALVENARIA DE TIJOLO MACIÇO, REBOCADA INTERNAMENTE, BASE EM CONCRETO, TAMPA DE CONCRETO E GRELHA METÁLICA, DIMENSÕES INTERNAS DE 80X80 CM - FORNECIMENTO E INSTALAÇÃO</t>
  </si>
  <si>
    <t>786,09</t>
  </si>
  <si>
    <t>1.5.5.7.6</t>
  </si>
  <si>
    <t>11.006.0070</t>
  </si>
  <si>
    <t>CAIXA EM ALVENARIA DE TIJOLO MACIÇO, REBOCADA INTERNAMENTE, BASE EM CONCRETO, TAMPA DE CONCRETO E GRELHA METÁLICA, DIMENSÕES INTERNAS DE 60X60 CM - FORNECIMENTO E INSTALAÇÃO</t>
  </si>
  <si>
    <t>647,48</t>
  </si>
  <si>
    <t>1.5.5.7.7</t>
  </si>
  <si>
    <t>1.5.5.7.8</t>
  </si>
  <si>
    <t>1.6.1</t>
  </si>
  <si>
    <t>103328</t>
  </si>
  <si>
    <t>ALVENARIA DE VEDAÇÃO DE BLOCOS CERÂMICOS FURADOS NA HORIZONTAL DE 9X19X19 CM (ESPESSURA 9 CM) E ARGAMASSA DE ASSENTAMENTO COM PREPARO EM BETONEIRA. AF_12/2021</t>
  </si>
  <si>
    <t>113,15</t>
  </si>
  <si>
    <t>1.6.2</t>
  </si>
  <si>
    <t>101161</t>
  </si>
  <si>
    <t>ALVENARIA DE VEDAÇÃO COM ELEMENTO VAZADO DE CONCRETO (COBOGÓ) DE 7X50X50CM E ARGAMASSA DE ASSENTAMENTO COM PREPARO EM BETONEIRA. AF_05/2020</t>
  </si>
  <si>
    <t>301,96</t>
  </si>
  <si>
    <t>1.7.1</t>
  </si>
  <si>
    <t>98555</t>
  </si>
  <si>
    <t>IMPERMEABILIZAÇÃO DE SUPERFÍCIE COM ARGAMASSA POLIMÉRICA / MEMBRANA ACRÍLICA, 3 DEMÃOS. AF_09/2023</t>
  </si>
  <si>
    <t>36,92</t>
  </si>
  <si>
    <t>1.8.1</t>
  </si>
  <si>
    <t>07.002.0097</t>
  </si>
  <si>
    <t>ESTRUTURA METÁLICA EM CHAPAS DE AÇO ASTM 36, INCLUINDO CORTE, SOLDA COM ELETRODO E MONTAGEM - FORNECIMENTO E INSTALAÇÃO</t>
  </si>
  <si>
    <t>KG</t>
  </si>
  <si>
    <t>20,35</t>
  </si>
  <si>
    <t>1.9.1</t>
  </si>
  <si>
    <t>94442</t>
  </si>
  <si>
    <t>TELHAMENTO COM TELHA CERÂMICA DE ENCAIXE, TIPO ROMANA, COM ATÉ 2 ÁGUAS, INCLUSO TRANSPORTE VERTICAL. AF_07/2019</t>
  </si>
  <si>
    <t>50,7</t>
  </si>
  <si>
    <t>1.9.2</t>
  </si>
  <si>
    <t>94449</t>
  </si>
  <si>
    <t>TELHAMENTO COM TELHA ONDULADA DE FIBRA DE VIDRO E = 0,6 MM, PARA TELHADO COM INCLINAÇÃO MAIOR QUE 10°, COM ATÉ 2 ÁGUAS, INCLUSO IÇAMENTO. AF_07/2019</t>
  </si>
  <si>
    <t>77,29</t>
  </si>
  <si>
    <t>1.9.3</t>
  </si>
  <si>
    <t>94213</t>
  </si>
  <si>
    <t>TELHAMENTO COM TELHA DE AÇO/ALUMÍNIO E = 0,5 MM, COM ATÉ 2 ÁGUAS, INCLUSO IÇAMENTO. AF_07/2019</t>
  </si>
  <si>
    <t>87,41</t>
  </si>
  <si>
    <t>1.9.4</t>
  </si>
  <si>
    <t>94221</t>
  </si>
  <si>
    <t>CUMEEIRA PARA TELHA CERÂMICA EMBOÇADA COM ARGAMASSA TRAÇO 1:2:9 (CIMENTO, CAL E AREIA) PARA TELHADOS COM ATÉ 2 ÁGUAS, INCLUSO TRANSPORTE VERTICAL. AF_07/2019</t>
  </si>
  <si>
    <t>34,49</t>
  </si>
  <si>
    <t>1.10.1</t>
  </si>
  <si>
    <t>PORTAS</t>
  </si>
  <si>
    <t>1.10.1.1</t>
  </si>
  <si>
    <t>1.10.1.1.1</t>
  </si>
  <si>
    <t>08.004.0074</t>
  </si>
  <si>
    <t>PORTA DE ABRIR, 1 FOLHA, EM PERFIL E CHAPA METÁLICA, COM PINTURA ESMALTE SOBRE FUNDO - FORNECIMENTO E INSTALAÇÃO</t>
  </si>
  <si>
    <t>490,99</t>
  </si>
  <si>
    <t>1.10.1.2</t>
  </si>
  <si>
    <t>BLOCO B</t>
  </si>
  <si>
    <t>1.10.1.2.1</t>
  </si>
  <si>
    <t>20.002.0170</t>
  </si>
  <si>
    <t>PORTA EM PERFIL CHAPA DOBRADA N.18, DE CORRER, INCLUSIVE FERRAGENS E PINTURA DE ACABAMENTO COM VIDRO 4MM</t>
  </si>
  <si>
    <t>848,33</t>
  </si>
  <si>
    <t>1.10.1.3</t>
  </si>
  <si>
    <t>1.10.1.3.1</t>
  </si>
  <si>
    <t>1.10.1.4</t>
  </si>
  <si>
    <t>1.10.1.4.1</t>
  </si>
  <si>
    <t>1.10.1.4.2</t>
  </si>
  <si>
    <t>08.002.0040</t>
  </si>
  <si>
    <t>PORTA EM ACO DE ABRIR TIPO VENEZIANA COM BATENTE, FIXADA COM PARAFUSOS - FORNECIMENTO E INSTALACAO</t>
  </si>
  <si>
    <t>578,73</t>
  </si>
  <si>
    <t>1.10.1.5</t>
  </si>
  <si>
    <t>1.10.1.5.1</t>
  </si>
  <si>
    <t>08.001.0120</t>
  </si>
  <si>
    <t>PORTA PARA WC MEDINDO 0,60 X 1,80 M DE MADEIRA COM REVESTIMENTO MELAMINICO, COM FERRAGEM COMPLETA - FORNECIMENTO E INSTALAÇÃO</t>
  </si>
  <si>
    <t>916,83</t>
  </si>
  <si>
    <t>1.10.1.5.2</t>
  </si>
  <si>
    <t>08.001.0121</t>
  </si>
  <si>
    <t>PORTA PARA WC MEDINDO 0,80 X 1,80 M DE MADEIRA COM REVESTIMENTO MELAMINICO, COM FERRAGEM COMPLETA - FORNECIMENTO E INSTALAÇÃO</t>
  </si>
  <si>
    <t>1128,67</t>
  </si>
  <si>
    <t>1.10.1.5.3</t>
  </si>
  <si>
    <t>1.10.1.5.4</t>
  </si>
  <si>
    <t>1.10.1.6</t>
  </si>
  <si>
    <t>1.10.1.6.1</t>
  </si>
  <si>
    <t>1.10.1.6.2</t>
  </si>
  <si>
    <t>1.10.1.6.3</t>
  </si>
  <si>
    <t>1.10.1.7</t>
  </si>
  <si>
    <t>1.10.1.7.1</t>
  </si>
  <si>
    <t>1.10.1.7.2</t>
  </si>
  <si>
    <t>1.10.2</t>
  </si>
  <si>
    <t>JANELAS</t>
  </si>
  <si>
    <t>1.10.2.1</t>
  </si>
  <si>
    <t>08.004.0176</t>
  </si>
  <si>
    <t>JANELA DE CORRER EM FERRO PINTADO COM VIDRO LISO 3 MM</t>
  </si>
  <si>
    <t>884,75</t>
  </si>
  <si>
    <t>1.10.2.2</t>
  </si>
  <si>
    <t>08.004.0177</t>
  </si>
  <si>
    <t>JANELA BASCULANTE EM FERRO COM VIDRO FANTASIA 3 MM, MINI-BOREAL</t>
  </si>
  <si>
    <t>1384,94</t>
  </si>
  <si>
    <t>1.10.2.3</t>
  </si>
  <si>
    <t>08.004.0179</t>
  </si>
  <si>
    <t>JANELA DE CORRER EM FERRO BASCULANTE/ CORRER NAS DIMENSÕES (2,15 X 1,80) , MODELO J1 COM VIDRO</t>
  </si>
  <si>
    <t>M²</t>
  </si>
  <si>
    <t>924,96</t>
  </si>
  <si>
    <t>1.10.2.4</t>
  </si>
  <si>
    <t>08.004.0174</t>
  </si>
  <si>
    <t>GUICHÊ DE CORRER EM FERRO COM GRADE PINTURA OLEO E VIDRO 3MM</t>
  </si>
  <si>
    <t>1462,04</t>
  </si>
  <si>
    <t>1.10.2.5</t>
  </si>
  <si>
    <t>08.004.0095</t>
  </si>
  <si>
    <t>PORTA DE AÇO CHAPA 24, DE ENROLAR, RAIADA, LARGA COM ACABAMENTO GALVANIZADO NATURAL</t>
  </si>
  <si>
    <t>651,75</t>
  </si>
  <si>
    <t>1.10.2.6</t>
  </si>
  <si>
    <t>08.004.0048</t>
  </si>
  <si>
    <t>GRADE FIXA DE FERRO, PARA PROTEÇÃO DE JANELAS, FORNECIMENTO, ASSENTAMENTO E PINTURA ESMALTE SOBRE FUNDO</t>
  </si>
  <si>
    <t>368,77</t>
  </si>
  <si>
    <t>1.10.3</t>
  </si>
  <si>
    <t>GRADIL</t>
  </si>
  <si>
    <t>1.10.3.1</t>
  </si>
  <si>
    <t>101173</t>
  </si>
  <si>
    <t>ESTACA BROCA DE CONCRETO, DIÂMETRO DE 20CM, ESCAVAÇÃO MANUAL COM TRADO CONCHA, COM ARMADURA DE ARRANQUE. AF_05/2020</t>
  </si>
  <si>
    <t>72,71</t>
  </si>
  <si>
    <t>1.10.3.2</t>
  </si>
  <si>
    <t>28.001.0103</t>
  </si>
  <si>
    <t>GRADIL METÁLICO FIXO COM ESTRUTURA EM TUBO REDONDO DE 2" E TUBO QUADRADO 5 X 5 CM, COM FECHAMENTO EM TELA DE ARAME ONDULADA MEDINDO 2,20 X 2,20, INCLUSO PINTURA DE ACABAMENTO - FORNECIMENTO E INSTALAÇÃO</t>
  </si>
  <si>
    <t>3276,13</t>
  </si>
  <si>
    <t>1.10.3.3</t>
  </si>
  <si>
    <t>87879</t>
  </si>
  <si>
    <t>CHAPISCO APLICADO EM ALVENARIAS E ESTRUTURAS DE CONCRETO INTERNAS, COM COLHER DE PEDREIRO. ARGAMASSA TRAÇO 1:3 COM PREPARO EM BETONEIRA 400L. AF_10/2022</t>
  </si>
  <si>
    <t>5,27</t>
  </si>
  <si>
    <t>1.10.3.4</t>
  </si>
  <si>
    <t>88423</t>
  </si>
  <si>
    <t>APLICAÇÃO MANUAL DE PINTURA COM TINTA TEXTURIZADA ACRÍLICA EM PAREDES EXTERNAS DE CASAS, UMA COR. AF_03/2024</t>
  </si>
  <si>
    <t>24,42</t>
  </si>
  <si>
    <t>1.10.4</t>
  </si>
  <si>
    <t>BICICLETÁRIO</t>
  </si>
  <si>
    <t>1.10.4.1</t>
  </si>
  <si>
    <t>05.002.0028</t>
  </si>
  <si>
    <t>BICICLETÁRIO EM TUBO METALON QUADRADO 3 X 3 CM, PARA 25 BICICLETAS, FIXADO EM PISO POR PARAFUSO E BUCHA, COMPRIMENTO TOTAL 5 METROS, COM PINTURA DE ACABAMENTO - FORNECIMENTO E INSTALAÇÃO</t>
  </si>
  <si>
    <t>9813,52</t>
  </si>
  <si>
    <t>1.11.1</t>
  </si>
  <si>
    <t>1.11.2</t>
  </si>
  <si>
    <t>87265</t>
  </si>
  <si>
    <t>REVESTIMENTO CERÂMICO PARA PAREDES INTERNAS COM PLACAS TIPO ESMALTADA DE DIMENSÕES 20X20 CM APLICADAS NA ALTURA INTEIRA DAS PAREDES. AF_02/2023_PE</t>
  </si>
  <si>
    <t>75,05</t>
  </si>
  <si>
    <t>1.11.3</t>
  </si>
  <si>
    <t>06.001.0090</t>
  </si>
  <si>
    <t>REVESTIMENTO CERÂMICO PARA PAREDES COM PLACAS TIPO ESMALTADA EXTRA DE DIMENSÕES 10X10 CM.</t>
  </si>
  <si>
    <t>72,6</t>
  </si>
  <si>
    <t>1.12.1</t>
  </si>
  <si>
    <t>87882</t>
  </si>
  <si>
    <t>CHAPISCO APLICADO NO TETO OU EM ALVENARIA E ESTRUTURA, COM ROLO PARA TEXTURA ACRÍLICA. ARGAMASSA TRAÇO 1:4 E EMULSÃO POLIMÉRICA (ADESIVO) COM PREPARO EM BETONEIRA 400L. AF_10/2022</t>
  </si>
  <si>
    <t>7,94</t>
  </si>
  <si>
    <t>1.12.2</t>
  </si>
  <si>
    <t>87415</t>
  </si>
  <si>
    <t>APLICAÇÃO MANUAL DE GESSO DESEMPENADO (SEM TALISCAS) EM TETO DE AMBIENTES DE ÁREA ENTRE 5M² E 10M², ESPESSURA DE 1,0CM. AF_03/2023</t>
  </si>
  <si>
    <t>43,93</t>
  </si>
  <si>
    <t>1.12.3</t>
  </si>
  <si>
    <t>96120</t>
  </si>
  <si>
    <t>ACABAMENTOS PARA FORRO (MOLDURA DE GESSO). AF_08/2023</t>
  </si>
  <si>
    <t>3,8</t>
  </si>
  <si>
    <t>1.13.1</t>
  </si>
  <si>
    <t>10.001.0157</t>
  </si>
  <si>
    <t>REVESTIMENTO CERÂMICO PARA PISO COM PLACAS TIPO ESMALTADA EXTRA DE DIMENSÕES 40X40 CM, INCLUSO REJUNTE - FORNECIMENTO E INSTALAÇÃO</t>
  </si>
  <si>
    <t>75,9</t>
  </si>
  <si>
    <t>1.13.2</t>
  </si>
  <si>
    <t>05.002.0024</t>
  </si>
  <si>
    <t>RODAPÉ CERÂMICO DE 7CM DE ALTURA COM PLACAS TIPO ESMALTADA EXTRA DE DIMENSÕES 40X40CM.</t>
  </si>
  <si>
    <t>11,99</t>
  </si>
  <si>
    <t>1.13.3</t>
  </si>
  <si>
    <t>104162</t>
  </si>
  <si>
    <t>PISO EM GRANILITE, MARMORITE OU GRANITINA EM AMBIENTES INTERNOS, COM ESPESSURA DE 8 MM, INCLUSO MISTURA EM BETONEIRA, COLOCAÇÃO DAS JUNTAS, APLICAÇÃO DO PISO, 4 POLIMENTOS COM POLITRIZ, ESTUCAMENTO, SELADOR E CERA. AF_06/2022</t>
  </si>
  <si>
    <t>125,59</t>
  </si>
  <si>
    <t>1.13.4</t>
  </si>
  <si>
    <t>10.001.0054</t>
  </si>
  <si>
    <t>RODAPE EM GRANILITE, MARMORITE OU GRANITINA , ALTURA 10CM</t>
  </si>
  <si>
    <t>41,16</t>
  </si>
  <si>
    <t>1.13.5</t>
  </si>
  <si>
    <t>10.001.0176</t>
  </si>
  <si>
    <t>POLIMENTO E APLICAÇÃO DE RESINA EM PISO DE GRANILITE</t>
  </si>
  <si>
    <t>34,59</t>
  </si>
  <si>
    <t>1.13.6</t>
  </si>
  <si>
    <t>94319</t>
  </si>
  <si>
    <t>ATERRO MANUAL DE VALAS COM SOLO ARGILO-ARENOSO. AF_08/2023</t>
  </si>
  <si>
    <t>97,74</t>
  </si>
  <si>
    <t>1.13.7</t>
  </si>
  <si>
    <t>94991</t>
  </si>
  <si>
    <t>EXECUÇÃO DE PASSEIO (CALÇADA) OU PISO DE CONCRETO COM CONCRETO MOLDADO IN LOCO, USINADO C20, ACABAMENTO CONVENCIONAL, NÃO ARMADO. AF_08/2022</t>
  </si>
  <si>
    <t>975,7</t>
  </si>
  <si>
    <t>1.13.8</t>
  </si>
  <si>
    <t>10.001.0175</t>
  </si>
  <si>
    <t>EXECUÇÃO DE PISO DE CONCRETO COM CONCRETO MOLDADO IN LOCO, USINADO, ACABAMENTO CONVENCIONAL, ESPESSURA 8 CM, ARMADO COM TELA Q61</t>
  </si>
  <si>
    <t>99,31</t>
  </si>
  <si>
    <t>1.14.1</t>
  </si>
  <si>
    <t>88485</t>
  </si>
  <si>
    <t>FUNDO SELADOR ACRÍLICO, APLICAÇÃO MANUAL EM PAREDE, UMA DEMÃO. AF_04/2023</t>
  </si>
  <si>
    <t>4,74</t>
  </si>
  <si>
    <t>1.14.2</t>
  </si>
  <si>
    <t>88495</t>
  </si>
  <si>
    <t>EMASSAMENTO COM MASSA LÁTEX, APLICAÇÃO EM PAREDE, UMA DEMÃO, LIXAMENTO MANUAL. AF_04/2023</t>
  </si>
  <si>
    <t>14,04</t>
  </si>
  <si>
    <t>1.14.3</t>
  </si>
  <si>
    <t>88489</t>
  </si>
  <si>
    <t>PINTURA LÁTEX ACRÍLICA PREMIUM, APLICAÇÃO MANUAL EM PAREDES, DUAS DEMÃOS. AF_04/2023</t>
  </si>
  <si>
    <t>14,8</t>
  </si>
  <si>
    <t>1.14.4</t>
  </si>
  <si>
    <t>1.14.5</t>
  </si>
  <si>
    <t>100719</t>
  </si>
  <si>
    <t>PINTURA COM TINTA ALQUÍDICA DE FUNDO (TIPO ZARCÃO) PULVERIZADA SOBRE PERFIL METÁLICO EXECUTADO EM FÁBRICA (POR DEMÃO). AF_01/2020_PE</t>
  </si>
  <si>
    <t>13,14</t>
  </si>
  <si>
    <t>1.14.6</t>
  </si>
  <si>
    <t>100743</t>
  </si>
  <si>
    <t>PINTURA COM TINTA ALQUÍDICA DE ACABAMENTO (ESMALTE SINTÉTICO BRILHANTE) PULVERIZADA SOBRE PERFIL METÁLICO EXECUTADO EM FÁBRICA (POR DEMÃO). AF_01/2020_PE</t>
  </si>
  <si>
    <t>12,63</t>
  </si>
  <si>
    <t>1.14.7</t>
  </si>
  <si>
    <t>102491</t>
  </si>
  <si>
    <t>PINTURA DE PISO COM TINTA ACRÍLICA, APLICAÇÃO MANUAL, 2 DEMÃOS, INCLUSO FUNDO PREPARADOR. AF_05/2021</t>
  </si>
  <si>
    <t>24,22</t>
  </si>
  <si>
    <t>1.14.8</t>
  </si>
  <si>
    <t>102506</t>
  </si>
  <si>
    <t>PINTURA DE DEMARCAÇÃO DE QUADRA POLIESPORTIVA COM TINTA EPÓXI, E = 5 CM, APLICAÇÃO MANUAL. AF_05/2021</t>
  </si>
  <si>
    <t>13,26</t>
  </si>
  <si>
    <t>1.15.1</t>
  </si>
  <si>
    <t>96985</t>
  </si>
  <si>
    <t>HASTE DE ATERRAMENTO, DIÂMETRO 5/8", COM 3 METROS - FORNECIMENTO E INSTALAÇÃO. AF_08/2023</t>
  </si>
  <si>
    <t>89,45</t>
  </si>
  <si>
    <t>1.15.2</t>
  </si>
  <si>
    <t>96977</t>
  </si>
  <si>
    <t>CORDOALHA DE COBRE NU 50 MM², ENTERRADA - FORNECIMENTO E INSTALAÇÃO. AF_08/2023</t>
  </si>
  <si>
    <t>72,69</t>
  </si>
  <si>
    <t>1.15.3</t>
  </si>
  <si>
    <t>96973</t>
  </si>
  <si>
    <t>CORDOALHA DE COBRE NU 35 MM², NÃO ENTERRADA, COM ISOLADOR - FORNECIMENTO E INSTALAÇÃO. AF_08/2023</t>
  </si>
  <si>
    <t>86,94</t>
  </si>
  <si>
    <t>1.15.4</t>
  </si>
  <si>
    <t>1.15.5</t>
  </si>
  <si>
    <t>12.001.0027</t>
  </si>
  <si>
    <t>CAIXA DE PASSAGEM A PROVA DE UMIDADE EM ALUMINIO 15X15X10CM</t>
  </si>
  <si>
    <t>174,93</t>
  </si>
  <si>
    <t>1.16.1</t>
  </si>
  <si>
    <t>ARQUIBANCADAS</t>
  </si>
  <si>
    <t>1.16.1.1</t>
  </si>
  <si>
    <t>100896</t>
  </si>
  <si>
    <t>ESTACA ESCAVADA MECANICAMENTE, SEM FLUIDO ESTABILIZANTE, COM 25CM DE DIÂMETRO, CONCRETO LANÇADO POR CAMINHÃO BETONEIRA (EXCLUSIVE MOBILIZAÇÃO E DESMOBILIZAÇÃO). AF_01/2020</t>
  </si>
  <si>
    <t>79,52</t>
  </si>
  <si>
    <t>1.16.1.2</t>
  </si>
  <si>
    <t>1.16.2</t>
  </si>
  <si>
    <t>EQUIPAMENTOS QUADRA POLIESPORTIVA</t>
  </si>
  <si>
    <t>1.16.2.1</t>
  </si>
  <si>
    <t>00025398</t>
  </si>
  <si>
    <t>CONJUNTO PARA FUTSAL COM PAR DE TRAVES OFICIAIS DE 3,00 X 2,00 M EM TUBO DE ACO GALVANIZADO 3" COM REQUADROS EM TUBO DE 1", PINTURA EM PRIMER COM TINTA ESMALTE SINTETICO E REDES DE POLIETILENO FIO 4 MM</t>
  </si>
  <si>
    <t>4206,68</t>
  </si>
  <si>
    <t>1.16.2.2</t>
  </si>
  <si>
    <t>00025399</t>
  </si>
  <si>
    <t>CONJUNTO PARA QUADRA DE VOLEI COM POSTES EM TUBO DE ACO GALVANIZADO 3", H = *255* CM, PINTURA EM TINTA ESMALTE SINTETICO, REDE DE NYLON COM 2 MM, MALHA 10 X 10 CM E ANTENAS OFICIAIS EM FIBRA DE VIDRO</t>
  </si>
  <si>
    <t>2553,82</t>
  </si>
  <si>
    <t>1.16.2.3</t>
  </si>
  <si>
    <t>25.007.0030</t>
  </si>
  <si>
    <t>PAR DE TABELAS DE BASQUETE EM COMPENSADO NAVAL DE 1,80 X 1,20 M, COM ARO DE METAL E REDE, INCLUINDO ESTRUTURA DE FIXAÇÃO EM TUBO REDONDO DE DIÂMETROS VARIANDO ENTRE 4" E 1", CABOS DE AÇO DE SUSTENTAÇÃO E BASE EM CONCRETO ARMADO, INLCUSIVE PINTURA DE ACABAMENTO - FORNECIMENTO E INSTALAÇÃO</t>
  </si>
  <si>
    <t>PAR</t>
  </si>
  <si>
    <t>33145,78</t>
  </si>
  <si>
    <t>1.16.3</t>
  </si>
  <si>
    <t>BANCOS E MESAS DE CONCRETO</t>
  </si>
  <si>
    <t>1.16.3.1</t>
  </si>
  <si>
    <t>28.006.0018</t>
  </si>
  <si>
    <t>BANCO EM ALVENARIA COM LAJE EM CONCRETO POLIDO, REVESTIMENTO LATERAL EM TEXTURA ACRÍLICA</t>
  </si>
  <si>
    <t>155,07</t>
  </si>
  <si>
    <t>1.16.4</t>
  </si>
  <si>
    <t>QUADROS ESCOLARES</t>
  </si>
  <si>
    <t>1.16.4.1</t>
  </si>
  <si>
    <t>28.006.0017</t>
  </si>
  <si>
    <t>QUADRO ESCOLAR COMPOSTO POR QUADRO DE GIZ MEDINDO 1,20 X 4,25 M E DOIS QUADROS MURAL EM CORTIÇA DE 0,55 X 1,20 E 1,35 X 1,20, INCLUSO PORTA GIZ E MOLDURA DE MADEIRA - FORNECIMENTO E INSTALAÇÃO</t>
  </si>
  <si>
    <t>4756,27</t>
  </si>
  <si>
    <t>1.16.5</t>
  </si>
  <si>
    <t>MASTRO</t>
  </si>
  <si>
    <t>1.16.5.1</t>
  </si>
  <si>
    <t>28.006.0023</t>
  </si>
  <si>
    <t>MASTROS PARA 3 BANDEIRAS COMPOSTOS POR 2 MATROS DE 5,00 METROS E 1 MASTRO DE 5,50 METROS - FORNECIMENTO E INSTALAÇÃO</t>
  </si>
  <si>
    <t>2739,37</t>
  </si>
  <si>
    <t>1.17.1</t>
  </si>
  <si>
    <t>REDE DE LÓGICA EXTERNA</t>
  </si>
  <si>
    <t>1.17.1.1</t>
  </si>
  <si>
    <t>1.17.1.2</t>
  </si>
  <si>
    <t>12.002.0045</t>
  </si>
  <si>
    <t>ELETRODUTO FERRO GALVANIZADO ROSCÁVEL 80MM 3" - FORNECIMENTO E INSTALAÇÃO</t>
  </si>
  <si>
    <t>157,51</t>
  </si>
  <si>
    <t>1.17.1.3</t>
  </si>
  <si>
    <t>20.006.0065</t>
  </si>
  <si>
    <t>CABO ÓPTICO DE TERMINAÇÃO, 2 FIBRAS - USO INTERNO/EXTERNO. FORNECIMENTO E INSTALAÇÃO.</t>
  </si>
  <si>
    <t>14,44</t>
  </si>
  <si>
    <t>1.17.2</t>
  </si>
  <si>
    <t>REDE DE GÁS</t>
  </si>
  <si>
    <t>1.17.2.1</t>
  </si>
  <si>
    <t>04.002.0024</t>
  </si>
  <si>
    <t>REATERRO (MANUAL) DE VALAS</t>
  </si>
  <si>
    <t>6,85</t>
  </si>
  <si>
    <t>1.17.3</t>
  </si>
  <si>
    <t>PASSARELA</t>
  </si>
  <si>
    <t>1.17.3.1</t>
  </si>
  <si>
    <t>101174</t>
  </si>
  <si>
    <t>ESTACA BROCA DE CONCRETO, DIÂMETRO DE 25CM, ESCAVAÇÃO MANUAL COM TRADO CONCHA, COM ARMADURA DE ARRANQUE. AF_05/2020</t>
  </si>
  <si>
    <t>101,99</t>
  </si>
  <si>
    <t>1.17.3.2</t>
  </si>
  <si>
    <t>28.006.0016</t>
  </si>
  <si>
    <t>MÓDULO PARA PASSARELA ESCOLAR EM COBERTURA METÁLICA, INCLUSO CALHA DE ZINCO E ESTRUTURA EM CONCRETO ARMADO COMPOSTA POR PILARES CIRCULARES E VIGA BALDRAME, EXCETO FUNDAÇÕES - FORNECIMENTO E INSTALAÇÃO</t>
  </si>
  <si>
    <t>5646,16</t>
  </si>
  <si>
    <t>1.17.4</t>
  </si>
  <si>
    <t>ACESSIBILIDADE EXTERNA</t>
  </si>
  <si>
    <t>1.17.4.1</t>
  </si>
  <si>
    <t>102513</t>
  </si>
  <si>
    <t>PINTURA DE SÍMBOLOS E TEXTOS COM TINTA ACRÍLICA, DEMARCAÇÃO COM FITA ADESIVA E APLICAÇÃO COM ROLO. AF_05/2021</t>
  </si>
  <si>
    <t>57,95</t>
  </si>
  <si>
    <t>1.17.5</t>
  </si>
  <si>
    <t>MURO EXTERNO</t>
  </si>
  <si>
    <t>1.17.5.1</t>
  </si>
  <si>
    <t>MURO EXTERNO PARA DAR ACABAMENTO</t>
  </si>
  <si>
    <t>1.17.5.1.1</t>
  </si>
  <si>
    <t>1.17.5.2</t>
  </si>
  <si>
    <t>MURO EXTERNO À CONSTRUIR</t>
  </si>
  <si>
    <t>1.17.5.2.1</t>
  </si>
  <si>
    <t>1.17.5.2.2</t>
  </si>
  <si>
    <t>1.17.5.2.3</t>
  </si>
  <si>
    <t>1.17.6</t>
  </si>
  <si>
    <t>ILUMINAÇÃO EXTERNA</t>
  </si>
  <si>
    <t>1.17.6.1</t>
  </si>
  <si>
    <t>1.17.6.2</t>
  </si>
  <si>
    <t>1.17.6.3</t>
  </si>
  <si>
    <t>1.17.6.4</t>
  </si>
  <si>
    <t>1.17.6.5</t>
  </si>
  <si>
    <t>1.17.6.6</t>
  </si>
  <si>
    <t>1.17.6.7</t>
  </si>
  <si>
    <t>1.17.7</t>
  </si>
  <si>
    <t>TELHADO</t>
  </si>
  <si>
    <t>1.17.7.1</t>
  </si>
  <si>
    <t>1.17.7.2</t>
  </si>
  <si>
    <t>24.009.0094</t>
  </si>
  <si>
    <t>CHAPA LISA N.o 16, PINTADA DE ESMALTE BRILHO - FORNECIMENTO E INSTALAÇÃO</t>
  </si>
  <si>
    <t>328,82</t>
  </si>
  <si>
    <t>1.17.7.3</t>
  </si>
  <si>
    <t>08.004.0296</t>
  </si>
  <si>
    <t>VENEZIANA PARA VENTILAÇÃO EM CHAPA DOBRADA FIXADA EM ALVENARIA, INCLUSO PINTURA DE ACABAMENTO - FORNECIMENTO E INSTALAÇÃO</t>
  </si>
  <si>
    <t>927,9</t>
  </si>
  <si>
    <t>1.17.8</t>
  </si>
  <si>
    <t>PAISSAGISMO</t>
  </si>
  <si>
    <t>1.17.8.1</t>
  </si>
  <si>
    <t>28.001.0098</t>
  </si>
  <si>
    <t>PORTÃO METÁLICO DE ABRIR COM ESTRUTURA EM TUBO REDONDO DE 2" E TUBO QUADRADO 5 X 5 CM, COM FECHAMENTO EM TELA DE ARAME ONDULADA, INCLUSO PINTURA DE ACABAMENTO - FORNECIMENTO E INSTALAÇÃO</t>
  </si>
  <si>
    <t>719,32</t>
  </si>
  <si>
    <t>1.17.8.2</t>
  </si>
  <si>
    <t>28.003.0030</t>
  </si>
  <si>
    <t>PLANTIO DE GRAMA ESMERALDA EM PLACAS, INCLUSO FERTILIZANTE</t>
  </si>
  <si>
    <t>26,94</t>
  </si>
  <si>
    <t>1.17.8.3</t>
  </si>
  <si>
    <t>2.1.1</t>
  </si>
  <si>
    <t>SERVIÇOS PRELIMINARES</t>
  </si>
  <si>
    <t>2.1.1.1</t>
  </si>
  <si>
    <t>INF0020</t>
  </si>
  <si>
    <t>EXECUÇÃO DE ESCRITÓRIO EM CANTEIRO DE OBRA EM CHAPA DE MADEIRA COMPENSADA, NÃO INCLUSO MOBILIÁRIO E EQUIPAMENTOS</t>
  </si>
  <si>
    <t>1213,34</t>
  </si>
  <si>
    <t>2.1.1.2</t>
  </si>
  <si>
    <t>INF0017</t>
  </si>
  <si>
    <t>EXECUÇÃO DE ALMOXARIFADO EM CANTEIRO DE OBRA EM CHAPA DE MADEIRA COMPENSADA, INCLUSO PRATELEIRAS</t>
  </si>
  <si>
    <t>901,5</t>
  </si>
  <si>
    <t>2.1.1.3</t>
  </si>
  <si>
    <t>INF0016</t>
  </si>
  <si>
    <t>EXECUÇÃO DE REFEITÓRIO EM CANTEIRO DE OBRA EM CHAPA DE MADEIRA COMPENSADA, NÃO INCLUSO MOBILIÁRIO E EQUIPAMENTOS</t>
  </si>
  <si>
    <t>702,31</t>
  </si>
  <si>
    <t>2.1.1.4</t>
  </si>
  <si>
    <t>INF0015</t>
  </si>
  <si>
    <t>EXECUÇÃO DE SANITÁRIO E VESTIÁRIO EM CANTEIRO DE OBRA EM CHAPA DE MADEIRA COMPENSADA, NÃO INCLUSO MOBILIÁRIO</t>
  </si>
  <si>
    <t>1140,9</t>
  </si>
  <si>
    <t>2.2.1</t>
  </si>
  <si>
    <t>BLOCOS QUADRA POLIESPORTIVA COBERTA</t>
  </si>
  <si>
    <t>2.2.1.1</t>
  </si>
  <si>
    <t>96545</t>
  </si>
  <si>
    <t>ARMAÇÃO DE BLOCO UTILIZANDO AÇO CA-50 DE 8 MM - MONTAGEM. AF_01/2024</t>
  </si>
  <si>
    <t>19,35</t>
  </si>
  <si>
    <t>2.2.1.2</t>
  </si>
  <si>
    <t>104920</t>
  </si>
  <si>
    <t>ARMAÇÃO DE BLOCO, SAPATA ISOLADA, VIGA BALDRAME E SAPATA CORRIDA UTILIZANDO AÇO CA-50 DE 12,5 MM - MONTAGEM. AF_01/2024</t>
  </si>
  <si>
    <t>2.2.1.3</t>
  </si>
  <si>
    <t>96543</t>
  </si>
  <si>
    <t>ARMAÇÃO DE BLOCO UTILIZANDO AÇO CA-60 DE 5 MM - MONTAGEM. AF_01/2024</t>
  </si>
  <si>
    <t>23,63</t>
  </si>
  <si>
    <t>2.2.1.4</t>
  </si>
  <si>
    <t>04.001.0017</t>
  </si>
  <si>
    <t>CONCRETAGEM DE BLOCOS DE COROAMENTO E VIGAS BALDRAME, FCK 25 MPA, PREPARO EM BETONEIRA DE 600 L, APLICADO COM USO DE JERICA - LANÇAMENTO, ADENSAMENTO E ACABAMENTO</t>
  </si>
  <si>
    <t>839,28</t>
  </si>
  <si>
    <t>2.2.1.5</t>
  </si>
  <si>
    <t>04.001.0016</t>
  </si>
  <si>
    <t>CONCRETAGEM DE BLOCOS DE COROAMENTO E VIGAS BALDRAME, FCK 20 MPA, COM USO DE JERICA  LANÇAMENTO, ADENSAMENTO E ACABAMENTO</t>
  </si>
  <si>
    <t>799,85</t>
  </si>
  <si>
    <t>2.2.2</t>
  </si>
  <si>
    <t>2.2.2.1</t>
  </si>
  <si>
    <t>96536</t>
  </si>
  <si>
    <t>FABRICAÇÃO, MONTAGEM E DESMONTAGEM DE FÔRMA PARA VIGA BALDRAME, EM MADEIRA SERRADA, E=25 MM, 4 UTILIZAÇÕES. AF_01/2024</t>
  </si>
  <si>
    <t>75,22</t>
  </si>
  <si>
    <t>2.2.2.2</t>
  </si>
  <si>
    <t>2.2.2.3</t>
  </si>
  <si>
    <t>96546</t>
  </si>
  <si>
    <t>ARMAÇÃO DE BLOCO UTILIZANDO AÇO CA-50 DE 10 MM - MONTAGEM. AF_01/2024</t>
  </si>
  <si>
    <t>16,94</t>
  </si>
  <si>
    <t>2.2.2.4</t>
  </si>
  <si>
    <t>2.2.2.5</t>
  </si>
  <si>
    <t>2.2.2.6</t>
  </si>
  <si>
    <t>92413</t>
  </si>
  <si>
    <t>MONTAGEM E DESMONTAGEM DE FÔRMA DE PILARES RETANGULARES E ESTRUTURAS SIMILARES, PÉ-DIREITO SIMPLES, EM MADEIRA SERRADA, 4 UTILIZAÇÕES. AF_09/2020</t>
  </si>
  <si>
    <t>114,81</t>
  </si>
  <si>
    <t>2.2.2.7</t>
  </si>
  <si>
    <t>92763</t>
  </si>
  <si>
    <t>ARMAÇÃO DE PILAR OU VIGA DE ESTRUTURA CONVENCIONAL DE CONCRETO ARMADO UTILIZANDO AÇO CA-50 DE 12,5 MM - MONTAGEM. AF_06/2022</t>
  </si>
  <si>
    <t>11,4</t>
  </si>
  <si>
    <t>2.2.2.8</t>
  </si>
  <si>
    <t>104111</t>
  </si>
  <si>
    <t>ARMAÇÃO DE PILAR OU VIGA DE ESTRUTURA DE CONCRETO ARMADO EMBUTIDA EM ALVENARIA DE VEDAÇÃO UTILIZANDO AÇO CA-60 DE 5,0 MM - MONTAGEM. AF_06/2022</t>
  </si>
  <si>
    <t>24,23</t>
  </si>
  <si>
    <t>2.2.2.9</t>
  </si>
  <si>
    <t>04.001.0041</t>
  </si>
  <si>
    <t>CONCRETAGEM DE PILARES, FCK = 25 MPA,  COM USO DE BALDES EM EDIFICAÇÃO COM SEÇÃO MÉDIA DE PILARES MENOR OU IGUAL A 0,25 M² - LANÇAMENTO, ADENSAMENTO E ACABAMENTO. CONCRETO BATIDO EM OBRA COM BETONEIRA 600 LITROS</t>
  </si>
  <si>
    <t>931,49</t>
  </si>
  <si>
    <t>2.3.1</t>
  </si>
  <si>
    <t>2.3.1.1</t>
  </si>
  <si>
    <t>2.3.1.1.1</t>
  </si>
  <si>
    <t>2.3.1.1.1.1</t>
  </si>
  <si>
    <t>101879</t>
  </si>
  <si>
    <t>QUADRO DE DISTRIBUIÇÃO DE ENERGIA EM CHAPA DE AÇO GALVANIZADO, DE EMBUTIR, COM BARRAMENTO TRIFÁSICO, PARA 24 DISJUNTORES DIN 100A - FORNECIMENTO E INSTALAÇÃO. AF_10/2020</t>
  </si>
  <si>
    <t>660,29</t>
  </si>
  <si>
    <t>2.3.1.1.2</t>
  </si>
  <si>
    <t>2.3.1.1.2.1</t>
  </si>
  <si>
    <t>SINAPI.100910</t>
  </si>
  <si>
    <t>LUMINÁRIA TIPO CALHA, DE SOBREPOR, COM 2 LÂMPADAS TUBULARES LED DE 18 W - FORNECIMENTO E INSTALAÇÃO. AF_02/2020</t>
  </si>
  <si>
    <t>337,96</t>
  </si>
  <si>
    <t>2.3.1.2</t>
  </si>
  <si>
    <t>2.3.1.2.1</t>
  </si>
  <si>
    <t>2.3.1.2.1.1</t>
  </si>
  <si>
    <t>2.3.1.2.1.2</t>
  </si>
  <si>
    <t>93662</t>
  </si>
  <si>
    <t>DISJUNTOR BIPOLAR TIPO DIN, CORRENTE NOMINAL DE 20A - FORNECIMENTO E INSTALAÇÃO. AF_10/2020</t>
  </si>
  <si>
    <t>74,37</t>
  </si>
  <si>
    <t>2.3.1.2.1.3</t>
  </si>
  <si>
    <t>12.008.0211</t>
  </si>
  <si>
    <t>DISJUNTOR TRIPOLAR TIPO DIN, CORRENTE NOMINAL DE 80A - FORNECIMENTO E INSTALAÇÃO</t>
  </si>
  <si>
    <t>324,14</t>
  </si>
  <si>
    <t>2.3.1.2.1.4</t>
  </si>
  <si>
    <t>12.008.0038</t>
  </si>
  <si>
    <t>DISPOSITIVO DPS CLASSE II, 1 POLO, TENSAO MAXIMA DE 275 V, CORRENTE MAXIMA DE *45* KA (TIPO AC)</t>
  </si>
  <si>
    <t>144,38</t>
  </si>
  <si>
    <t>2.3.1.2.1.5</t>
  </si>
  <si>
    <t>12.008.0113</t>
  </si>
  <si>
    <t>DISPOSITIVO DR, 4 POLOS, SENSIBILIDADE DE 30 MA, CORRENTE DE 80 A, TIPO AC</t>
  </si>
  <si>
    <t>438,4</t>
  </si>
  <si>
    <t>2.3.1.2.2</t>
  </si>
  <si>
    <t>2.3.1.2.2.1</t>
  </si>
  <si>
    <t>2.3.1.2.2.2</t>
  </si>
  <si>
    <t>91979</t>
  </si>
  <si>
    <t>INTERRUPTOR INTERMEDIÁRIO (1 MÓDULO), 10A/250V, INCLUINDO SUPORTE E PLACA - FORNECIMENTO E INSTALAÇÃO. AF_03/2023</t>
  </si>
  <si>
    <t>58,82</t>
  </si>
  <si>
    <t>2.3.1.2.3</t>
  </si>
  <si>
    <t>2.3.1.2.3.1</t>
  </si>
  <si>
    <t>2.3.1.2.3.2</t>
  </si>
  <si>
    <t>12.006.0087</t>
  </si>
  <si>
    <t>VENTILADOR DE TETO, TIPO COMERCIAL, COM TRES PAS METALICAS, FABRICACAO VENTI-DELTA OU SIMILAR</t>
  </si>
  <si>
    <t>656,05</t>
  </si>
  <si>
    <t>2.3.1.3</t>
  </si>
  <si>
    <t>2.3.1.3.1</t>
  </si>
  <si>
    <t>2.3.1.3.1.1</t>
  </si>
  <si>
    <t>2.3.1.3.1.2</t>
  </si>
  <si>
    <t>2.3.1.3.1.3</t>
  </si>
  <si>
    <t>2.3.1.3.1.4</t>
  </si>
  <si>
    <t>2.3.1.3.1.5</t>
  </si>
  <si>
    <t>2.3.1.3.1.6</t>
  </si>
  <si>
    <t>2.3.1.3.1.7</t>
  </si>
  <si>
    <t>2.3.1.3.2</t>
  </si>
  <si>
    <t>2.3.1.3.2.1</t>
  </si>
  <si>
    <t>2.3.1.3.2.2</t>
  </si>
  <si>
    <t>2.3.1.3.2.3</t>
  </si>
  <si>
    <t>2.3.1.3.2.4</t>
  </si>
  <si>
    <t>12.008.0144</t>
  </si>
  <si>
    <t>DISPOSITIVO DR, 4 POLOS, SENSIBILIDADE DE 30 MA, CORRENTE DE 25 A, TIPO AC</t>
  </si>
  <si>
    <t>233,7</t>
  </si>
  <si>
    <t>2.3.1.3.2.5</t>
  </si>
  <si>
    <t>2.3.1.3.2.6</t>
  </si>
  <si>
    <t>2.3.1.3.2.7</t>
  </si>
  <si>
    <t>2.3.1.3.3</t>
  </si>
  <si>
    <t>2.3.1.3.3.1</t>
  </si>
  <si>
    <t>2.3.1.3.3.2</t>
  </si>
  <si>
    <t>12.005.0094</t>
  </si>
  <si>
    <t>INTERRUPTOR PARALELO (2 MÓDULOs), 10A INCLUINDO SUPORTE E PLACA P/ CONDULETE</t>
  </si>
  <si>
    <t>27,27</t>
  </si>
  <si>
    <t>2.3.1.3.3.3</t>
  </si>
  <si>
    <t>2.3.1.3.4</t>
  </si>
  <si>
    <t>2.3.1.3.4.1</t>
  </si>
  <si>
    <t>2.3.1.3.4.2</t>
  </si>
  <si>
    <t>2.3.1.4</t>
  </si>
  <si>
    <t>2.3.1.4.1</t>
  </si>
  <si>
    <t>2.3.1.4.1.1</t>
  </si>
  <si>
    <t>2.3.1.4.1.2</t>
  </si>
  <si>
    <t>2.3.1.4.1.3</t>
  </si>
  <si>
    <t>2.3.1.4.1.4</t>
  </si>
  <si>
    <t>2.3.1.4.1.5</t>
  </si>
  <si>
    <t>2.3.1.4.1.6</t>
  </si>
  <si>
    <t>2.3.1.4.2</t>
  </si>
  <si>
    <t>2.3.1.4.2.1</t>
  </si>
  <si>
    <t>2.3.1.4.2.2</t>
  </si>
  <si>
    <t>12.008.0007</t>
  </si>
  <si>
    <t>DISJUNTOR TRIPOLAR TIPO DIN, CORRENTE NOMINAL DE 63A - FORNECIMENTO E INSTALAÇÃO</t>
  </si>
  <si>
    <t>127,38</t>
  </si>
  <si>
    <t>2.3.1.4.2.3</t>
  </si>
  <si>
    <t>2.3.1.4.2.4</t>
  </si>
  <si>
    <t>2.3.1.4.2.5</t>
  </si>
  <si>
    <t>93663</t>
  </si>
  <si>
    <t>DISJUNTOR BIPOLAR TIPO DIN, CORRENTE NOMINAL DE 25A - FORNECIMENTO E INSTALAÇÃO. AF_10/2020</t>
  </si>
  <si>
    <t>76,54</t>
  </si>
  <si>
    <t>2.3.1.4.3</t>
  </si>
  <si>
    <t>2.3.1.4.3.1</t>
  </si>
  <si>
    <t>91961</t>
  </si>
  <si>
    <t>INTERRUPTOR PARALELO (2 MÓDULOS), 10A/250V, INCLUINDO SUPORTE E PLACA - FORNECIMENTO E INSTALAÇÃO. AF_03/2023</t>
  </si>
  <si>
    <t>68,44</t>
  </si>
  <si>
    <t>2.3.1.4.4</t>
  </si>
  <si>
    <t>2.3.1.4.4.1</t>
  </si>
  <si>
    <t>2.3.1.4.4.2</t>
  </si>
  <si>
    <t>2.3.1.4.4.3</t>
  </si>
  <si>
    <t>12.003.0056</t>
  </si>
  <si>
    <t>LUMINÁRIA ARANDELA TIPO TARTARUGA PARA 1 LÂMPADA 12W LED - FORNECIMENTO E INSTALAÇÃO</t>
  </si>
  <si>
    <t>134,13</t>
  </si>
  <si>
    <t>2.3.1.5</t>
  </si>
  <si>
    <t>2.3.1.5.1</t>
  </si>
  <si>
    <t>2.3.1.5.1.1</t>
  </si>
  <si>
    <t>2.3.1.5.1.2</t>
  </si>
  <si>
    <t>91855</t>
  </si>
  <si>
    <t>ELETRODUTO FLEXÍVEL CORRUGADO REFORÇADO, PVC, DN 25 MM (3/4"), PARA CIRCUITOS TERMINAIS, INSTALADO EM PAREDE - FORNECIMENTO E INSTALAÇÃO. AF_03/2023</t>
  </si>
  <si>
    <t>13,82</t>
  </si>
  <si>
    <t>2.3.1.5.1.3</t>
  </si>
  <si>
    <t>2.3.1.5.1.4</t>
  </si>
  <si>
    <t>2.3.1.5.1.5</t>
  </si>
  <si>
    <t>2.3.1.5.1.6</t>
  </si>
  <si>
    <t>2.3.1.5.1.7</t>
  </si>
  <si>
    <t>2.3.1.5.2</t>
  </si>
  <si>
    <t>2.3.1.5.2.1</t>
  </si>
  <si>
    <t>2.3.1.5.2.2</t>
  </si>
  <si>
    <t>2.3.1.5.2.3</t>
  </si>
  <si>
    <t>2.3.1.5.2.4</t>
  </si>
  <si>
    <t>2.3.1.5.2.5</t>
  </si>
  <si>
    <t>2.3.1.5.3</t>
  </si>
  <si>
    <t>2.3.1.5.3.1</t>
  </si>
  <si>
    <t>2.3.1.5.3.2</t>
  </si>
  <si>
    <t>2.3.1.6</t>
  </si>
  <si>
    <t>2.3.1.6.1</t>
  </si>
  <si>
    <t>2.3.1.6.1.1</t>
  </si>
  <si>
    <t>2.3.1.6.1.2</t>
  </si>
  <si>
    <t>2.3.1.6.1.3</t>
  </si>
  <si>
    <t>2.3.1.6.1.4</t>
  </si>
  <si>
    <t>2.3.1.6.1.5</t>
  </si>
  <si>
    <t>2.3.1.6.2</t>
  </si>
  <si>
    <t>2.3.1.6.2.1</t>
  </si>
  <si>
    <t>2.3.1.6.2.2</t>
  </si>
  <si>
    <t>2.3.1.6.2.3</t>
  </si>
  <si>
    <t>2.3.1.6.2.4</t>
  </si>
  <si>
    <t>2.3.1.6.3</t>
  </si>
  <si>
    <t>2.3.1.6.3.1</t>
  </si>
  <si>
    <t>2.3.1.6.3.2</t>
  </si>
  <si>
    <t>91965</t>
  </si>
  <si>
    <t>INTERRUPTOR SIMPLES (2 MÓDULOS) COM INTERRUPTOR PARALELO (1 MÓDULO), 10A/250V, INCLUINDO SUPORTE E PLACA - FORNECIMENTO E INSTALAÇÃO. AF_03/2023</t>
  </si>
  <si>
    <t>78,92</t>
  </si>
  <si>
    <t>2.3.1.6.4</t>
  </si>
  <si>
    <t>2.3.1.6.4.1</t>
  </si>
  <si>
    <t>2.3.1.6.4.2</t>
  </si>
  <si>
    <t>2.3.1.7</t>
  </si>
  <si>
    <t>2.3.1.7.1</t>
  </si>
  <si>
    <t>2.3.1.7.1.1</t>
  </si>
  <si>
    <t>2.3.1.7.1.2</t>
  </si>
  <si>
    <t>2.3.1.7.2</t>
  </si>
  <si>
    <t>2.3.1.7.2.1</t>
  </si>
  <si>
    <t>2.3.1.7.2.2</t>
  </si>
  <si>
    <t>2.3.1.7.2.3</t>
  </si>
  <si>
    <t>93660</t>
  </si>
  <si>
    <t>DISJUNTOR BIPOLAR TIPO DIN, CORRENTE NOMINAL DE 10A - FORNECIMENTO E INSTALAÇÃO. AF_10/2020</t>
  </si>
  <si>
    <t>2.3.1.7.2.4</t>
  </si>
  <si>
    <t>93665</t>
  </si>
  <si>
    <t>DISJUNTOR BIPOLAR TIPO DIN, CORRENTE NOMINAL DE 40A - FORNECIMENTO E INSTALAÇÃO. AF_10/2020</t>
  </si>
  <si>
    <t>84,72</t>
  </si>
  <si>
    <t>2.3.1.7.3</t>
  </si>
  <si>
    <t>2.3.1.7.3.1</t>
  </si>
  <si>
    <t>12.011.0045</t>
  </si>
  <si>
    <t>CHAVE CONTACTORA PARA MOTOR ATÉ 5A</t>
  </si>
  <si>
    <t>Un</t>
  </si>
  <si>
    <t>199,08</t>
  </si>
  <si>
    <t>2.3.1.7.3.2</t>
  </si>
  <si>
    <t>12.011.0016</t>
  </si>
  <si>
    <t>CHAVE COMUTADORA DE 3 POSIÇÕES - FORNECIMENTO E INSTALAÇÃO</t>
  </si>
  <si>
    <t>127,71</t>
  </si>
  <si>
    <t>2.3.1.7.4</t>
  </si>
  <si>
    <t>LUMINÁRIAS E VENTILADORES</t>
  </si>
  <si>
    <t>2.3.1.7.4.1</t>
  </si>
  <si>
    <t>2.3.2</t>
  </si>
  <si>
    <t>2.3.2.1</t>
  </si>
  <si>
    <t>2.3.2.1.1</t>
  </si>
  <si>
    <t>12.001.0099</t>
  </si>
  <si>
    <t>CAIXA DE PASSAGEM METÁLICA DE SOBREPOR OU EMBUTIR COM TAMPA PARAFUSADA, DIMENSÕES 20 X 20 X 10 CM. FORNECIMENTO E COLOCAÇÃO</t>
  </si>
  <si>
    <t>78,18</t>
  </si>
  <si>
    <t>2.3.2.1.2</t>
  </si>
  <si>
    <t>20.006.0044</t>
  </si>
  <si>
    <t>CONECTOR FEMEA RJ - 45, CATEGORIA 5 E. FORNECIMENTO E COLOCAÇÃO</t>
  </si>
  <si>
    <t>31,99</t>
  </si>
  <si>
    <t>2.3.2.1.3</t>
  </si>
  <si>
    <t>12.013.0003</t>
  </si>
  <si>
    <t>ESPELHO PARA CAIXA 4X2" COM ESPAÇO PARA 2 MÓDULOS RJ-45</t>
  </si>
  <si>
    <t>6,57</t>
  </si>
  <si>
    <t>2.3.2.1.4</t>
  </si>
  <si>
    <t>12.001.0025</t>
  </si>
  <si>
    <t>CAIXA DE PASSAGEM A PROVA DE UMIDADE EM ALUMINIO 10X10X6CM</t>
  </si>
  <si>
    <t>118,77</t>
  </si>
  <si>
    <t>2.3.2.1.5</t>
  </si>
  <si>
    <t>2.3.2.1.6</t>
  </si>
  <si>
    <t>12.004.0095</t>
  </si>
  <si>
    <t>CURVA 90 GRAUS PARA ELETRODUTO, PVC DIÂMETRO 1" - FORNECIMENTO E INSTALAÇÃO.</t>
  </si>
  <si>
    <t>25,31</t>
  </si>
  <si>
    <t>2.3.2.1.7</t>
  </si>
  <si>
    <t>20.006.0097</t>
  </si>
  <si>
    <t>LUVA PARA ELETRODUTO, PVC, SOLDÁVEL, DN 32 MM (1), APARENTE, INSTALADA EM PAREDE - FORNECIMENTO E INSTALAÇÃO</t>
  </si>
  <si>
    <t>11,45</t>
  </si>
  <si>
    <t>2.3.2.1.8</t>
  </si>
  <si>
    <t>00000122</t>
  </si>
  <si>
    <t>ADESIVO PLASTICO PARA PVC, FRASCO COM *850* GR</t>
  </si>
  <si>
    <t>88,25</t>
  </si>
  <si>
    <t>2.3.2.1.9</t>
  </si>
  <si>
    <t>20.006.0062</t>
  </si>
  <si>
    <t>ADAPTADOR, TIPO ÓPTICO. FORNECIMENTO E COLOCAÇÃO</t>
  </si>
  <si>
    <t>8,74</t>
  </si>
  <si>
    <t>2.3.2.1.10</t>
  </si>
  <si>
    <t>20.006.0072</t>
  </si>
  <si>
    <t>PAINEL FRONTAL CEGO - 19" x 1 U</t>
  </si>
  <si>
    <t>17,97</t>
  </si>
  <si>
    <t>2.3.2.1.11</t>
  </si>
  <si>
    <t>20.006.0037</t>
  </si>
  <si>
    <t>PRATELEIRA/BANDEJA FIXA 300 MM PARA RACK 19" - FORNECIMENTO E INSTALAÇÃO</t>
  </si>
  <si>
    <t>125,73</t>
  </si>
  <si>
    <t>2.3.2.1.12</t>
  </si>
  <si>
    <t>20.006.0064</t>
  </si>
  <si>
    <t>CABO TIPO CORDÃO OPTICO MONOMODO 3M - FORNECIMENTO E INSTALAÇÃO</t>
  </si>
  <si>
    <t>36,97</t>
  </si>
  <si>
    <t>2.3.2.1.13</t>
  </si>
  <si>
    <t>12.004.0083</t>
  </si>
  <si>
    <t>ABRAÇADEIRA DE NYLON PARA AMARRAÇÃO DE CABOS - FORNECIMENTO E INSTALAÇÃO</t>
  </si>
  <si>
    <t>1,14</t>
  </si>
  <si>
    <t>2.3.2.1.14</t>
  </si>
  <si>
    <t>CCU 96</t>
  </si>
  <si>
    <t>PARAFUSO DE 6,10 X 65 MM EM ACO ZINCADO COM ROSCA SOBERBA, CABECA CHATA E FENDA PHILLIPS COM BUCHA DE NYLON SEM ABA S10 - FORNECIMENTO E INSTALAÇÃO</t>
  </si>
  <si>
    <t>30,11</t>
  </si>
  <si>
    <t>2.3.2.1.15</t>
  </si>
  <si>
    <t>00020111</t>
  </si>
  <si>
    <t>FITA ISOLANTE ADESIVA ANTICHAMA, USO ATE 750 V, EM ROLO DE 19 MM X 20 M</t>
  </si>
  <si>
    <t>14,11</t>
  </si>
  <si>
    <t>2.3.2.1.16</t>
  </si>
  <si>
    <t>20.006.0035</t>
  </si>
  <si>
    <t>PARAFUSO COM PORCA GAIOLA PARA RACK E ROSCA</t>
  </si>
  <si>
    <t>1,42</t>
  </si>
  <si>
    <t>2.3.2.1.17</t>
  </si>
  <si>
    <t>20.006.0038</t>
  </si>
  <si>
    <t>VELCRO DUPLA FACE COM 3 METROS - FORNECIMENTO E INSTALAÇÃO</t>
  </si>
  <si>
    <t>17,29</t>
  </si>
  <si>
    <t>2.3.2.1.18</t>
  </si>
  <si>
    <t>12.004.0133</t>
  </si>
  <si>
    <t>FITA TÉRMICA PARA ROTULADORA 12 MM - (8M) - PT-D210, PT-P300BT, PT-H105, PT-H110</t>
  </si>
  <si>
    <t>139,19</t>
  </si>
  <si>
    <t>2.3.2.1.19</t>
  </si>
  <si>
    <t>00000345</t>
  </si>
  <si>
    <t>ARAME GALVANIZADO 18 BWG, D = 1,24MM (0,009 KG/M)</t>
  </si>
  <si>
    <t>32,52</t>
  </si>
  <si>
    <t>2.3.2.2</t>
  </si>
  <si>
    <t>2.3.2.2.1</t>
  </si>
  <si>
    <t>2.3.2.2.2</t>
  </si>
  <si>
    <t>2.3.2.2.3</t>
  </si>
  <si>
    <t>2.3.2.2.4</t>
  </si>
  <si>
    <t>12.013.0029</t>
  </si>
  <si>
    <t>FORNECIMENTO E INSTALAÇÃO DE ESPELHO PARA CAIXA 4X2 COM 01 SAÍDA RJ-45</t>
  </si>
  <si>
    <t>8,46</t>
  </si>
  <si>
    <t>2.3.2.2.5</t>
  </si>
  <si>
    <t>2.3.2.2.6</t>
  </si>
  <si>
    <t>2.3.2.2.7</t>
  </si>
  <si>
    <t>2.3.2.2.8</t>
  </si>
  <si>
    <t>2.3.2.2.9</t>
  </si>
  <si>
    <t>2.3.2.2.10</t>
  </si>
  <si>
    <t>2.3.2.2.11</t>
  </si>
  <si>
    <t>2.3.2.2.12</t>
  </si>
  <si>
    <t>2.3.2.2.13</t>
  </si>
  <si>
    <t>2.3.2.2.14</t>
  </si>
  <si>
    <t>2.3.2.2.15</t>
  </si>
  <si>
    <t>2.3.2.2.16</t>
  </si>
  <si>
    <t>12.004.0096</t>
  </si>
  <si>
    <t>CAIXA FIBRA OPTICA TERMINAÇÃO - FORNECIMENTO E INSTALAÇÃO</t>
  </si>
  <si>
    <t>413,51</t>
  </si>
  <si>
    <t>2.3.2.2.17</t>
  </si>
  <si>
    <t>2.3.2.2.18</t>
  </si>
  <si>
    <t>COT.047(06/2025)</t>
  </si>
  <si>
    <t>FITA ROTULADORA 12MM X 8M  (PT-D210, PT-P300BT, PT-H105, PT-H110)</t>
  </si>
  <si>
    <t>118,74</t>
  </si>
  <si>
    <t>2.3.2.2.19</t>
  </si>
  <si>
    <t>12.004.0088</t>
  </si>
  <si>
    <t>FITA ADESIVA COMUM CREPE 19mmx50m</t>
  </si>
  <si>
    <t>4,81</t>
  </si>
  <si>
    <t>2.3.2.2.20</t>
  </si>
  <si>
    <t>2.3.2.2.21</t>
  </si>
  <si>
    <t>2.3.2.3</t>
  </si>
  <si>
    <t>2.3.2.3.1</t>
  </si>
  <si>
    <t>2.3.2.3.2</t>
  </si>
  <si>
    <t>2.3.2.3.3</t>
  </si>
  <si>
    <t>2.3.2.3.4</t>
  </si>
  <si>
    <t>2.3.2.3.5</t>
  </si>
  <si>
    <t>2.3.2.3.6</t>
  </si>
  <si>
    <t>2.3.2.3.7</t>
  </si>
  <si>
    <t>2.3.2.3.8</t>
  </si>
  <si>
    <t>2.3.2.3.9</t>
  </si>
  <si>
    <t>2.3.2.3.10</t>
  </si>
  <si>
    <t>2.3.2.3.11</t>
  </si>
  <si>
    <t>2.3.2.3.12</t>
  </si>
  <si>
    <t>2.3.2.3.13</t>
  </si>
  <si>
    <t>2.3.2.3.14</t>
  </si>
  <si>
    <t>2.3.2.3.15</t>
  </si>
  <si>
    <t>2.3.2.3.16</t>
  </si>
  <si>
    <t>2.3.2.3.17</t>
  </si>
  <si>
    <t>2.3.2.3.18</t>
  </si>
  <si>
    <t>2.3.2.3.19</t>
  </si>
  <si>
    <t>2.3.2.3.20</t>
  </si>
  <si>
    <t>2.3.2.3.21</t>
  </si>
  <si>
    <t>2.3.2.4</t>
  </si>
  <si>
    <t>2.3.2.4.1</t>
  </si>
  <si>
    <t>11.006.0026</t>
  </si>
  <si>
    <t>CAIXA DE PASSAGEM EM CHAPA, COM TAMPA PARAFUSADA, 100 x 100 x 80 mm</t>
  </si>
  <si>
    <t>38,75</t>
  </si>
  <si>
    <t>2.3.2.4.2</t>
  </si>
  <si>
    <t>2.3.2.4.3</t>
  </si>
  <si>
    <t>2.3.2.4.4</t>
  </si>
  <si>
    <t>20.006.0051</t>
  </si>
  <si>
    <t>CAIXA DE PASSAGEM 4""x2"" PARA INSTALACAO DE TOMADAS RJ-45 - FORNECIMENTO E INSTALAÇÃO</t>
  </si>
  <si>
    <t>42,78</t>
  </si>
  <si>
    <t>2.3.2.4.5</t>
  </si>
  <si>
    <t>2.3.2.4.6</t>
  </si>
  <si>
    <t>2.3.2.5</t>
  </si>
  <si>
    <t>2.3.2.5.1</t>
  </si>
  <si>
    <t>2.3.2.5.2</t>
  </si>
  <si>
    <t>2.3.2.5.3</t>
  </si>
  <si>
    <t>2.3.2.5.4</t>
  </si>
  <si>
    <t>2.3.2.5.5</t>
  </si>
  <si>
    <t>2.3.2.5.6</t>
  </si>
  <si>
    <t>2.3.2.5.7</t>
  </si>
  <si>
    <t>2.3.2.5.8</t>
  </si>
  <si>
    <t>2.3.2.5.9</t>
  </si>
  <si>
    <t>2.3.2.5.10</t>
  </si>
  <si>
    <t>2.3.2.5.11</t>
  </si>
  <si>
    <t>2.3.2.5.12</t>
  </si>
  <si>
    <t>2.3.2.5.13</t>
  </si>
  <si>
    <t>2.3.2.5.14</t>
  </si>
  <si>
    <t>2.3.2.5.15</t>
  </si>
  <si>
    <t>2.3.2.5.16</t>
  </si>
  <si>
    <t>2.3.2.5.17</t>
  </si>
  <si>
    <t>2.3.2.5.18</t>
  </si>
  <si>
    <t>2.3.2.5.19</t>
  </si>
  <si>
    <t>2.3.2.6</t>
  </si>
  <si>
    <t>2.3.2.6.1</t>
  </si>
  <si>
    <t>2.3.2.6.2</t>
  </si>
  <si>
    <t>2.3.2.6.3</t>
  </si>
  <si>
    <t>2.3.2.6.4</t>
  </si>
  <si>
    <t>2.3.2.6.5</t>
  </si>
  <si>
    <t>2.3.2.6.6</t>
  </si>
  <si>
    <t>2.3.2.6.7</t>
  </si>
  <si>
    <t>2.3.2.6.8</t>
  </si>
  <si>
    <t>2.3.2.6.9</t>
  </si>
  <si>
    <t>2.3.2.6.10</t>
  </si>
  <si>
    <t>2.3.2.6.11</t>
  </si>
  <si>
    <t>2.3.2.6.12</t>
  </si>
  <si>
    <t>2.3.2.6.13</t>
  </si>
  <si>
    <t>2.3.2.6.14</t>
  </si>
  <si>
    <t>2.3.2.6.15</t>
  </si>
  <si>
    <t>2.3.2.6.16</t>
  </si>
  <si>
    <t>2.3.2.6.17</t>
  </si>
  <si>
    <t>2.3.2.6.18</t>
  </si>
  <si>
    <t>2.3.2.6.19</t>
  </si>
  <si>
    <t>2.3.2.6.20</t>
  </si>
  <si>
    <t>2.3.2.7</t>
  </si>
  <si>
    <t>AS BUILT PROJETO DE LÓGICA</t>
  </si>
  <si>
    <t>2.3.2.7.1</t>
  </si>
  <si>
    <t>01.001.0103</t>
  </si>
  <si>
    <t>SERVIÇO DE AS BUILT DIGITAL DO PROJETO EXECUTIVO</t>
  </si>
  <si>
    <t>2491,28</t>
  </si>
  <si>
    <t>2.4.1</t>
  </si>
  <si>
    <t>101562</t>
  </si>
  <si>
    <t>CABO DE COBRE FLEXÍVEL ISOLADO, 25 MM², 0,6/1,0 KV, PARA REDE AÉREA DE DISTRIBUIÇÃO DE ENERGIA ELÉTRICA DE BAIXA TENSÃO - FORNECIMENTO E INSTALAÇÃO. AF_07/2020</t>
  </si>
  <si>
    <t>31,92</t>
  </si>
  <si>
    <t>2.4.2</t>
  </si>
  <si>
    <t>92988</t>
  </si>
  <si>
    <t>CABO DE COBRE FLEXÍVEL ISOLADO, 50 MM², ANTI-CHAMA 0,6/1,0 KV, PARA REDE ENTERRADA DE DISTRIBUIÇÃO DE ENERGIA ELÉTRICA - FORNECIMENTO E INSTALAÇÃO. AF_12/2021</t>
  </si>
  <si>
    <t>70,2</t>
  </si>
  <si>
    <t>2.4.3</t>
  </si>
  <si>
    <t>92990</t>
  </si>
  <si>
    <t>CABO DE COBRE FLEXÍVEL ISOLADO, 70 MM², ANTI-CHAMA 0,6/1,0 KV, PARA REDE ENTERRADA DE DISTRIBUIÇÃO DE ENERGIA ELÉTRICA - FORNECIMENTO E INSTALAÇÃO. AF_12/2021</t>
  </si>
  <si>
    <t>97,23</t>
  </si>
  <si>
    <t>2.4.4</t>
  </si>
  <si>
    <t>2.4.5</t>
  </si>
  <si>
    <t>97667</t>
  </si>
  <si>
    <t>ELETRODUTO FLEXÍVEL CORRUGADO, PEAD, DN 50 (1 1/2"), PARA REDE ENTERRADA DE DISTRIBUIÇÃO DE ENERGIA ELÉTRICA - FORNECIMENTO E INSTALAÇÃO. AF_12/2021</t>
  </si>
  <si>
    <t>11,77</t>
  </si>
  <si>
    <t>2.4.6</t>
  </si>
  <si>
    <t>97668</t>
  </si>
  <si>
    <t>ELETRODUTO FLEXÍVEL CORRUGADO, PEAD, DN 63 (2"), PARA REDE ENTERRADA DE DISTRIBUIÇÃO DE ENERGIA ELÉTRICA - FORNECIMENTO E INSTALAÇÃO. AF_12/2021</t>
  </si>
  <si>
    <t>16,78</t>
  </si>
  <si>
    <t>2.4.7</t>
  </si>
  <si>
    <t>97669</t>
  </si>
  <si>
    <t>ELETRODUTO FLEXÍVEL CORRUGADO, PEAD, DN 90 (3"), PARA REDE ENTERRADA DE DISTRIBUIÇÃO DE ENERGIA ELÉTRICA - FORNECIMENTO E INSTALAÇÃO. AF_12/2021</t>
  </si>
  <si>
    <t>24,72</t>
  </si>
  <si>
    <t>2.4.8</t>
  </si>
  <si>
    <t>11.006.0032</t>
  </si>
  <si>
    <t>CAIXA DE PASSAGEM 30X30X30 CM EM ALV. TIJOLOS MACICOS</t>
  </si>
  <si>
    <t>345,52</t>
  </si>
  <si>
    <t>2.4.9</t>
  </si>
  <si>
    <t>12.001.0017</t>
  </si>
  <si>
    <t>CAIXA DE PASSAGEM 60X60X70 FUNDO BRITA COM TAMPA</t>
  </si>
  <si>
    <t>638,07</t>
  </si>
  <si>
    <t>2.4.10</t>
  </si>
  <si>
    <t>12.001.0196</t>
  </si>
  <si>
    <t>QUADRO DE DISTRIBUIÇÃO DE ENERGIA DE EMBUTIR, COM BARRAMENTO TRIFÁSICO, CAPACIDADE PARA ATÉ 48 DISJUNTORES DIN, 100A, FORNECIMENTO E INSTALAÇÃO</t>
  </si>
  <si>
    <t>1450,4</t>
  </si>
  <si>
    <t>2.4.11</t>
  </si>
  <si>
    <t>12.008.0061</t>
  </si>
  <si>
    <t>DISJUNTOR TRIPOLAR TIPO DIN, CORRENTE NOMINAL DE 300 ATE 400A - FORNECIMENTO E INSTALAÇÃO</t>
  </si>
  <si>
    <t>2296,44</t>
  </si>
  <si>
    <t>2.4.12</t>
  </si>
  <si>
    <t>12.001.0224</t>
  </si>
  <si>
    <t>BARRAMENTO DE COBRE PARA 400A - 7X40MM</t>
  </si>
  <si>
    <t>518,55</t>
  </si>
  <si>
    <t>2.4.13</t>
  </si>
  <si>
    <t>12.008.0130</t>
  </si>
  <si>
    <t>DISJUNTOR TRIPOLAR TIPO DIN, CORRENTE NOMINAL 100A - FORNECIMENTO E INSTALAÇÃO.</t>
  </si>
  <si>
    <t>474,25</t>
  </si>
  <si>
    <t>2.4.14</t>
  </si>
  <si>
    <t>2.4.15</t>
  </si>
  <si>
    <t>2.4.16</t>
  </si>
  <si>
    <t>2.4.17</t>
  </si>
  <si>
    <t>01.001.0092</t>
  </si>
  <si>
    <t>LAUDO MEDICAO RESISTIVIDADE DE SOLO E MALHA DE ATERRAMENTO</t>
  </si>
  <si>
    <t>4926,45</t>
  </si>
  <si>
    <t>2.4.18</t>
  </si>
  <si>
    <t>12.001.0058</t>
  </si>
  <si>
    <t>SUBESTAÇÃO AÉREA C/ TRANSFORMADOR 150 KVA (INCL.POSTE, ACESSÓRIOS)</t>
  </si>
  <si>
    <t>77497,55</t>
  </si>
  <si>
    <t>2.4.19</t>
  </si>
  <si>
    <t>90105</t>
  </si>
  <si>
    <t>ESCAVAÇÃO MECANIZADA DE VALA COM PROFUNDIDADE ATÉ 1,5 M (MÉDIA MONTANTE E JUSANTE/UMA COMPOSIÇÃO POR TRECHO), RETROESCAV. (0,26 M3), LARGURA MENOR QUE 0,8 M, EM SOLO DE 1A CATEGORIA, LOCAIS COM BAIXO NÍVEL DE INTERFERÊNCIA. AF_09/2024</t>
  </si>
  <si>
    <t>10,92</t>
  </si>
  <si>
    <t>2.5.1</t>
  </si>
  <si>
    <t>2.5.1.1</t>
  </si>
  <si>
    <t>89577</t>
  </si>
  <si>
    <t>LUVA DE CORRER, PVC, SOLDÁVEL, DN 50MM, INSTALADO EM PRUMADA DE ÁGUA - FORNECIMENTO E INSTALAÇÃO. AF_06/2022</t>
  </si>
  <si>
    <t>47,63</t>
  </si>
  <si>
    <t>2.5.1.2</t>
  </si>
  <si>
    <t>89501</t>
  </si>
  <si>
    <t>JOELHO 90 GRAUS, PVC, SOLDÁVEL, DN 50MM, INSTALADO EM PRUMADA DE ÁGUA - FORNECIMENTO E INSTALAÇÃO. AF_06/2022</t>
  </si>
  <si>
    <t>18,02</t>
  </si>
  <si>
    <t>2.5.1.3</t>
  </si>
  <si>
    <t>89395</t>
  </si>
  <si>
    <t>TE, PVC, SOLDÁVEL, DN 25MM, INSTALADO EM RAMAL OU SUB-RAMAL DE ÁGUA - FORNECIMENTO E INSTALAÇÃO. AF_06/2022</t>
  </si>
  <si>
    <t>15,7</t>
  </si>
  <si>
    <t>2.5.1.4</t>
  </si>
  <si>
    <t>89362</t>
  </si>
  <si>
    <t>JOELHO 90 GRAUS, PVC, SOLDÁVEL, DN 25MM, INSTALADO EM RAMAL OU SUB-RAMAL DE ÁGUA - FORNECIMENTO E INSTALAÇÃO. AF_06/2022</t>
  </si>
  <si>
    <t>11,32</t>
  </si>
  <si>
    <t>2.5.1.5</t>
  </si>
  <si>
    <t>90373</t>
  </si>
  <si>
    <t>JOELHO 90 GRAUS COM BUCHA DE LATÃO, PVC, SOLDÁVEL, DN 25MM, X 1/2 INSTALADO EM RAMAL OU SUB-RAMAL DE ÁGUA - FORNECIMENTO E INSTALAÇÃO. AF_06/2022</t>
  </si>
  <si>
    <t>16,19</t>
  </si>
  <si>
    <t>2.5.1.6</t>
  </si>
  <si>
    <t>89379</t>
  </si>
  <si>
    <t>LUVA DE CORRER, PVC, SOLDÁVEL, DN 25MM, INSTALADO EM RAMAL OU SUB-RAMAL DE ÁGUA - FORNECIMENTO E INSTALAÇÃO. AF_12/2014</t>
  </si>
  <si>
    <t>24,21</t>
  </si>
  <si>
    <t>2.5.1.7</t>
  </si>
  <si>
    <t>89625</t>
  </si>
  <si>
    <t>TE, PVC, SOLDÁVEL, DN 50MM, INSTALADO EM PRUMADA DE ÁGUA - FORNECIMENTO E INSTALAÇÃO. AF_06/2022</t>
  </si>
  <si>
    <t>28,77</t>
  </si>
  <si>
    <t>2.5.1.8</t>
  </si>
  <si>
    <t>89627</t>
  </si>
  <si>
    <t>TÊ DE REDUÇÃO, PVC, SOLDÁVEL, DN 50MM X 25MM, INSTALADO EM PRUMADA DE ÁGUA - FORNECIMENTO E INSTALAÇÃO. AF_06/2022</t>
  </si>
  <si>
    <t>25,53</t>
  </si>
  <si>
    <t>2.5.1.9</t>
  </si>
  <si>
    <t>89579</t>
  </si>
  <si>
    <t>LUVA DE REDUÇÃO, PVC, SOLDÁVEL, DN 50MM X 25MM, INSTALADO EM PRUMADA DE ÁGUA FORNECIMENTO E INSTALAÇÃO. AF_06/2022</t>
  </si>
  <si>
    <t>14,99</t>
  </si>
  <si>
    <t>2.5.1.10</t>
  </si>
  <si>
    <t>89396</t>
  </si>
  <si>
    <t>TÊ COM BUCHA DE LATÃO NA BOLSA CENTRAL, PVC, SOLDÁVEL, DN 25MM X 1/2, INSTALADO EM RAMAL OU SUB-RAMAL DE ÁGUA - FORNECIMENTO E INSTALAÇÃO. AF_06/2022</t>
  </si>
  <si>
    <t>25,74</t>
  </si>
  <si>
    <t>2.5.1.11</t>
  </si>
  <si>
    <t>89363</t>
  </si>
  <si>
    <t>JOELHO 45 GRAUS, PVC, SOLDÁVEL, DN 25MM, INSTALADO EM RAMAL OU SUB-RAMAL DE ÁGUA - FORNECIMENTO E INSTALAÇÃO. AF_06/2022</t>
  </si>
  <si>
    <t>12,37</t>
  </si>
  <si>
    <t>2.5.1.12</t>
  </si>
  <si>
    <t>89383</t>
  </si>
  <si>
    <t>ADAPTADOR CURTO COM BOLSA E ROSCA PARA REGISTRO, PVC, SOLDÁVEL, DN 25MM X 3/4, INSTALADO EM RAMAL OU SUB-RAMAL DE ÁGUA - FORNECIMENTO E INSTALAÇÃO. AF_06/2022</t>
  </si>
  <si>
    <t>8,01</t>
  </si>
  <si>
    <t>2.5.1.13</t>
  </si>
  <si>
    <t>89596</t>
  </si>
  <si>
    <t>ADAPTADOR CURTO COM BOLSA E ROSCA PARA REGISTRO, PVC, SOLDÁVEL, DN 50MM X 1.1/2, INSTALADO EM PRUMADA DE ÁGUA - FORNECIMENTO E INSTALAÇÃO. AF_06/2022</t>
  </si>
  <si>
    <t>13,29</t>
  </si>
  <si>
    <t>2.5.1.14</t>
  </si>
  <si>
    <t>11.003.0136</t>
  </si>
  <si>
    <t>TUBO DE DESCARGA DE PVC, PARA VALVULA DE DESCARGA (TUBO PONTA AZUL) 1 1/2"</t>
  </si>
  <si>
    <t>29,9</t>
  </si>
  <si>
    <t>2.5.1.15</t>
  </si>
  <si>
    <t>89385</t>
  </si>
  <si>
    <t>LUVA SOLDÁVEL E COM ROSCA, PVC, SOLDÁVEL, DN 25MM X 3/4, INSTALADO EM RAMAL OU SUB-RAMAL DE ÁGUA - FORNECIMENTO E INSTALAÇÃO. AF_06/2022</t>
  </si>
  <si>
    <t>8,87</t>
  </si>
  <si>
    <t>2.5.1.16</t>
  </si>
  <si>
    <t>94492</t>
  </si>
  <si>
    <t>REGISTRO DE ESFERA, PVC, SOLDÁVEL, COM VOLANTE, DN 50 MM - FORNECIMENTO E INSTALAÇÃO. AF_08/2021</t>
  </si>
  <si>
    <t>69,45</t>
  </si>
  <si>
    <t>2.5.1.17</t>
  </si>
  <si>
    <t>89387</t>
  </si>
  <si>
    <t>LUVA DE CORRER, PVC, SOLDÁVEL, DN 32MM, INSTALADO EM RAMAL OU SUB-RAMAL DE ÁGUA FORNECIMENTO E INSTALAÇÃO. AF_06/2022</t>
  </si>
  <si>
    <t>38,9</t>
  </si>
  <si>
    <t>2.5.1.18</t>
  </si>
  <si>
    <t>89367</t>
  </si>
  <si>
    <t>JOELHO 90 GRAUS, PVC, SOLDÁVEL, DN 32MM, INSTALADO EM RAMAL OU SUB-RAMAL DE ÁGUA - FORNECIMENTO E INSTALAÇÃO. AF_06/2022</t>
  </si>
  <si>
    <t>15,87</t>
  </si>
  <si>
    <t>2.5.1.19</t>
  </si>
  <si>
    <t>89380</t>
  </si>
  <si>
    <t>LUVA DE REDUÇÃO, PVC, SOLDÁVEL, DN 32MM X 25MM, INSTALADO EM RAMAL OU SUB-RAMAL DE ÁGUA - FORNECIMENTO E INSTALAÇÃO. AF_06/2022</t>
  </si>
  <si>
    <t>12,5</t>
  </si>
  <si>
    <t>2.5.1.20</t>
  </si>
  <si>
    <t>89398</t>
  </si>
  <si>
    <t>TE, PVC, SOLDÁVEL, DN 32MM, INSTALADO EM RAMAL OU SUB-RAMAL DE ÁGUA - FORNECIMENTO E INSTALAÇÃO. AF_06/2022</t>
  </si>
  <si>
    <t>22,28</t>
  </si>
  <si>
    <t>2.5.1.21</t>
  </si>
  <si>
    <t>2.5.1.22</t>
  </si>
  <si>
    <t>89400</t>
  </si>
  <si>
    <t>TÊ DE REDUÇÃO, PVC, SOLDÁVEL, DN 32MM X 25MM, INSTALADO EM RAMAL OU SUB-RAMAL DE ÁGUA - FORNECIMENTO E INSTALAÇÃO. AF_06/2022</t>
  </si>
  <si>
    <t>2.5.1.23</t>
  </si>
  <si>
    <t>89391</t>
  </si>
  <si>
    <t>ADAPTADOR CURTO COM BOLSA E ROSCA PARA REGISTRO, PVC, SOLDÁVEL, DN 32MM X 1, INSTALADO EM RAMAL OU SUB-RAMAL DE ÁGUA - FORNECIMENTO E INSTALAÇÃO. AF_06/2022</t>
  </si>
  <si>
    <t>10,71</t>
  </si>
  <si>
    <t>2.5.1.24</t>
  </si>
  <si>
    <t>11.003.0171</t>
  </si>
  <si>
    <t>BUCHA DE REDUÇÃO, PVC, SOLDÁVEL, DN 32MM X 25MM, INSTALADO EM RAMAL DE DISTRIBUIÇÃO DE ÁGUA - FORNECIMENTO E INSTALAÇÃO</t>
  </si>
  <si>
    <t>6,34</t>
  </si>
  <si>
    <t>2.5.1.25</t>
  </si>
  <si>
    <t>2.5.1.26</t>
  </si>
  <si>
    <t>2.5.1.27</t>
  </si>
  <si>
    <t>11.003.0148</t>
  </si>
  <si>
    <t>BUCHA DE REDUÇÃO, PVC, SOLDÁVEL, DN 50MM X 32MM, INSTALADO EM RAMAL OU SUB-RAMAL DE ÁGUA - FORNECIMENTO E INSTALAÇÃO.</t>
  </si>
  <si>
    <t>16,8</t>
  </si>
  <si>
    <t>2.5.1.28</t>
  </si>
  <si>
    <t>90443</t>
  </si>
  <si>
    <t>RASGO LINEAR MANUAL EM ALVENARIA, PARA RAMAIS/ DISTRIBUIÇÃO DE INSTALAÇÕES HIDRÁULICAS, DIÂMETROS MENORES OU IGUAIS A 40 MM. AF_09/2023</t>
  </si>
  <si>
    <t>9,12</t>
  </si>
  <si>
    <t>2.5.1.29</t>
  </si>
  <si>
    <t>91222</t>
  </si>
  <si>
    <t>RASGO LINEAR MANUAL EM ALVENARIA, PARA RAMAIS/ DISTRIBUIÇÃO DE INSTALAÇÕES HIDRÁULICAS, DIÂMETROS MAIORES QUE 40 MM E MENORES OU IGUAIS A 75 MM. AF_09/2023</t>
  </si>
  <si>
    <t>10,15</t>
  </si>
  <si>
    <t>2.5.1.30</t>
  </si>
  <si>
    <t>90466</t>
  </si>
  <si>
    <t>CHUMBAMENTO LINEAR EM ALVENARIA PARA RAMAIS/DISTRIBUIÇÃO DE INSTALAÇÕES HIDRÁULICAS COM DIÂMETROS MENORES OU IGUAIS A 40 MM. AF_09/2023</t>
  </si>
  <si>
    <t>17,83</t>
  </si>
  <si>
    <t>2.5.1.31</t>
  </si>
  <si>
    <t>90467</t>
  </si>
  <si>
    <t>CHUMBAMENTO LINEAR EM ALVENARIA PARA RAMAIS/DISTRIBUIÇÃO DE INSTALAÇÕES HIDRÁULICAS COM DIÂMETROS MAIORES QUE 40 MM E MENORES OU IGUAIS A 75 MM. AF_09/2023</t>
  </si>
  <si>
    <t>26,84</t>
  </si>
  <si>
    <t>2.5.2</t>
  </si>
  <si>
    <t>2.5.2.1</t>
  </si>
  <si>
    <t>11.005.0087</t>
  </si>
  <si>
    <t>CURVA 45 GRAUS LONGA, PVC, SERIE NORMAL, ESGOTO PREDIAL, DN 50 MM, JUNTA ELÁSTICA, FORNECIDO E INSTALADO EM RAMAL DE DESCARGA OU RAMAL DE ESGOTO SANITÁRIO</t>
  </si>
  <si>
    <t>26,49</t>
  </si>
  <si>
    <t>2.5.2.2</t>
  </si>
  <si>
    <t>89778</t>
  </si>
  <si>
    <t>LUVA SIMPLES, PVC, SERIE NORMAL, ESGOTO PREDIAL, DN 100 MM, JUNTA ELÁSTICA, FORNECIDO E INSTALADO EM RAMAL DE DESCARGA OU RAMAL DE ESGOTO SANITÁRIO. AF_08/2022</t>
  </si>
  <si>
    <t>22,42</t>
  </si>
  <si>
    <t>2.5.2.3</t>
  </si>
  <si>
    <t>89753</t>
  </si>
  <si>
    <t>LUVA SIMPLES, PVC, SERIE NORMAL, ESGOTO PREDIAL, DN 50 MM, JUNTA ELÁSTICA, FORNECIDO E INSTALADO EM RAMAL DE DESCARGA OU RAMAL DE ESGOTO SANITÁRIO. AF_08/2022</t>
  </si>
  <si>
    <t>11,53</t>
  </si>
  <si>
    <t>2.5.2.4</t>
  </si>
  <si>
    <t>89784</t>
  </si>
  <si>
    <t>TE, PVC, SERIE NORMAL, ESGOTO PREDIAL, DN 50 X 50 MM, JUNTA ELÁSTICA, FORNECIDO E INSTALADO EM RAMAL DE DESCARGA OU RAMAL DE ESGOTO SANITÁRIO. AF_08/2022</t>
  </si>
  <si>
    <t>29,41</t>
  </si>
  <si>
    <t>2.5.2.5</t>
  </si>
  <si>
    <t>11.005.0133</t>
  </si>
  <si>
    <t>TERMINAL DE VENTILACAO DIAMETRO 50MM - FORNECIMENTO E INSTALAÇÃO</t>
  </si>
  <si>
    <t>15,78</t>
  </si>
  <si>
    <t>2.5.2.6</t>
  </si>
  <si>
    <t>11.005.0044</t>
  </si>
  <si>
    <t>TERMINAL DE VENTILACAO DIAMETRO 75MM - FORNECIMENTO E INSTALAÇÃO</t>
  </si>
  <si>
    <t>26,65</t>
  </si>
  <si>
    <t>2.5.2.7</t>
  </si>
  <si>
    <t>89731</t>
  </si>
  <si>
    <t>JOELHO 90 GRAUS, PVC, SERIE NORMAL, ESGOTO PREDIAL, DN 50 MM, JUNTA ELÁSTICA, FORNECIDO E INSTALADO EM RAMAL DE DESCARGA OU RAMAL DE ESGOTO SANITÁRIO. AF_08/2022</t>
  </si>
  <si>
    <t>17,96</t>
  </si>
  <si>
    <t>2.5.2.8</t>
  </si>
  <si>
    <t>89726</t>
  </si>
  <si>
    <t>JOELHO 45 GRAUS, PVC, SERIE NORMAL, ESGOTO PREDIAL, DN 40 MM, JUNTA SOLDÁVEL, FORNECIDO E INSTALADO EM RAMAL DE DESCARGA OU RAMAL DE ESGOTO SANITÁRIO. AF_08/2022</t>
  </si>
  <si>
    <t>12,86</t>
  </si>
  <si>
    <t>2.5.2.9</t>
  </si>
  <si>
    <t>89724</t>
  </si>
  <si>
    <t>JOELHO 90 GRAUS, PVC, SERIE NORMAL, ESGOTO PREDIAL, DN 40 MM, JUNTA SOLDÁVEL, FORNECIDO E INSTALADO EM RAMAL DE DESCARGA OU RAMAL DE ESGOTO SANITÁRIO. AF_08/2022</t>
  </si>
  <si>
    <t>12,56</t>
  </si>
  <si>
    <t>2.5.2.10</t>
  </si>
  <si>
    <t>11.005.0124</t>
  </si>
  <si>
    <t>TE, PVC, SERIE NORMAL, ESGOTO PREDIAL, DN 100 X 50 MM, JUNTA ELÁSTICA, FORNECIDO E INSTALADO EM RAMAL DE DESCARGA OU RAMAL DE ESGOTO SANITÁRIO</t>
  </si>
  <si>
    <t>39,55</t>
  </si>
  <si>
    <t>2.5.2.11</t>
  </si>
  <si>
    <t>11.003.0061 - CEF</t>
  </si>
  <si>
    <t>TE SANITARIO 75X50MM, COM ANÉIS - FORNECIMENTO E INSTALACAO</t>
  </si>
  <si>
    <t>48,37</t>
  </si>
  <si>
    <t>2.5.2.12</t>
  </si>
  <si>
    <t>2.5.2.13</t>
  </si>
  <si>
    <t>89783</t>
  </si>
  <si>
    <t>JUNÇÃO SIMPLES, PVC, SERIE NORMAL, ESGOTO PREDIAL, DN 40 MM, JUNTA SOLDÁVEL, FORNECIDO E INSTALADO EM RAMAL DE DESCARGA OU RAMAL DE ESGOTO SANITÁRIO. AF_08/2022</t>
  </si>
  <si>
    <t>18,41</t>
  </si>
  <si>
    <t>2.5.2.14</t>
  </si>
  <si>
    <t>89785</t>
  </si>
  <si>
    <t>JUNÇÃO SIMPLES, PVC, SERIE NORMAL, ESGOTO PREDIAL, DN 50 X 50 MM, JUNTA ELÁSTICA, FORNECIDO E INSTALADO EM RAMAL DE DESCARGA OU RAMAL DE ESGOTO SANITÁRIO. AF_08/2022</t>
  </si>
  <si>
    <t>32,44</t>
  </si>
  <si>
    <t>2.5.2.15</t>
  </si>
  <si>
    <t>89795</t>
  </si>
  <si>
    <t>JUNÇÃO SIMPLES, PVC, SERIE NORMAL, ESGOTO PREDIAL, DN 75 X 75 MM, JUNTA ELÁSTICA, FORNECIDO E INSTALADO EM RAMAL DE DESCARGA OU RAMAL DE ESGOTO SANITÁRIO. AF_08/2022</t>
  </si>
  <si>
    <t>50,35</t>
  </si>
  <si>
    <t>2.5.2.16</t>
  </si>
  <si>
    <t>104345</t>
  </si>
  <si>
    <t>JUNÇÃO DE REDUÇÃO INVERTIDA, PVC, SÉRIE NORMAL, ESGOTO PREDIAL, DN 100 X 50 MM, JUNTA ELÁSTICA, FORNECIDO E INSTALADO EM RAMAL DE DESCARGA OU RAMAL DE ESGOTO SANITÁRIO. AF_08/2022</t>
  </si>
  <si>
    <t>52,91</t>
  </si>
  <si>
    <t>2.5.2.17</t>
  </si>
  <si>
    <t>11.005.0098</t>
  </si>
  <si>
    <t>JUNÇÃO SIMPLES, PVC, SERIE NORMAL, ESGOTO PREDIAL, DN 75 X 50 MM, JUNTA ELÁSTICA, FORNECIDO E INSTALADO EM RAMAL DE DESCARGA OU RAMAL DE ESGOTO SANITÁRIO.</t>
  </si>
  <si>
    <t>36,93</t>
  </si>
  <si>
    <t>2.5.2.18</t>
  </si>
  <si>
    <t>11.005.0107</t>
  </si>
  <si>
    <t>JUNÇÃO SIMPLES, PVC, SERIE NORMAL, ESGOTO PREDIAL, DN 100 X 75 MM, JUNTA ELÁSTICA, FORNECIDO E INSTALADO EM RAMAL DE DESCARGA OU RAMAL DE ESGOTO SANITÁRIO</t>
  </si>
  <si>
    <t>48,83</t>
  </si>
  <si>
    <t>2.5.2.19</t>
  </si>
  <si>
    <t>89797</t>
  </si>
  <si>
    <t>JUNÇÃO SIMPLES, PVC, SERIE NORMAL, ESGOTO PREDIAL, DN 100 X 100 MM, JUNTA ELÁSTICA, FORNECIDO E INSTALADO EM RAMAL DE DESCARGA OU RAMAL DE ESGOTO SANITÁRIO. AF_08/2022</t>
  </si>
  <si>
    <t>63,58</t>
  </si>
  <si>
    <t>2.5.2.20</t>
  </si>
  <si>
    <t>104063</t>
  </si>
  <si>
    <t>CURVA LONGA, 45 GRAUS, PVC OCRE, JUNTA ELÁSTICA, DN 100 MM, PARA COLETOR PREDIAL DE ESGOTO. AF_06/2022</t>
  </si>
  <si>
    <t>85,34</t>
  </si>
  <si>
    <t>2.5.2.21</t>
  </si>
  <si>
    <t>11.005.0005</t>
  </si>
  <si>
    <t>ADAPTADOR DE SAÍDA PARA VASO SANITÁRIO SÉRIE N 100MM</t>
  </si>
  <si>
    <t>110,58</t>
  </si>
  <si>
    <t>2.5.2.22</t>
  </si>
  <si>
    <t>89744</t>
  </si>
  <si>
    <t>JOELHO 90 GRAUS, PVC, SERIE NORMAL, ESGOTO PREDIAL, DN 100 MM, JUNTA ELÁSTICA, FORNECIDO E INSTALADO EM RAMAL DE DESCARGA OU RAMAL DE ESGOTO SANITÁRIO. AF_08/2022</t>
  </si>
  <si>
    <t>33,67</t>
  </si>
  <si>
    <t>2.5.2.23</t>
  </si>
  <si>
    <t>95693</t>
  </si>
  <si>
    <t>LUVA SIMPLES, PVC, SÉRIE NORMAL, ESGOTO PREDIAL, DN 150 MM, JUNTA ELÁSTICA, FORNECIDO E INSTALADO EM SUBCOLETOR AÉREO DE ESGOTO SANITÁRIO. AF_08/2022</t>
  </si>
  <si>
    <t>64,4</t>
  </si>
  <si>
    <t>2.5.2.24</t>
  </si>
  <si>
    <t>11.006.0078</t>
  </si>
  <si>
    <t>CAIXA DE SABÃO SIFONADA, RETANGULAR, EM ALVENARIA COM TIJOLOS CERÂMICOS MACIÇOS, DIMENSÕES INTERNAS = 0,2X0,4 M, ALTURA INTERNA = 0,8 M.</t>
  </si>
  <si>
    <t>521,31</t>
  </si>
  <si>
    <t>2.5.2.25</t>
  </si>
  <si>
    <t>2.5.2.26</t>
  </si>
  <si>
    <t>2.5.3</t>
  </si>
  <si>
    <t>2.5.3.1</t>
  </si>
  <si>
    <t>100977</t>
  </si>
  <si>
    <t>CARGA, MANOBRA E DESCARGA DE SOLOS E MATERIAIS GRANULARES EM CAMINHÃO BASCULANTE 6 M³ - CARGA COM ESCAVADEIRA HIDRÁULICA (CAÇAMBA DE 1,20 M³ / 155 HP) E DESCARGA LIVRE (UNIDADE: M3). AF_07/2020</t>
  </si>
  <si>
    <t>9,4</t>
  </si>
  <si>
    <t>2.5.3.2</t>
  </si>
  <si>
    <t>100341</t>
  </si>
  <si>
    <t>FABRICAÇÃO, MONTAGEM E DESMONTAGEM DE FÔRMA PARA CORTINA DE CONTENÇÃO, EM CHAPA DE MADEIRA COMPENSADA PLASTIFICADA, E = 18 MM, 10 UTILIZAÇÕES. AF_11/2024</t>
  </si>
  <si>
    <t>53,01</t>
  </si>
  <si>
    <t>2.5.3.3</t>
  </si>
  <si>
    <t>92526</t>
  </si>
  <si>
    <t>MONTAGEM E DESMONTAGEM DE FÔRMA DE LAJE MACIÇA, PÉ-DIREITO SIMPLES, EM CHAPA DE MADEIRA COMPENSADA PLASTIFICADA, 10 UTILIZAÇÕES. AF_09/2020</t>
  </si>
  <si>
    <t>58</t>
  </si>
  <si>
    <t>2.5.3.4</t>
  </si>
  <si>
    <t>100342</t>
  </si>
  <si>
    <t>ARMAÇÃO DE CORTINA DE CONTENÇÃO EM CONCRETO ARMADO, COM AÇO CA-50 DE 6,3 MM - MONTAGEM. AF_11/2024</t>
  </si>
  <si>
    <t>20,28</t>
  </si>
  <si>
    <t>2.5.3.5</t>
  </si>
  <si>
    <t>92769</t>
  </si>
  <si>
    <t>ARMAÇÃO DE LAJE DE ESTRUTURA CONVENCIONAL DE CONCRETO ARMADO UTILIZANDO AÇO CA-50 DE 6,3 MM - MONTAGEM. AF_06/2022</t>
  </si>
  <si>
    <t>15,49</t>
  </si>
  <si>
    <t>2.5.3.6</t>
  </si>
  <si>
    <t>92768</t>
  </si>
  <si>
    <t>ARMAÇÃO DE LAJE DE ESTRUTURA CONVENCIONAL DE CONCRETO ARMADO UTILIZANDO AÇO CA-60 DE 5,0 MM - MONTAGEM. AF_06/2022</t>
  </si>
  <si>
    <t>16,36</t>
  </si>
  <si>
    <t>2.5.3.7</t>
  </si>
  <si>
    <t>103673</t>
  </si>
  <si>
    <t>LANÇAMENTO COM USO DE BOMBA, ADENSAMENTO E ACABAMENTO DE CONCRETO EM ESTRUTURAS. AF_02/2022</t>
  </si>
  <si>
    <t>48,92</t>
  </si>
  <si>
    <t>2.5.4</t>
  </si>
  <si>
    <t>2.5.4.1</t>
  </si>
  <si>
    <t>2.5.4.1.1</t>
  </si>
  <si>
    <t>04.002.0065</t>
  </si>
  <si>
    <t>ESTACAS MOLDADAS IN-LOCO, TIPO STRAUSS, INCLUSIVE ENCAMISAMENTO, NO(S) DIAMETRO(S) E CARGA MAXIMA DE TRABALHO DE:- 32 CM (30 TON.)</t>
  </si>
  <si>
    <t>136,68</t>
  </si>
  <si>
    <t>2.5.4.1.2</t>
  </si>
  <si>
    <t>95577</t>
  </si>
  <si>
    <t>MONTAGEM DE ARMADURA DE ESTACAS, DIÂMETRO = 10,0 MM. AF_09/2021_PS</t>
  </si>
  <si>
    <t>2.5.4.1.3</t>
  </si>
  <si>
    <t>95584</t>
  </si>
  <si>
    <t>MONTAGEM DE ARMADURA TRANSVERSAL DE ESTACAS DE SEÇÃO CIRCULAR, DIÂMETRO = 6,30 MM. AF_09/2021_PS</t>
  </si>
  <si>
    <t>16,96</t>
  </si>
  <si>
    <t>2.5.4.1.4</t>
  </si>
  <si>
    <t>2.5.4.1.5</t>
  </si>
  <si>
    <t>2.5.4.1.6</t>
  </si>
  <si>
    <t>96534</t>
  </si>
  <si>
    <t>FABRICAÇÃO, MONTAGEM E DESMONTAGEM DE FÔRMA PARA BLOCO DE COROAMENTO, EM MADEIRA SERRADA, E=25 MM, 4 UTILIZAÇÕES. AF_01/2024</t>
  </si>
  <si>
    <t>86,45</t>
  </si>
  <si>
    <t>2.5.4.1.7</t>
  </si>
  <si>
    <t>2.5.4.2</t>
  </si>
  <si>
    <t>RESERVATORIO SUPERIOR INSTALADO</t>
  </si>
  <si>
    <t>2.5.4.2.1</t>
  </si>
  <si>
    <t>11.004.0043</t>
  </si>
  <si>
    <t>FORNECIMENTO E INSTALAÇÃO DE RESERVATÓRIO METÁLICO TIPO TAÇA DE 30.000 LITROS PINTURA INTERNA E EXTERNA COM ESCADA DE ACESSO, EXCETO BASE DE CONCRETO ARMADO</t>
  </si>
  <si>
    <t>69172,93</t>
  </si>
  <si>
    <t>2.5.5</t>
  </si>
  <si>
    <t>2.5.5.1</t>
  </si>
  <si>
    <t>2.5.5.1.1</t>
  </si>
  <si>
    <t>100849</t>
  </si>
  <si>
    <t>ASSENTO SANITÁRIO CONVENCIONAL - FORNECIMENTO E INSTALACAO. AF_01/2020</t>
  </si>
  <si>
    <t>55,01</t>
  </si>
  <si>
    <t>2.5.5.1.2</t>
  </si>
  <si>
    <t>11.002.0011</t>
  </si>
  <si>
    <t>LAVATORIO DE LOUCA BRANCA COM COLUNA SUSPENSA, PARA P.N.E., INCLUSIVE PERTENCES, COM VALVULA, SIFAO, ENGATES CROMADOS</t>
  </si>
  <si>
    <t>2482,72</t>
  </si>
  <si>
    <t>2.5.5.1.3</t>
  </si>
  <si>
    <t>11.002.0006</t>
  </si>
  <si>
    <t>TOALHEIRO PLASTICO TIPO DISPENSER PARA PAPEL TOALHA INTERFOLHADO</t>
  </si>
  <si>
    <t>78,05</t>
  </si>
  <si>
    <t>2.5.5.1.4</t>
  </si>
  <si>
    <t>95547</t>
  </si>
  <si>
    <t>SABONETEIRA PLASTICA TIPO DISPENSER PARA SABONETE LIQUIDO COM RESERVATORIO 800 A 1500 ML, INCLUSO FIXAÇÃO. AF_01/2020</t>
  </si>
  <si>
    <t>75,47</t>
  </si>
  <si>
    <t>2.5.5.1.5</t>
  </si>
  <si>
    <t>11.002.0025</t>
  </si>
  <si>
    <t>PORTA PAPEL  TIPO ROLÃO EM AÇO</t>
  </si>
  <si>
    <t>311,85</t>
  </si>
  <si>
    <t>2.5.5.1.6</t>
  </si>
  <si>
    <t>11.008.0012</t>
  </si>
  <si>
    <t>BEBEDOURO ELETRICO DE PRESSAO EM ACO INOX, REF. PDF300 2T DA IBBL OU SIMILAR, CAPACIDADE DE 3 LITROS - FORNECIMENTO E INSTALAÇÃO</t>
  </si>
  <si>
    <t>4386,6</t>
  </si>
  <si>
    <t>2.5.5.2</t>
  </si>
  <si>
    <t>2.5.5.2.1</t>
  </si>
  <si>
    <t>2.5.5.2.2</t>
  </si>
  <si>
    <t>86909</t>
  </si>
  <si>
    <t>TORNEIRA CROMADA TUBO MÓVEL, DE MESA, 1/2" OU 3/4", PARA PIA DE COZINHA, PADRÃO ALTO - FORNECIMENTO E INSTALAÇÃO. AF_01/2020</t>
  </si>
  <si>
    <t>170,94</t>
  </si>
  <si>
    <t>2.5.5.3</t>
  </si>
  <si>
    <t>2.5.5.3.1</t>
  </si>
  <si>
    <t>2.5.5.3.2</t>
  </si>
  <si>
    <t>2.5.5.3.3</t>
  </si>
  <si>
    <t>2.5.5.3.4</t>
  </si>
  <si>
    <t>2.5.5.3.5</t>
  </si>
  <si>
    <t>100860</t>
  </si>
  <si>
    <t>CHUVEIRO ELÉTRICO COMUM CORPO PLÁSTICO, TIPO DUCHA - FORNECIMENTO E INSTALAÇÃO. AF_01/2020</t>
  </si>
  <si>
    <t>139,53</t>
  </si>
  <si>
    <t>2.5.5.3.6</t>
  </si>
  <si>
    <t>11.002.0125</t>
  </si>
  <si>
    <t>CUBA EM AÇO INOXIDÁVEL SIMPLES DE 1100X600X400MM,  INCLUSO VÁLVULA TIPO AMERICANA E SIFÃO TIPO GARRAFA EM METAL CROMADO - FORNECIMENTO E INSTALAÇÃO</t>
  </si>
  <si>
    <t>3209</t>
  </si>
  <si>
    <t>2.5.5.3.7</t>
  </si>
  <si>
    <t>86881</t>
  </si>
  <si>
    <t>SIFÃO DO TIPO GARRAFA EM METAL CROMADO 1 X 1.1/2" - FORNECIMENTO E INSTALAÇÃO. AF_01/2020</t>
  </si>
  <si>
    <t>423,08</t>
  </si>
  <si>
    <t>2.5.5.3.8</t>
  </si>
  <si>
    <t>24.013.0001</t>
  </si>
  <si>
    <t>BALCÕES E ARMÁRIOS EM MDF, CHAPA CRUA, ESP. = 15 MM, REVESTIDOS NAS DUAS FACES COM LAMINADO MELAMINICO LISO FOSCO, ESP, = 0,8 MM</t>
  </si>
  <si>
    <t>1935,1</t>
  </si>
  <si>
    <t>2.5.5.3.9</t>
  </si>
  <si>
    <t>11.001.0122</t>
  </si>
  <si>
    <t>SÓCULO (SAPATA) H = 10CM, ABAIXO DE BANCADA DE 60CM DE LARGURA, REVESTIDO EM ARDÓSIA - FORNECIMENTO E INSTALAÇÃO</t>
  </si>
  <si>
    <t>167,26</t>
  </si>
  <si>
    <t>2.5.5.3.10</t>
  </si>
  <si>
    <t>11.002.0141</t>
  </si>
  <si>
    <t>DUCHA HIGIENICA COM REGISTRO E GATILHO</t>
  </si>
  <si>
    <t>366,27</t>
  </si>
  <si>
    <t>2.5.5.3.11</t>
  </si>
  <si>
    <t>20.003.0043</t>
  </si>
  <si>
    <t>Duto em chapa galvanizada nº18 com diam=300mm, para sistema exaustão</t>
  </si>
  <si>
    <t>m</t>
  </si>
  <si>
    <t>394,85</t>
  </si>
  <si>
    <t>2.5.5.3.12</t>
  </si>
  <si>
    <t>24.008.0013</t>
  </si>
  <si>
    <t>Coifa em aço inox escovado G-220 AISI 304 liga 18.8, tipo parede, com filtros inercias, calha coletora de gordura e luminária, dimensões:Larg.=1700 x Prof.=1300 x alt.=450mm</t>
  </si>
  <si>
    <t>5874,27</t>
  </si>
  <si>
    <t>2.5.5.4</t>
  </si>
  <si>
    <t>2.5.5.4.1</t>
  </si>
  <si>
    <t>2.5.5.4.2</t>
  </si>
  <si>
    <t>2.5.5.4.3</t>
  </si>
  <si>
    <t>100858</t>
  </si>
  <si>
    <t>MICTÓRIO SIFONADO LOUÇA BRANCA - PADRÃO MÉDIO - FORNECIMENTO E INSTALAÇÃO. AF_01/2020</t>
  </si>
  <si>
    <t>781,81</t>
  </si>
  <si>
    <t>2.5.5.4.4</t>
  </si>
  <si>
    <t>86938</t>
  </si>
  <si>
    <t>CUBA DE EMBUTIR OVAL EM LOUÇA BRANCA, 35 X 50CM OU EQUIVALENTE, INCLUSO VÁLVULA E SIFÃO TIPO GARRAFA EM METAL CROMADO - FORNECIMENTO E INSTALAÇÃO. AF_01/2020</t>
  </si>
  <si>
    <t>745,16</t>
  </si>
  <si>
    <t>2.5.5.4.5</t>
  </si>
  <si>
    <t>11.002.0014</t>
  </si>
  <si>
    <t>TORNEIRA PRESSMATIC DE MESA PARA DEFICIENTE FISICO BENEFI REF. 00490706 1/2" DA DOCOL OU SIMILAR.</t>
  </si>
  <si>
    <t>222,89</t>
  </si>
  <si>
    <t>2.5.5.4.6</t>
  </si>
  <si>
    <t>2.5.5.4.7</t>
  </si>
  <si>
    <t>2.5.5.4.8</t>
  </si>
  <si>
    <t>2.5.5.4.9</t>
  </si>
  <si>
    <t>2.5.5.5</t>
  </si>
  <si>
    <t>2.5.5.5.1</t>
  </si>
  <si>
    <t>2.5.5.5.2</t>
  </si>
  <si>
    <t>2.5.5.5.3</t>
  </si>
  <si>
    <t>2.5.5.5.4</t>
  </si>
  <si>
    <t>2.5.5.5.5</t>
  </si>
  <si>
    <t>2.5.5.5.6</t>
  </si>
  <si>
    <t>2.5.5.5.7</t>
  </si>
  <si>
    <t>2.5.5.5.8</t>
  </si>
  <si>
    <t>2.5.5.5.9</t>
  </si>
  <si>
    <t>2.5.5.5.10</t>
  </si>
  <si>
    <t>2.5.5.5.11</t>
  </si>
  <si>
    <t>2.5.5.6</t>
  </si>
  <si>
    <t>2.5.5.6.1</t>
  </si>
  <si>
    <t>2.5.5.6.2</t>
  </si>
  <si>
    <t>2.5.5.6.3</t>
  </si>
  <si>
    <t>2.5.5.6.4</t>
  </si>
  <si>
    <t>2.5.5.6.5</t>
  </si>
  <si>
    <t>2.5.5.6.6</t>
  </si>
  <si>
    <t>100863</t>
  </si>
  <si>
    <t>BARRA DE APOIO EM "L", EM ACO INOX POLIDO 70 X 70 CM, FIXADA NA PAREDE - FORNECIMENTO E INSTALACAO. AF_01/2020</t>
  </si>
  <si>
    <t>752,93</t>
  </si>
  <si>
    <t>2.5.5.6.7</t>
  </si>
  <si>
    <t>100867</t>
  </si>
  <si>
    <t>BARRA DE APOIO RETA, EM ACO INOX POLIDO, COMPRIMENTO 70 CM, FIXADA NA PAREDE - FORNECIMENTO E INSTALAÇÃO. AF_01/2020</t>
  </si>
  <si>
    <t>416,28</t>
  </si>
  <si>
    <t>2.5.5.6.8</t>
  </si>
  <si>
    <t>100875</t>
  </si>
  <si>
    <t>BANCO ARTICULADO, EM ACO INOX, PARA PCD, FIXADO NA PAREDE - FORNECIMENTO E INSTALAÇÃO. AF_01/2020</t>
  </si>
  <si>
    <t>1329,16</t>
  </si>
  <si>
    <t>2.5.5.6.9</t>
  </si>
  <si>
    <t>2.5.5.6.10</t>
  </si>
  <si>
    <t>2.5.5.6.11</t>
  </si>
  <si>
    <t>2.5.5.6.12</t>
  </si>
  <si>
    <t>2.5.5.6.13</t>
  </si>
  <si>
    <t>2.5.5.6.14</t>
  </si>
  <si>
    <t>2.5.5.7</t>
  </si>
  <si>
    <t>2.5.5.7.1</t>
  </si>
  <si>
    <t>89556</t>
  </si>
  <si>
    <t>LUVA DE CORRER, PVC, SERIE R, ÁGUA PLUVIAL, DN 100 MM, JUNTA ELÁSTICA, FORNECIDO E INSTALADO EM RAMAL DE ENCAMINHAMENTO. AF_06/2022</t>
  </si>
  <si>
    <t>49,72</t>
  </si>
  <si>
    <t>2.5.5.7.2</t>
  </si>
  <si>
    <t>11.003.0175</t>
  </si>
  <si>
    <t>LUVA DE CORRER, PVC RÍGIDO, NA COR OCRE, PARA TUBULAÇÃO DE TRANSPORTE DE ÁGUAS PLUVIAL, DN 200MM, FORNECIDO E INSTALADO EM RAMAL DE ENCAMINHAMENTO.</t>
  </si>
  <si>
    <t>239,38</t>
  </si>
  <si>
    <t>2.5.5.7.3</t>
  </si>
  <si>
    <t>11.003.0176</t>
  </si>
  <si>
    <t>LUVA DE CORRER, PVC RÍGIDO, NA COR OCRE, PARA TUBULAÇÃO DE TRANSPORTE DE ÁGUAS PLUVIAL, DN 250MM, FORNECIDO E INSTALADO EM RAMAL DE ENCAMINHAMENTO.</t>
  </si>
  <si>
    <t>312,01</t>
  </si>
  <si>
    <t>2.5.5.7.4</t>
  </si>
  <si>
    <t>11.003.0177</t>
  </si>
  <si>
    <t>LUVA DE CORRER, PVC RÍGIDO, NA COR OCRE, PARA TUBULAÇÃO DE TRANSPORTE DE ÁGUAS PLUVIAL, DN 300MM, FORNECIDO E INSTALADO EM RAMAL DE ENCAMINHAMENTO.</t>
  </si>
  <si>
    <t>649,1</t>
  </si>
  <si>
    <t>2.5.5.7.5</t>
  </si>
  <si>
    <t>11.002.0181</t>
  </si>
  <si>
    <t>CANALETA DE CONCRETO 20cm x 20cm SEM TAMPA</t>
  </si>
  <si>
    <t>107,89</t>
  </si>
  <si>
    <t>2.5.5.7.6</t>
  </si>
  <si>
    <t>14.003.0020</t>
  </si>
  <si>
    <t>GRELHA EM CONCRETO ARMADO, FCK 20 MPA, ESPESSURA 6 CM PARA CANALETA DE ÁGUAS PLUVIAIS - FORNECIMENTO E INSTALAÇÃO</t>
  </si>
  <si>
    <t>17,2</t>
  </si>
  <si>
    <t>2.6.1</t>
  </si>
  <si>
    <t>2.6.1.1</t>
  </si>
  <si>
    <t>2.6.1.1.1</t>
  </si>
  <si>
    <t>25.001.0092</t>
  </si>
  <si>
    <t>BARRA DE APOIO RETA, EM AÇO INOX POLIDO, COMPRIMENTO DE 40 CM, DIÂMETRO MÍNIMO DE 3 CM</t>
  </si>
  <si>
    <t>350,23</t>
  </si>
  <si>
    <t>2.6.1.2</t>
  </si>
  <si>
    <t>2.6.1.2.1</t>
  </si>
  <si>
    <t>08.004.0185</t>
  </si>
  <si>
    <t>PORTA EM CHAPA METÁLICA DOBRADA, COM VISOR EM VIDRO LISO 4 MM, INCLUSO BATENTE METÁLICO E PINTURA DE ACABAMENTO - FORNECIMENTO E INSTALAÇÃO</t>
  </si>
  <si>
    <t>1134,8</t>
  </si>
  <si>
    <t>2.6.1.2.2</t>
  </si>
  <si>
    <t>08.002.0128</t>
  </si>
  <si>
    <t>PORTA CORRER EM VIDRO TEMPERADO INCOLOR 10 MM, EM ALUMINIO ANODIZADO - FORNECIMENTO E INSTALAÇÃO</t>
  </si>
  <si>
    <t>1227,85</t>
  </si>
  <si>
    <t>2.6.1.3</t>
  </si>
  <si>
    <t>2.6.1.3.1</t>
  </si>
  <si>
    <t>2.6.1.4</t>
  </si>
  <si>
    <t>2.6.1.4.1</t>
  </si>
  <si>
    <t>08.004.0166</t>
  </si>
  <si>
    <t>PORTA ABRIR COM , TELA ARAME GALVANIZADO ONDULADA FIO 12 MALHA 20MM, SOLDADO EM CANTONEIRA E PERFIL RETANGULAR EM CHAPA GALVANIZADA, INCLUSIVE FERROLHO COM FECHO CHATO E PORTA CADEADO E DOBRADIÇAS EM AÇO</t>
  </si>
  <si>
    <t>819,77</t>
  </si>
  <si>
    <t>2.6.1.5</t>
  </si>
  <si>
    <t>2.6.1.5.1</t>
  </si>
  <si>
    <t>2.6.1.5.2</t>
  </si>
  <si>
    <t>2.6.1.6</t>
  </si>
  <si>
    <t>2.6.1.6.1</t>
  </si>
  <si>
    <t>2.6.1.6.2</t>
  </si>
  <si>
    <t>2.6.1.6.3</t>
  </si>
  <si>
    <t>2.6.1.7</t>
  </si>
  <si>
    <t>BLOCO F</t>
  </si>
  <si>
    <t>2.6.1.7.1</t>
  </si>
  <si>
    <t>2.6.1.8</t>
  </si>
  <si>
    <t>2.6.1.8.1</t>
  </si>
  <si>
    <t>2.6.1.8.2</t>
  </si>
  <si>
    <t>2.6.1.8.3</t>
  </si>
  <si>
    <t>08.003.0005</t>
  </si>
  <si>
    <t>PORTA EM PVC, SANFONADA, INSTALADA</t>
  </si>
  <si>
    <t>171,65</t>
  </si>
  <si>
    <t>2.6.2</t>
  </si>
  <si>
    <t>2.6.2.1</t>
  </si>
  <si>
    <t>06.001.0088</t>
  </si>
  <si>
    <t>PEITORIL COM PINGADEIRA EM CONCRETO, LARGURA 30 CM - FORNECIMENTO E INSTALAÇÃO</t>
  </si>
  <si>
    <t>76,63</t>
  </si>
  <si>
    <t>2.6.2.2</t>
  </si>
  <si>
    <t>06.001.0087</t>
  </si>
  <si>
    <t>PEITORIL COM PINGADEIRA EM CONCRETO, LARGURA 19 CM - FORNECIMENTO E INSTALAÇÃO</t>
  </si>
  <si>
    <t>59,24</t>
  </si>
  <si>
    <t>2.6.2.3</t>
  </si>
  <si>
    <t>08.004.0039</t>
  </si>
  <si>
    <t>TELA MOSQUETEIRO EM NYLON, INCLUSO QUADRO METÁLICO, FORNECIMENTO E INSTALAÇÃO</t>
  </si>
  <si>
    <t>89,07</t>
  </si>
  <si>
    <t>2.6.3</t>
  </si>
  <si>
    <t>BRISES</t>
  </si>
  <si>
    <t>2.6.3.1</t>
  </si>
  <si>
    <t>08.004.0172</t>
  </si>
  <si>
    <t>BRISE METÁLICO EM CHAPA DOBRADA TIPO ASA DE AVIÃO, LARGURA DE 50 CM, FIXADO POR CANTONEIRAS, INCLUSO PINTURA DE ACABAMENTO - FORNECIMENTO E INSTALAÇÃO</t>
  </si>
  <si>
    <t>317,73</t>
  </si>
  <si>
    <t>2.6.4</t>
  </si>
  <si>
    <t>2.6.4.1</t>
  </si>
  <si>
    <t>04.001.0036</t>
  </si>
  <si>
    <t>BLOCO DE FUNDAÇÕES PARA 1 ESTACA (EXCETO ESTACA)EM CONCRETO ARMADO FCK 25 MPA, CONCRETADO COM USO DE JERICA, CONCRETO BATIDO EM OBRA, DIMENSÃO EM PLANTA 55 X 55 CM, ALTURA DE 45 CM, ARMADO COM AÇO CA-50 6,3 MM, INCLUSO ESCAVAÇÃO, FORMA E REATERRO</t>
  </si>
  <si>
    <t>360,83</t>
  </si>
  <si>
    <t>2.6.4.2</t>
  </si>
  <si>
    <t>04.001.0034</t>
  </si>
  <si>
    <t>VIGA BALDRAME EM CONCRETO ARMADO FCK 25 MPA, CONCRETADA COM USO DE JERICA, CONCRETO BATIDO EM OBRA, SEÇÃO 15 X 40 CM, ARMADA COM 4 VERGALHÕES DE 10,0 MM E ESTRIBO DE 5,0 MM A CADA 15 CM, INCLUSO ESCAVAÇÃO, PROF. 20 CM, FORMA, IMPERMEABILIZAÇÃO E REATERRO</t>
  </si>
  <si>
    <t>224,52</t>
  </si>
  <si>
    <t>2.6.4.3</t>
  </si>
  <si>
    <t>04.001.0063</t>
  </si>
  <si>
    <t>ARMAÇÃO DE ARRANQUE PARA PILAR DE CONCRETO ARMADO SEÇÃO 35 X 35 CM, COMPOSTA POR 6 ARRANQUES DE CA-50 10,00 MM E 8 ESTRIBOS DE CA-60 5,0 MM</t>
  </si>
  <si>
    <t>101,37</t>
  </si>
  <si>
    <t>2.6.4.4</t>
  </si>
  <si>
    <t>04.001.0062</t>
  </si>
  <si>
    <t>PILAR EM CONCRETO ARMADO, 25 MPA, CONCRETADO COM USO DE BOMBA, CONCRETO USINADO, SEÇÃO 35 X 35 CM, ARMADO COM 6 VERGALHÕES DE 10,0 MM E ESTRIBO DE 5,0 MM A CADA 15 CM, INCLUSIVE FORMA</t>
  </si>
  <si>
    <t>341,87</t>
  </si>
  <si>
    <t>2.6.4.5</t>
  </si>
  <si>
    <t>24.004.0029</t>
  </si>
  <si>
    <t>ACABAMENTO EM TOPO DE PILAR COM BASE DE 35 X 35 CM, EM FORMATO PIRAMIDAL, FABRICADO EM CHAPA METÁLICA, INCLUSO PINTURA DE ACABAMENTO - FORNECIMENTO E INSTALAÇÃO</t>
  </si>
  <si>
    <t>197,97</t>
  </si>
  <si>
    <t>2.6.4.6</t>
  </si>
  <si>
    <t>87775</t>
  </si>
  <si>
    <t>EMBOÇO OU MASSA ÚNICA EM ARGAMASSA TRAÇO 1:2:8, PREPARO MECÂNICO COM BETONEIRA 400 L, APLICADA MANUALMENTE EM PANOS DE FACHADA COM PRESENÇA DE VÃOS, ESPESSURA DE 25 MM. AF_08/2022</t>
  </si>
  <si>
    <t>64,64</t>
  </si>
  <si>
    <t>2.6.4.7</t>
  </si>
  <si>
    <t>2.7.1</t>
  </si>
  <si>
    <t>2.7.2</t>
  </si>
  <si>
    <t>87531</t>
  </si>
  <si>
    <t>EMBOÇO, EM ARGAMASSA TRAÇO 1:2:8, PREPARO MECÂNICO, APLICADO MANUALMENTE EM PAREDES INTERNAS DE AMBIENTES COM ÁREA ENTRE 5M² E 10M², E = 17,5MM, COM TALISCAS. AF_03/2024</t>
  </si>
  <si>
    <t>41,63</t>
  </si>
  <si>
    <t>2.8.1</t>
  </si>
  <si>
    <t>96622</t>
  </si>
  <si>
    <t>LASTRO COM MATERIAL GRANULAR, APLICADO EM PISOS OU LAJES SOBRE SOLO, ESPESSURA DE *5 CM*. AF_01/2024</t>
  </si>
  <si>
    <t>251,26</t>
  </si>
  <si>
    <t>2.8.2</t>
  </si>
  <si>
    <t>10.001.0021</t>
  </si>
  <si>
    <t>CONTRAPISO/LASTRO DE CONCRETO NAO-ESTRUTURAL, E=5CM, PREPARO COM BETONEIRA</t>
  </si>
  <si>
    <t>53,02</t>
  </si>
  <si>
    <t>2.8.3</t>
  </si>
  <si>
    <t>98689</t>
  </si>
  <si>
    <t>SOLEIRA EM GRANITO, LARGURA 15 CM, ESPESSURA 2,0 CM. AF_09/2020</t>
  </si>
  <si>
    <t>144,48</t>
  </si>
  <si>
    <t>2.8.4</t>
  </si>
  <si>
    <t>97083</t>
  </si>
  <si>
    <t>COMPACTAÇÃO MECÂNICA DE SOLO PARA EXECUÇÃO DE RADIER, PISO DE CONCRETO OU LAJE SOBRE SOLO, COM COMPACTADOR DE SOLOS A PERCUSSÃO. AF_09/2021</t>
  </si>
  <si>
    <t>3,92</t>
  </si>
  <si>
    <t>2.8.5</t>
  </si>
  <si>
    <t>10.001.0174</t>
  </si>
  <si>
    <t>APLICAÇÃO DE LONA PLÁSTICA 150 MICRAS PARA EXECUÇÃO DE PAVIMENTOS DE CONCRETO.</t>
  </si>
  <si>
    <t>4,34</t>
  </si>
  <si>
    <t>2.8.6</t>
  </si>
  <si>
    <t>97097</t>
  </si>
  <si>
    <t>ACABAMENTO POLIDO PARA PISO DE CONCRETO ARMADO OU LAJE SOBRE SOLO DE ALTA RESISTÊNCIA. AF_09/2021</t>
  </si>
  <si>
    <t>47</t>
  </si>
  <si>
    <t>2.8.7</t>
  </si>
  <si>
    <t>2.8.8</t>
  </si>
  <si>
    <t>2.8.9</t>
  </si>
  <si>
    <t>2.8.10</t>
  </si>
  <si>
    <t>2.9.1</t>
  </si>
  <si>
    <t>100759</t>
  </si>
  <si>
    <t>PINTURA COM TINTA ALQUÍDICA DE ACABAMENTO (ESMALTE SINTÉTICO BRILHANTE) PULVERIZADA SOBRE SUPERFÍCIES METÁLICAS (EXCETO PERFIL) EXECUTADO EM OBRA (02 DEMÃOS). AF_01/2020_PE</t>
  </si>
  <si>
    <t>57,98</t>
  </si>
  <si>
    <t>2.10.1</t>
  </si>
  <si>
    <t>12.014.0025</t>
  </si>
  <si>
    <t>TERMINAL AEREO EM ACO GALVANIZADO COM BASE DE FIXACAO H = 30CM</t>
  </si>
  <si>
    <t>43,47</t>
  </si>
  <si>
    <t>2.10.2</t>
  </si>
  <si>
    <t>12.006.0045</t>
  </si>
  <si>
    <t>CAIXA DE INSPEÇÃO DE ATERRAMENTO d=30 cm e h=30 cm, TIPO EMBUTIR COM TAMPA E ALÇA</t>
  </si>
  <si>
    <t>88,93</t>
  </si>
  <si>
    <t>2.10.3</t>
  </si>
  <si>
    <t>12.004.0028</t>
  </si>
  <si>
    <t>CONECTOR CABO-HASTE EM BRONZE NATURAL PARA 2 CABOS 5/8" REF: TEL-580 OU SIMILAR - FORNECIMENTO E INSTALAÇÃO</t>
  </si>
  <si>
    <t>100,61</t>
  </si>
  <si>
    <t>2.10.4</t>
  </si>
  <si>
    <t>12.014.0027</t>
  </si>
  <si>
    <t>BARRA CHATA DE ALUMÍNIO 7/8" X 1/8" X 3M (SPDA)</t>
  </si>
  <si>
    <t>61,46</t>
  </si>
  <si>
    <t>2.10.5</t>
  </si>
  <si>
    <t>24.001.0037</t>
  </si>
  <si>
    <t>PARAFUSO AUTO ATARRAXANTE EM AÇO - 4,2 X 32MM - FORNECIMENTO E COLOCAÇÃO</t>
  </si>
  <si>
    <t>1,12</t>
  </si>
  <si>
    <t>2.10.6</t>
  </si>
  <si>
    <t>12.004.0064</t>
  </si>
  <si>
    <t>BUCHA DE NYLON S-8 - FORNECIMENTO E INSTALAÇÃO</t>
  </si>
  <si>
    <t>1,13</t>
  </si>
  <si>
    <t>2.10.7</t>
  </si>
  <si>
    <t>00039129</t>
  </si>
  <si>
    <t>ABRACADEIRA EM ACO PARA AMARRACAO DE ELETRODUTOS, TIPO D, COM 1" E CUNHA DE FIXACAO</t>
  </si>
  <si>
    <t>3,51</t>
  </si>
  <si>
    <t>2.10.8</t>
  </si>
  <si>
    <t>12.013.0021</t>
  </si>
  <si>
    <t>CAIXA DE EQUALIZAÇÃO, DE EMBUTIR, EM AÇO COM BARRAMENTO, DE 400 x 400 MM E TAMPA</t>
  </si>
  <si>
    <t>669,68</t>
  </si>
  <si>
    <t>2.10.9</t>
  </si>
  <si>
    <t>00001577</t>
  </si>
  <si>
    <t>TERMINAL A COMPRESSAO EM COBRE ESTANHADO PARA CABO 35 MM2, 1 FURO E 1 COMPRESSAO, PARA PARAFUSO DE FIXACAO M8</t>
  </si>
  <si>
    <t>4,29</t>
  </si>
  <si>
    <t>2.10.10</t>
  </si>
  <si>
    <t>00001578</t>
  </si>
  <si>
    <t>TERMINAL A COMPRESSAO EM COBRE ESTANHADO PARA CABO 50 MM2, 1 FURO E 1 COMPRESSAO, PARA PARAFUSO DE FIXACAO M8</t>
  </si>
  <si>
    <t>7,47</t>
  </si>
  <si>
    <t>2.11.1</t>
  </si>
  <si>
    <t>ILUMINAÇÃO DE EMERGENCIA</t>
  </si>
  <si>
    <t>2.11.1.1</t>
  </si>
  <si>
    <t>20.002.0019</t>
  </si>
  <si>
    <t>BLOCO AUTÔNOMO DE ILUMINAÇÃO DE EMERGÊNCIA, COM AUTONOMIA DE 3 HORAS, EQUIPADO COM 2 FARÓIS LED, FLUXO LUMINOSO DE 2.000 LÚMENS; REF. FAE-LED216 DA KBR, SEGURIMAX OU EQUIVALENTE</t>
  </si>
  <si>
    <t>282,09</t>
  </si>
  <si>
    <t>2.11.1.2</t>
  </si>
  <si>
    <t>20.002.0030</t>
  </si>
  <si>
    <t>BLOCO AUTONOMO DE ILUMINACAO DE EMERGENCIA COM INSCRICAO DE SAIDA OU BALIZAMENTO, SISTEMA NAO PERMANENTE, LAMPADA LED 500 LUMENS 5000K E BATERIA DE 6V-4AH, REF. BLOKITO BLK 500 DA AUREON OU SIMILAR</t>
  </si>
  <si>
    <t>CJ</t>
  </si>
  <si>
    <t>260,99</t>
  </si>
  <si>
    <t>2.11.1.3</t>
  </si>
  <si>
    <t>20.002.0031</t>
  </si>
  <si>
    <t>BLOCO AUTONOMO DE ILUMINACAO DE EMERGENCIA DE ACLARAMENTO, SISTEMA NAO PERMANENTE, LAMPADA LED 500 LUMENS 5000K E BATERIA DE 6V-4AH, REF. BLOKITO BLK 500 DA AUREON OU SIMILAR</t>
  </si>
  <si>
    <t>2.11.1.4</t>
  </si>
  <si>
    <t>20.002.0016</t>
  </si>
  <si>
    <t>SUPORTE TIPO BANDEJA PARA BLOCO AUTÔNOMO DE EMERGÊNCIA (2X55W)</t>
  </si>
  <si>
    <t>2.11.2</t>
  </si>
  <si>
    <t>ACIONADOR DE ALARME</t>
  </si>
  <si>
    <t>2.11.2.1</t>
  </si>
  <si>
    <t>20.002.0220</t>
  </si>
  <si>
    <t>CENTRAL DE ALARME DE INCENDIO ENDERECAVEL, MODELO CIE 1125, (COMPORTA 125 DISPOSITIVOS) DA INTELBRAS OU SIMILAR - FORNECIMENTO E INSTALACAO</t>
  </si>
  <si>
    <t>3302,07</t>
  </si>
  <si>
    <t>2.11.2.2</t>
  </si>
  <si>
    <t>20.002.0088</t>
  </si>
  <si>
    <t>ACIONADOR MANUAL (BOTOEIRA) "APERTE AQUI", PARA INSTALAÇÃO INCÊNDIO - FORNECIMENTO E INSTALAÇÃO</t>
  </si>
  <si>
    <t>227,1</t>
  </si>
  <si>
    <t>2.11.2.3</t>
  </si>
  <si>
    <t>20.002.0090</t>
  </si>
  <si>
    <t>AVISADOR SONORO TIPO SIRENE PARA INCÊNDIO - FORNECIMENTO E INSTALAÇÃO</t>
  </si>
  <si>
    <t>427,99</t>
  </si>
  <si>
    <t>2.11.3</t>
  </si>
  <si>
    <t>SINALIZAÇÃO</t>
  </si>
  <si>
    <t>2.11.3.1</t>
  </si>
  <si>
    <t>20.002.0154</t>
  </si>
  <si>
    <t>PLACA DE SINALIZACAO DE SEGURANCA CONTRA INCENDIO, FOTOLUMINESCENTE, RETANGULAR, *13 X 26* CM, EM PVC *2* MM ANTI-CHAMAS (SIMBOLOS, CORES E PICTOGRAMAS CONFORME NBR 13434)</t>
  </si>
  <si>
    <t>31,51</t>
  </si>
  <si>
    <t>2.11.3.2</t>
  </si>
  <si>
    <t>20.002.0213</t>
  </si>
  <si>
    <t>PLACA DE SINALIZACAO DE SEGURANCA CONTRA INCENDIO, FOTOLUMINESCENTE, QUADRADA, *20 X 20* CM, EM PVC *2* MM ANTI-CHAMAS (SIMBOLOS, CORES E PICTOGRAMAS CONFORME NBR 16820) - FORNECIMENTO E INSTALAÇÃO</t>
  </si>
  <si>
    <t>36,41</t>
  </si>
  <si>
    <t>2.11.3.3</t>
  </si>
  <si>
    <t>23.002.0006</t>
  </si>
  <si>
    <t>PLACA DE SINALIZAÇÃO RETANGULAR: M2 - POPULAÇÃO, *20 X 40* CM, EM PVC *2* MM ANTI-CHAMAS (SÍMBOLOS, CORES E PICTOGRAMAS CONFORME NBR 13434)</t>
  </si>
  <si>
    <t>57,71</t>
  </si>
  <si>
    <t>2.11.3.4</t>
  </si>
  <si>
    <t>20.002.0203</t>
  </si>
  <si>
    <t>PLACA DE SINALIZAÇÃO DE SEGURANÇA CONTRA INCÊNDIO: PLACA DE INDICAÇÃO DOS SISTEMAS DE PROTEÇÃO CONTRA INCÊNDIO (400mm X 800mm). FORNECIMENTO E COLOCAÇÃO</t>
  </si>
  <si>
    <t>229,68</t>
  </si>
  <si>
    <t>2.11.3.5</t>
  </si>
  <si>
    <t>05.001.0053</t>
  </si>
  <si>
    <t>FORNECIMENTO E INSTALAÇÃO DE PLACA DE SINALIZAÇÃO/PROIBIÇÃO/ORIENTAÇÃO PARA PSCIP EM CHAPA DE ACRÍLICO ADESIVADA</t>
  </si>
  <si>
    <t>1379,31</t>
  </si>
  <si>
    <t>2.11.3.6</t>
  </si>
  <si>
    <t>20.002.0037</t>
  </si>
  <si>
    <t>PINTURA FAIXA DEMARCAÇÃO AVISO EM PISO-(1,0m2)-EXTINTORES</t>
  </si>
  <si>
    <t>21,68</t>
  </si>
  <si>
    <t>2.11.4</t>
  </si>
  <si>
    <t>EXTINTORES</t>
  </si>
  <si>
    <t>2.11.4.1</t>
  </si>
  <si>
    <t>101905</t>
  </si>
  <si>
    <t>EXTINTOR DE INCÊNDIO PORTÁTIL COM CARGA DE ÁGUA PRESSURIZADA DE 10 L, CLASSE A - FORNECIMENTO E INSTALAÇÃO. AF_10/2020_PE</t>
  </si>
  <si>
    <t>272,02</t>
  </si>
  <si>
    <t>2.11.4.2</t>
  </si>
  <si>
    <t>101906</t>
  </si>
  <si>
    <t>EXTINTOR DE INCÊNDIO PORTÁTIL COM CARGA DE CO2 DE 4 KG, CLASSE BC - FORNECIMENTO E INSTALAÇÃO. AF_10/2020_PE</t>
  </si>
  <si>
    <t>800,25</t>
  </si>
  <si>
    <t>2.11.4.3</t>
  </si>
  <si>
    <t>101908</t>
  </si>
  <si>
    <t>EXTINTOR DE INCÊNDIO PORTÁTIL COM CARGA DE PQS DE 4 KG, CLASSE BC - FORNECIMENTO E INSTALAÇÃO. AF_10/2020_PE</t>
  </si>
  <si>
    <t>263,98</t>
  </si>
  <si>
    <t>2.11.5</t>
  </si>
  <si>
    <t>REDE DE HIDRANTES</t>
  </si>
  <si>
    <t>2.11.5.1</t>
  </si>
  <si>
    <t>20.002.0138</t>
  </si>
  <si>
    <t>ABRIGO PARA HIDRANTE, 90X60X17CM, COM REGISTRO GLOBO ANGULAR 45º 2.1/2", ADAPTADOR STORZ 2.1/2", MANGUEIRA DE INCÊNDIO 30M, REDUÇÃO 2.1/2X1.1/2" E ESGUICHO EM LATÃO 1 1/2" - FORNECIMENTO E INSTALAÇÃO</t>
  </si>
  <si>
    <t>3006,92</t>
  </si>
  <si>
    <t>2.11.5.2</t>
  </si>
  <si>
    <t>20.002.0158</t>
  </si>
  <si>
    <t>REGISTRO TIPO GLOBO ANGULAR 45o, 2 1/2", BUCKA SPIERO, NLF, PIRABRONZE OU SIMILAR, INCLUSIVE TAMPAO CEGO E CORRENTE, DE LATAO, COM ADAPTADOR STORZ (ROSCA 2 1/2"X STORZ 2 1/2")</t>
  </si>
  <si>
    <t>502,84</t>
  </si>
  <si>
    <t>2.11.5.3</t>
  </si>
  <si>
    <t>20.002.0165</t>
  </si>
  <si>
    <t>CONJUNTO MOTO-BOMBA SCHNEIDER OU SIMILAR, BPI-22R/7,5 CV TR 220V</t>
  </si>
  <si>
    <t>6203,23</t>
  </si>
  <si>
    <t>2.11.5.4</t>
  </si>
  <si>
    <t>12.001.0229</t>
  </si>
  <si>
    <t>QUADRO DE COMANDO PARA BOMBA DE INCENDIO COM MOTOR DE:- 7,5 CV /UN, FORNECIMENTO E INSTALAÇÃO</t>
  </si>
  <si>
    <t>1979,64</t>
  </si>
  <si>
    <t>2.11.5.5</t>
  </si>
  <si>
    <t>20.002.0160</t>
  </si>
  <si>
    <t>ACIONADOR MANUAL (QUEBRA-VIDRO) LIGA-DESLIGA PARA ACIONAMENTO DE BOMBA DE INCENDIO</t>
  </si>
  <si>
    <t>108,75</t>
  </si>
  <si>
    <t>2.11.5.6</t>
  </si>
  <si>
    <t>92367</t>
  </si>
  <si>
    <t>TUBO DE AÇO GALVANIZADO COM COSTURA, CLASSE MÉDIA, DN 65 (2 1/2"), CONEXÃO ROSQUEADA, INSTALADO EM REDE DE ALIMENTAÇÃO PARA HIDRANTE - FORNECIMENTO E INSTALAÇÃO. AF_10/2020</t>
  </si>
  <si>
    <t>132,42</t>
  </si>
  <si>
    <t>2.11.5.7</t>
  </si>
  <si>
    <t>HI.05.001</t>
  </si>
  <si>
    <t>TUBO 2.1/2" CPVC TIGREFIRE (OU SIMILAR)</t>
  </si>
  <si>
    <t>480,99</t>
  </si>
  <si>
    <t>2.11.5.8</t>
  </si>
  <si>
    <t>04.002.0025</t>
  </si>
  <si>
    <t>ESCAVACAO (MANUAL) DE VALAS, PARA ASSENTAMENTO DE TUBOS, COM DIAMETROS ATE 4"</t>
  </si>
  <si>
    <t>7</t>
  </si>
  <si>
    <t>2.11.5.9</t>
  </si>
  <si>
    <t>2.11.5.10</t>
  </si>
  <si>
    <t>99624</t>
  </si>
  <si>
    <t>VÁLVULA DE RETENÇÃO HORIZONTAL, DE BRONZE, ROSCÁVEL, 2 1/2" - FORNECIMENTO E INSTALAÇÃO. AF_08/2021</t>
  </si>
  <si>
    <t>793,43</t>
  </si>
  <si>
    <t>2.11.5.11</t>
  </si>
  <si>
    <t>94761</t>
  </si>
  <si>
    <t>TE, CPVC, SOLDÁVEL, DN 73 MM, INSTALADO EM RESERVAÇÃO PREDIAL DE ÁGUA - FORNECIMENTO E INSTALAÇÃO. AF_04/2024</t>
  </si>
  <si>
    <t>331,19</t>
  </si>
  <si>
    <t>2.11.5.12</t>
  </si>
  <si>
    <t>89790</t>
  </si>
  <si>
    <t>JOELHO 90 GRAUS, CPVC, SOLDÁVEL, DN 73MM, INSTALADO EM PRUMADA DE ÁGUA FORNECIMENTO E INSTALAÇÃO. AF_06/2022</t>
  </si>
  <si>
    <t>241,38</t>
  </si>
  <si>
    <t>2.11.5.13</t>
  </si>
  <si>
    <t>94713</t>
  </si>
  <si>
    <t>ADAPTADOR COM FLANGES LIVRES, PVC, SOLDÁVEL, DN 75 MM X 2 1/2", INSTALADO EM RESERVAÇÃO PREDIAL DE ÁGUA - FORNECIMENTO E INSTALAÇÃO. AF_04/2024</t>
  </si>
  <si>
    <t>309,86</t>
  </si>
  <si>
    <t>2.11.5.14</t>
  </si>
  <si>
    <t>103019</t>
  </si>
  <si>
    <t>REGISTRO OU VÁLVULA GLOBO ANGULAR EM LATÃO, PARA HIDRANTES EM INSTALAÇÃO PREDIAL DE INCÊNDIO, 45 GRAUS, 2 1/2" - FORNECIMENTO E INSTALAÇÃO. AF_08/2021</t>
  </si>
  <si>
    <t>249,1</t>
  </si>
  <si>
    <t>2.11.5.15</t>
  </si>
  <si>
    <t>92377</t>
  </si>
  <si>
    <t>NIPLE, EM FERRO GALVANIZADO, DN 65 (2 1/2"), CONEXÃO ROSQUEADA, INSTALADO EM REDE DE ALIMENTAÇÃO PARA HIDRANTE - FORNECIMENTO E INSTALAÇÃO. AF_10/2020</t>
  </si>
  <si>
    <t>112,77</t>
  </si>
  <si>
    <t>2.11.5.16</t>
  </si>
  <si>
    <t>92378</t>
  </si>
  <si>
    <t>LUVA, EM FERRO GALVANIZADO, DN 65 (2 1/2"), CONEXÃO ROSQUEADA, INSTALADO EM REDE DE ALIMENTAÇÃO PARA HIDRANTE - FORNECIMENTO E INSTALAÇÃO. AF_10/2020</t>
  </si>
  <si>
    <t>126,06</t>
  </si>
  <si>
    <t>2.11.5.17</t>
  </si>
  <si>
    <t>92390</t>
  </si>
  <si>
    <t>JOELHO 90 GRAUS, EM FERRO GALVANIZADO, DN 65 (2 1/2"), CONEXÃO ROSQUEADA, INSTALADO EM REDE DE ALIMENTAÇÃO PARA HIDRANTE - FORNECIMENTO E INSTALAÇÃO. AF_10/2020</t>
  </si>
  <si>
    <t>181,72</t>
  </si>
  <si>
    <t>2.11.5.18</t>
  </si>
  <si>
    <t>92642</t>
  </si>
  <si>
    <t>TÊ, EM FERRO GALVANIZADO, CONEXÃO ROSQUEADA, DN 65 (2 1/2"), INSTALADO EM REDE DE ALIMENTAÇÃO PARA HIDRANTE - FORNECIMENTO E INSTALAÇÃO. AF_10/2020</t>
  </si>
  <si>
    <t>248,74</t>
  </si>
  <si>
    <t>2.11.5.19</t>
  </si>
  <si>
    <t>92896</t>
  </si>
  <si>
    <t>UNIÃO, EM FERRO GALVANIZADO, DN 65 (2 1/2"), CONEXÃO ROSQUEADA, INSTALADO EM REDE DE ALIMENTAÇÃO PARA HIDRANTE - FORNECIMENTO E INSTALAÇÃO. AF_10/2020</t>
  </si>
  <si>
    <t>261,06</t>
  </si>
  <si>
    <t>2.11.5.20</t>
  </si>
  <si>
    <t>2.11.5.21</t>
  </si>
  <si>
    <t>2.12.1</t>
  </si>
  <si>
    <t>ARQUIBANCADA</t>
  </si>
  <si>
    <t>2.12.1.1</t>
  </si>
  <si>
    <t>96526</t>
  </si>
  <si>
    <t>ESCAVAÇÃO MANUAL PARA VIGA BALDRAME OU SAPATA CORRIDA (SEM ESCAVAÇÃO PARA COLOCAÇÃO DE FÔRMAS). AF_01/2024</t>
  </si>
  <si>
    <t>239,43</t>
  </si>
  <si>
    <t>2.12.1.2</t>
  </si>
  <si>
    <t>103320</t>
  </si>
  <si>
    <t>ALVENARIA DE VEDAÇÃO DE BLOCOS VAZADOS DE CONCRETO DE 19X19X39 CM (ESPESSURA 19 CM) E ARGAMASSA DE ASSENTAMENTO COM PREPARO EM BETONEIRA. AF_12/2021</t>
  </si>
  <si>
    <t>155,75</t>
  </si>
  <si>
    <t>2.12.1.3</t>
  </si>
  <si>
    <t>104109</t>
  </si>
  <si>
    <t>ARMAÇÃO DE PILAR OU VIGA DE ESTRUTURA DE CONCRETO ARMADO EMBUTIDA EM ALVENARIA DE VEDAÇÃO UTILIZANDO AÇO CA-50 DE 8,0 MM - MONTAGEM. AF_06/2022</t>
  </si>
  <si>
    <t>18,98</t>
  </si>
  <si>
    <t>2.12.1.4</t>
  </si>
  <si>
    <t>2.12.1.5</t>
  </si>
  <si>
    <t>90282</t>
  </si>
  <si>
    <t>GRAUTE FGK=15 MPA; TRAÇO 1:2,2:2,5:0,3 (EM MASSA SECA DE CIMENTO/ AREIA GROSSA/ BRITA 0/ ADITIVO) - PREPARO MECÂNICO COM BETONEIRA 400 L. AF_09/2021</t>
  </si>
  <si>
    <t>622,43</t>
  </si>
  <si>
    <t>2.12.1.6</t>
  </si>
  <si>
    <t>05.003.0044</t>
  </si>
  <si>
    <t>GRAUTEAMENTO DE VIGA OU DE CONTRAVERGA EM ALVENARIA ESTRUTURAL, EXCETO GRAUTE</t>
  </si>
  <si>
    <t>237,15</t>
  </si>
  <si>
    <t>2.12.1.7</t>
  </si>
  <si>
    <t>05.003.0045</t>
  </si>
  <si>
    <t>GRAUTEAMENTO VERTICAL EM ALVENARIA ESTRUTURAL, EXCETO GRAUTE</t>
  </si>
  <si>
    <t>406</t>
  </si>
  <si>
    <t>2.12.1.8</t>
  </si>
  <si>
    <t>94993</t>
  </si>
  <si>
    <t>EXECUÇÃO DE PASSEIO (CALÇADA) OU PISO DE CONCRETO COM CONCRETO MOLDADO IN LOCO, USINADO, ACABAMENTO CONVENCIONAL, ESPESSURA 6 CM, ARMADO. AF_08/2022</t>
  </si>
  <si>
    <t>97,43</t>
  </si>
  <si>
    <t>2.12.1.9</t>
  </si>
  <si>
    <t>87905</t>
  </si>
  <si>
    <t>CHAPISCO APLICADO EM ALVENARIA (COM PRESENÇA DE VÃOS) E ESTRUTURAS DE CONCRETO DE FACHADA, COM COLHER DE PEDREIRO. ARGAMASSA TRAÇO 1:3 COM PREPARO EM BETONEIRA 400L. AF_10/2022</t>
  </si>
  <si>
    <t>2.12.1.10</t>
  </si>
  <si>
    <t>87529</t>
  </si>
  <si>
    <t>MASSA ÚNICA, EM ARGAMASSA TRAÇO 1:2:8, PREPARO MECÂNICO, APLICADA MANUALMENTE EM PAREDES INTERNAS DE AMBIENTES COM ÁREA ENTRE 5M² E 10M², E = 17,5MM, COM TALISCAS. AF_03/2024</t>
  </si>
  <si>
    <t>43,07</t>
  </si>
  <si>
    <t>2.12.2</t>
  </si>
  <si>
    <t>BANCADAS</t>
  </si>
  <si>
    <t>2.12.2.1</t>
  </si>
  <si>
    <t>11.001.0118</t>
  </si>
  <si>
    <t>BANCADA EM ARDÓSIA POLIDA, EXCETO RODAMÃO, CHUMBADA NA PAREDE  E COM SUPORTE TIPO MÃO FRANCESA</t>
  </si>
  <si>
    <t>452,78</t>
  </si>
  <si>
    <t>2.12.3</t>
  </si>
  <si>
    <t>2.12.3.1</t>
  </si>
  <si>
    <t>28.006.0020</t>
  </si>
  <si>
    <t>MESA DE CONCRETO PARA ÁREA DE VIVÊNCIA DE CONCRETO, EXCETO BANCOS - FORNECIMENTO E INSTALAÇÃO</t>
  </si>
  <si>
    <t>826,56</t>
  </si>
  <si>
    <t>2.12.3.2</t>
  </si>
  <si>
    <t>28.006.0021</t>
  </si>
  <si>
    <t>BANCO EM CONCRETO ARMADO EM FORMATO DE "L" - FORNECIMENTO E INSTALAÇÃO</t>
  </si>
  <si>
    <t>577,63</t>
  </si>
  <si>
    <t>2.12.4</t>
  </si>
  <si>
    <t>2.12.4.1</t>
  </si>
  <si>
    <t>28.006.0022</t>
  </si>
  <si>
    <t>QUADRO ESCOLAR COMPOSTO POR QUADRO BRANCO MEDINDO 1,20 X 4,10 M E DOIS QUADROS MURAL EM CORTIÇA DE 0,55 X 1,20, INCLUSO MOLDURA DE MADEIRA - FORNECIMENTO E INSTALAÇÃO</t>
  </si>
  <si>
    <t>3239,94</t>
  </si>
  <si>
    <t>2.13.1</t>
  </si>
  <si>
    <t>SERVIÇOS INICIAIS</t>
  </si>
  <si>
    <t>2.13.1.1</t>
  </si>
  <si>
    <t>98459</t>
  </si>
  <si>
    <t>TAPUME COM TELHA METÁLICA. AF_03/2024</t>
  </si>
  <si>
    <t>103,14</t>
  </si>
  <si>
    <t>2.13.1.2</t>
  </si>
  <si>
    <t>17.001.0001</t>
  </si>
  <si>
    <t>LOCAÇÃO MENSAL DE ANDAIME METÁLICO TIPO FACHADEIRO, INCLUSIVE MONTAGEM</t>
  </si>
  <si>
    <t>40,95</t>
  </si>
  <si>
    <t>2.13.1.3</t>
  </si>
  <si>
    <t>00010527</t>
  </si>
  <si>
    <t>LOCACAO DE ANDAIME METALICO TUBULAR DE ENCAIXE, TIPO DE TORRE, CADA PAINEL COM LARGURA DE 1 ATE 1,5 M E ALTURA DE *1,00* M, INCLUINDO DIAGONAL, BARRAS DE LIGACAO, SAPATAS OU RODIZIOS E DEMAIS ITENS NECESSARIOS A MONTAGEM (NAO INCLUI INSTALACAO)</t>
  </si>
  <si>
    <t>MXMES</t>
  </si>
  <si>
    <t>41,5</t>
  </si>
  <si>
    <t>2.13.1.4</t>
  </si>
  <si>
    <t>97064</t>
  </si>
  <si>
    <t>MONTAGEM E DESMONTAGEM DE ANDAIME TUBULAR TIPO "TORRE" (EXCLUSIVE ANDAIME E LIMPEZA). AF_03/2024</t>
  </si>
  <si>
    <t>34,17</t>
  </si>
  <si>
    <t>2.13.2</t>
  </si>
  <si>
    <t>2.13.2.1</t>
  </si>
  <si>
    <t>12.002.0284</t>
  </si>
  <si>
    <t>ELETRODUTO/CONDULETE DE PVC RIGIDO, LISO, COR CINZA, DE 1 1/2", PARA INSTALACOES APARENTES (NBR 5410) - FORNECIMENTO E INSTALAÇÃO</t>
  </si>
  <si>
    <t>18,74</t>
  </si>
  <si>
    <t>2.13.2.2</t>
  </si>
  <si>
    <t>2.13.2.3</t>
  </si>
  <si>
    <t>FNDE 31</t>
  </si>
  <si>
    <t>CAIXA DE CONCRETO ARMADO PRE-MOLDADO, COM FUNDO E TAMPA, DIMENSOES DE 0,30 X 0,30 X 0,30 M</t>
  </si>
  <si>
    <t>521,62</t>
  </si>
  <si>
    <t>2.13.2.4</t>
  </si>
  <si>
    <t>12.001.0190</t>
  </si>
  <si>
    <t>CAIXA DE PASSAGEM 60X60X50 COM TAMPA E DRENO BRITA</t>
  </si>
  <si>
    <t>456,15</t>
  </si>
  <si>
    <t>2.13.2.5</t>
  </si>
  <si>
    <t>12.002.0285</t>
  </si>
  <si>
    <t>CURVA 90 GRAUS PARA ELETRODUTO, PVC, ROSCÁVEL, DN 50 MM (1 1/2")  - FORNECIMENTO E INSTALAÇÃO.</t>
  </si>
  <si>
    <t>26,05</t>
  </si>
  <si>
    <t>2.13.2.6</t>
  </si>
  <si>
    <t>00001894</t>
  </si>
  <si>
    <t>LUVA EM PVC RIGIDO ROSCAVEL, DE 2", PARA ELETRODUTO</t>
  </si>
  <si>
    <t>4,54</t>
  </si>
  <si>
    <t>2.13.2.7</t>
  </si>
  <si>
    <t>2.13.2.8</t>
  </si>
  <si>
    <t>12.004.0089</t>
  </si>
  <si>
    <t>ABRAÇADEIRA TIPO UNHA PARA CABOS, INCLUINDO PARAFUSOS E BUCHAS - FORNECIMENTO E INSTALAÇÃO</t>
  </si>
  <si>
    <t>7,79</t>
  </si>
  <si>
    <t>2.13.2.9</t>
  </si>
  <si>
    <t>12.002.0046</t>
  </si>
  <si>
    <t>CURVA 90 ELETRODUTO GALVANIZADO 3" - FORNECIMENTO E INSTALAÇÃO</t>
  </si>
  <si>
    <t>204,71</t>
  </si>
  <si>
    <t>2.13.2.10</t>
  </si>
  <si>
    <t>12.002.0286</t>
  </si>
  <si>
    <t>CURVA 180 ELETRODUTO GALVANIZADO 3" - FORNECIMENTO E INSTALAÇÃO</t>
  </si>
  <si>
    <t>891,61</t>
  </si>
  <si>
    <t>2.13.2.11</t>
  </si>
  <si>
    <t>12.004.0092</t>
  </si>
  <si>
    <t>ABRAÇADEIRA TIPO BAP-3 DE AÇO INCLUSO PARAFUSO TIPO J - FORNECIMENTO E INSTALAÇÃO</t>
  </si>
  <si>
    <t>27,4</t>
  </si>
  <si>
    <t>2.13.2.12</t>
  </si>
  <si>
    <t>12.004.0093</t>
  </si>
  <si>
    <t>ABRAÇADEIRA TIPO BAP-2 DE AÇO INCLUSO PARAFUSO TIPO J - FORNECIMENTO E INSTALAÇÃO</t>
  </si>
  <si>
    <t>26,62</t>
  </si>
  <si>
    <t>2.13.2.13</t>
  </si>
  <si>
    <t>12.004.0094</t>
  </si>
  <si>
    <t>SUPORTE CEO-BERÇO - FORNECIMENTO E FIXAÇÃO</t>
  </si>
  <si>
    <t>1059,14</t>
  </si>
  <si>
    <t>2.13.2.14</t>
  </si>
  <si>
    <t>20.006.0077</t>
  </si>
  <si>
    <t>CAIXA DE EMENDA DE FIBRA PARA POSTE COMPLETA COM: CAIXA METÁLICA 30X30, RÉGUA ELÉTRICA, CORDÃO SC MONO EXTENSÃO ÓTICA COM TERMINADOR, HASTE E BASE PARA INSTALAÇÃO NO POSTE E MÃO DE OBRA</t>
  </si>
  <si>
    <t>1893,18</t>
  </si>
  <si>
    <t>2.13.2.15</t>
  </si>
  <si>
    <t>2.13.2.16</t>
  </si>
  <si>
    <t>93016</t>
  </si>
  <si>
    <t>LUVA PARA ELETRODUTO, PVC, ROSCÁVEL, DN 85 MM (3"), PARA REDE ENTERRADA DE DISTRIBUIÇÃO DE ENERGIA ELÉTRICA - FORNECIMENTO E INSTALAÇÃO. AF_12/2021</t>
  </si>
  <si>
    <t>36,24</t>
  </si>
  <si>
    <t>2.13.3</t>
  </si>
  <si>
    <t>2.13.3.1</t>
  </si>
  <si>
    <t>20.001.0040</t>
  </si>
  <si>
    <t>ABRIGO PARA GAS, EM TIJOLO COMUM INTERTRAVADO E LAJE EM CONCRETO ARMADO, REVESTIDO E PINTADO MEDINDO:- (2,00 X 0,95)M, H=1,70M - PARA 2 CILINDROS DE 45KG</t>
  </si>
  <si>
    <t>5318,71</t>
  </si>
  <si>
    <t>2.13.3.2</t>
  </si>
  <si>
    <t>92687</t>
  </si>
  <si>
    <t>TUBO DE AÇO GALVANIZADO COM COSTURA, CLASSE MÉDIA, CONEXÃO ROSQUEADA, DN 15 (1/2"), INSTALADO EM RAMAIS E SUB-RAMAIS DE GÁS - FORNECIMENTO E INSTALAÇÃO. AF_10/2020</t>
  </si>
  <si>
    <t>33,97</t>
  </si>
  <si>
    <t>2.13.3.3</t>
  </si>
  <si>
    <t>92688</t>
  </si>
  <si>
    <t>TUBO DE AÇO GALVANIZADO COM COSTURA, CLASSE MÉDIA, CONEXÃO ROSQUEADA, DN 20 (3/4"), INSTALADO EM RAMAIS E SUB-RAMAIS DE GÁS - FORNECIMENTO E INSTALAÇÃO. AF_10/2020</t>
  </si>
  <si>
    <t>47,45</t>
  </si>
  <si>
    <t>2.13.3.4</t>
  </si>
  <si>
    <t>2.13.3.5</t>
  </si>
  <si>
    <t>92705</t>
  </si>
  <si>
    <t>TÊ, EM FERRO GALVANIZADO, CONEXÃO ROSQUEADA, DN 20 (3/4"), INSTALADO EM RAMAIS E SUB-RAMAIS DE GÁS - FORNECIMENTO E INSTALAÇÃO. AF_10/2020</t>
  </si>
  <si>
    <t>51,89</t>
  </si>
  <si>
    <t>2.13.3.6</t>
  </si>
  <si>
    <t>92699</t>
  </si>
  <si>
    <t>JOELHO 90 GRAUS, EM FERRO GALVANIZADO, CONEXÃO ROSQUEADA, DN 15 (1/2"), INSTALADO EM RAMAIS E SUB-RAMAIS DE GÁS - FORNECIMENTO E INSTALAÇÃO. AF_10/2020</t>
  </si>
  <si>
    <t>24,06</t>
  </si>
  <si>
    <t>2.13.3.7</t>
  </si>
  <si>
    <t>20.001.0033</t>
  </si>
  <si>
    <t>REGULADOR / VÁLVULA BAIXA PRESSÃO 2° ESTAGIO PARA GÁS - FORNECIMENTO E INSTALAÇÃO</t>
  </si>
  <si>
    <t>860,69</t>
  </si>
  <si>
    <t>2.13.3.8</t>
  </si>
  <si>
    <t>24.011.0054</t>
  </si>
  <si>
    <t>CENTRAL DE GAS PARA DOIS CILINDROS (1+1) P-45, VAZAO MAXIMA DE 1,20KG/H, CONFORME NORMA NBR 15523/2008 (REDE COLETORA DO GAS ALTA PRESSAO 800KPa), INCLUSO MONTAGEM E TESTE DE ESTANQUEIDADE - ATE 10M (EXCLUSIVE REGULADOR PRESSAO)</t>
  </si>
  <si>
    <t>2152,14</t>
  </si>
  <si>
    <t>2.13.4</t>
  </si>
  <si>
    <t>2.13.4.1</t>
  </si>
  <si>
    <t>25.001.0104</t>
  </si>
  <si>
    <t>RAMPA PARA ACESSIBILIDADE EM PASSEIO - REBAIXAMENTO DE MEIO FIO COM PISO TÁTIL PARA CALÇADAS DIMENSÃO B =4,8 b= 1,2 E H=1,8 M, COM DEMOLIÇÃO DE GUIAS</t>
  </si>
  <si>
    <t>682,31</t>
  </si>
  <si>
    <t>2.13.4.2</t>
  </si>
  <si>
    <t>10.001.0100</t>
  </si>
  <si>
    <t>PISO TATIL, ALERTA OU DIRECIONAL EM PLACA CIMENTICIA 40X40X2,5CM, ASSENTADO COM ARGAMASSA TRACO 1:3 JUNTA 0,5CM COM TRACO 1:4</t>
  </si>
  <si>
    <t>35,57</t>
  </si>
  <si>
    <t>2.13.4.3</t>
  </si>
  <si>
    <t>28.004.0025</t>
  </si>
  <si>
    <t>SINALIZACAO VISUAL VERTICAL DE VAGAS CADEIRANTES/IDOSO/GESTANTE COM PLACA EM ACO INOX 180 COM TAMANHO DE (50X70)CM COM ADESIVO REFLETIVO E SIMBOLO REF. TB-55 E POSTE DE ACO GALV. C/3M ALT. E 2" DIAM. REF.TB-56 AMBOS DA TOTAL ACESSIBILIDADE OU SIM</t>
  </si>
  <si>
    <t>356,37</t>
  </si>
  <si>
    <t>2.13.5</t>
  </si>
  <si>
    <t>2.13.5.1</t>
  </si>
  <si>
    <t>2.13.5.1.1</t>
  </si>
  <si>
    <t>87792</t>
  </si>
  <si>
    <t>EMBOÇO OU MASSA ÚNICA EM ARGAMASSA TRAÇO 1:2:8, PREPARO MECÂNICO COM BETONEIRA 400 L, APLICADA MANUALMENTE EM PANOS CEGOS DE FACHADA (SEM PRESENÇA DE VÃOS), ESPESSURA DE 25 MM. AF_08/2022</t>
  </si>
  <si>
    <t>48,01</t>
  </si>
  <si>
    <t>2.13.5.1.2</t>
  </si>
  <si>
    <t>2.13.5.2</t>
  </si>
  <si>
    <t>2.13.5.2.1</t>
  </si>
  <si>
    <t>2.13.5.2.2</t>
  </si>
  <si>
    <t>2.13.5.2.3</t>
  </si>
  <si>
    <t>2.13.5.2.4</t>
  </si>
  <si>
    <t>2.13.5.2.5</t>
  </si>
  <si>
    <t>2.13.5.2.6</t>
  </si>
  <si>
    <t>2.13.6</t>
  </si>
  <si>
    <t>2.13.6.1</t>
  </si>
  <si>
    <t>100619</t>
  </si>
  <si>
    <t>POSTE DECORATIVO PARA JARDIM EM AÇO TUBULAR, H = *2,5* M, SEM LUMINÁRIA - FORNECIMENTO E INSTALAÇÃO. AF_04/2025</t>
  </si>
  <si>
    <t>696,75</t>
  </si>
  <si>
    <t>2.13.6.2</t>
  </si>
  <si>
    <t>12.009.0025</t>
  </si>
  <si>
    <t>CABO DE COBRE NU 16 MM2  - FORNECIMENTO E INSTALACAO (AF.GEOR)</t>
  </si>
  <si>
    <t>31,16</t>
  </si>
  <si>
    <t>2.13.6.3</t>
  </si>
  <si>
    <t>12.003.0013</t>
  </si>
  <si>
    <t>LUMINÁRIA EMBUTIDA NO PISO COM FOCO ORIENTÁVEL EM ALUMÍNIO INJETADO, REF. IL 3702, DA INTERLIGHT OU SIMILAR, INCLUSIVE LÂMPADA PAR 30 75W</t>
  </si>
  <si>
    <t>613,99</t>
  </si>
  <si>
    <t>2.13.6.4</t>
  </si>
  <si>
    <t>12.014.0057</t>
  </si>
  <si>
    <t>TERMINAL METALICO A PRESSAO PARA 1 CABO DE 16 MM2, COM 1 FURO DE FIXACAO - FORNECIMENTO E INSTALAÇÃO.</t>
  </si>
  <si>
    <t>54,08</t>
  </si>
  <si>
    <t>2.13.6.5</t>
  </si>
  <si>
    <t>11.006.0021</t>
  </si>
  <si>
    <t>CAIXA DE PASSAGEM 10X10X25 FUNDO BRITA COM TAMPA</t>
  </si>
  <si>
    <t>42,8</t>
  </si>
  <si>
    <t>2.13.6.6</t>
  </si>
  <si>
    <t>00000415</t>
  </si>
  <si>
    <t>GRAMPO METALICO TIPO OLHAL PARA HASTE DE ATERRAMENTO DE 1", CONDUTOR DE *10* A 50 MM2</t>
  </si>
  <si>
    <t>28,73</t>
  </si>
  <si>
    <t>2.13.6.7</t>
  </si>
  <si>
    <t>2.13.6.8</t>
  </si>
  <si>
    <t>2.13.6.9</t>
  </si>
  <si>
    <t>12.003.0061</t>
  </si>
  <si>
    <t>LUMINÁRIA LED REFLETOR RETANGULAR BIVOLT, LUZ BRANCA, 30 W - FORNECIMENTO E INSTALAÇÃO</t>
  </si>
  <si>
    <t>49,71</t>
  </si>
  <si>
    <t>2.13.6.10</t>
  </si>
  <si>
    <t>2.13.6.11</t>
  </si>
  <si>
    <t>2.13.6.12</t>
  </si>
  <si>
    <t>2.13.6.13</t>
  </si>
  <si>
    <t>2.13.6.14</t>
  </si>
  <si>
    <t>2.13.7</t>
  </si>
  <si>
    <t>2.13.7.1</t>
  </si>
  <si>
    <t>94207</t>
  </si>
  <si>
    <t>TELHAMENTO COM TELHA ONDULADA DE FIBROCIMENTO E = 6 MM, COM RECOBRIMENTO LATERAL DE 1/4 DE ONDA PARA TELHADO COM INCLINAÇÃO MAIOR QUE 10°, COM ATÉ 2 ÁGUAS, INCLUSO IÇAMENTO. AF_07/2019</t>
  </si>
  <si>
    <t>57,21</t>
  </si>
  <si>
    <t>2.13.7.2</t>
  </si>
  <si>
    <t>94231</t>
  </si>
  <si>
    <t>RUFO EM CHAPA DE AÇO GALVANIZADO NÚMERO 24, CORTE DE 25 CM, INCLUSO TRANSPORTE VERTICAL. AF_07/2019</t>
  </si>
  <si>
    <t>57,08</t>
  </si>
  <si>
    <t>2.13.7.3</t>
  </si>
  <si>
    <t>94228</t>
  </si>
  <si>
    <t>CALHA EM CHAPA DE AÇO GALVANIZADO NÚMERO 24, DESENVOLVIMENTO DE 50 CM, INCLUSO TRANSPORTE VERTICAL. AF_07/2019</t>
  </si>
  <si>
    <t>94,42</t>
  </si>
  <si>
    <t>2.13.7.4</t>
  </si>
  <si>
    <t>89578</t>
  </si>
  <si>
    <t>TUBO PVC, SÉRIE R, ÁGUA PLUVIAL, DN 100 MM, FORNECIDO E INSTALADO EM CONDUTORES VERTICAIS DE ÁGUAS PLUVIAIS. AF_06/2022</t>
  </si>
  <si>
    <t>42</t>
  </si>
  <si>
    <t>2.13.7.5</t>
  </si>
  <si>
    <t>08.004.0184</t>
  </si>
  <si>
    <t>VENEZIANA METÁLICA CIRCULAR, DIÂMETRO 72 CM PARA VENTILAÇÃO, INCLUSO PINTURA DE ACABAMENTO - FORNECIMENTO E INSTALAÇÃO</t>
  </si>
  <si>
    <t>427,9</t>
  </si>
  <si>
    <t>2.13.8</t>
  </si>
  <si>
    <t>2.13.8.1</t>
  </si>
  <si>
    <t>96624</t>
  </si>
  <si>
    <t>LASTRO COM MATERIAL GRANULAR (PEDRA BRITADA N.2), APLICADO EM PISOS OU LAJES SOBRE SOLO, ESPESSURA DE *10 CM*. AF_01/2024</t>
  </si>
  <si>
    <t>213,02</t>
  </si>
  <si>
    <t>2.13.8.2</t>
  </si>
  <si>
    <t>94265</t>
  </si>
  <si>
    <t>GUIA (MEIO-FIO) CONCRETO, MOLDADA IN LOCO EM TRECHO RETO COM EXTRUSORA, 15 CM BASE X 30 CM ALTURA. AF_01/2024</t>
  </si>
  <si>
    <t>60,38</t>
  </si>
  <si>
    <t>2.13.8.3</t>
  </si>
  <si>
    <t>24.011.0066</t>
  </si>
  <si>
    <t>ABRIGO DE RESÍDUOS PARA 4 LIXEIRAS TIPO CONTAINER, AZULEJADO INTERNAMENTE, COM LAJE E ÁREA COBERTA EXTERNA, INCLUSO PONTO DE ÁGUA E ESGOTO</t>
  </si>
  <si>
    <t>39971,02</t>
  </si>
  <si>
    <t>2.13.8.4</t>
  </si>
  <si>
    <t>28.001.0099</t>
  </si>
  <si>
    <t>FORNECIMENTO E INSTALAÇÃO DE CHAPA DE AÇO, LARGURA 7 CM PARA JUNTA DE DILATAÇÃO, INCLUSO PINTURA DE ACABAMENTO</t>
  </si>
  <si>
    <t>14,13</t>
  </si>
  <si>
    <t>2.13.8.5</t>
  </si>
  <si>
    <t>28.003.0044</t>
  </si>
  <si>
    <t>IRRIGAÇÃO DIÁRIA</t>
  </si>
  <si>
    <t>m²xd</t>
  </si>
  <si>
    <t>0,38</t>
  </si>
  <si>
    <t>2.13.8.6</t>
  </si>
  <si>
    <t>98511</t>
  </si>
  <si>
    <t>PLANTIO DE ÁRVORE ORNAMENTAL COM ALTURA DE MUDA MAIOR QUE 2,00 M E MENOR OU IGUAL A 4,00 M . AF_07/2024</t>
  </si>
  <si>
    <t>180,89</t>
  </si>
  <si>
    <t>2.13.8.7</t>
  </si>
  <si>
    <t>22.002.0029</t>
  </si>
  <si>
    <t>REGULARIZACAO DO SOLO COM IRREGULARIDADES ATE 0,20 M</t>
  </si>
  <si>
    <t>10,26</t>
  </si>
  <si>
    <t>2.13.8.8</t>
  </si>
  <si>
    <t>97084</t>
  </si>
  <si>
    <t>COMPACTAÇÃO MECÂNICA DE SOLO PARA EXECUÇÃO DE RADIER, PISO DE CONCRETO OU LAJE SOBRE SOLO, COM COMPACTADOR DE SOLOS TIPO PLACA VIBRATÓRIA. AF_09/2021</t>
  </si>
  <si>
    <t>0,81</t>
  </si>
  <si>
    <t>2.13.9</t>
  </si>
  <si>
    <t>DIVERSOS NÃO PACTUADOS</t>
  </si>
  <si>
    <t>2.13.9.1</t>
  </si>
  <si>
    <t>11.001.0121</t>
  </si>
  <si>
    <t>RODAPÉ OU RODAMÃO EM ARDÓSIA, ALTURA 15 CM</t>
  </si>
  <si>
    <t>39,31</t>
  </si>
  <si>
    <t>2.13.9.2</t>
  </si>
  <si>
    <t>11.001.0119</t>
  </si>
  <si>
    <t>RODAPÉ OU RODAMÃO EM ARDÓSIA, ALTURA 5 CM</t>
  </si>
  <si>
    <t>38,29</t>
  </si>
  <si>
    <t>2.13.9.3</t>
  </si>
  <si>
    <t>05.002.0027</t>
  </si>
  <si>
    <t>PRATELEIRA DE MADEIRA ENVERNIZADA, EM CONSOLE DE METALON 20 X 30 MM - FORNECIMENTO E INSTALAÇÃO</t>
  </si>
  <si>
    <t>179,47</t>
  </si>
  <si>
    <t>2.13.9.4</t>
  </si>
  <si>
    <t>05.002.0025</t>
  </si>
  <si>
    <t>BATE-CARTEIRA EM MADEIRA DE LEI APARELHADA ALTURA 20 CM FIXADO EM PAREDE COM PARAFUSO, ACABAMENTO ENVERNIZADO</t>
  </si>
  <si>
    <t>103,02</t>
  </si>
  <si>
    <t>2.13.9.5</t>
  </si>
  <si>
    <t>05.002.0026</t>
  </si>
  <si>
    <t>ESTRADO DE MADEIRA PARA SACARIA - FORNECIMENTO E INSTALAÇÃO</t>
  </si>
  <si>
    <t>202,91</t>
  </si>
  <si>
    <t>2.13.9.6</t>
  </si>
  <si>
    <t>97627</t>
  </si>
  <si>
    <t>DEMOLIÇÃO DE PILARES E VIGAS EM CONCRETO ARMADO, DE FORMA MECANIZADA COM MARTELETE, SEM REAPROVEITAMENTO. AF_09/2023</t>
  </si>
  <si>
    <t>234,66</t>
  </si>
  <si>
    <t>2.13.10</t>
  </si>
  <si>
    <t>SEGURANÇA E VIGILÂNCIA DA OBRA</t>
  </si>
  <si>
    <t>2.13.10.1</t>
  </si>
  <si>
    <t>100289</t>
  </si>
  <si>
    <t>VIGIA DIURNO COM ENCARGOS COMPLEMENTARES</t>
  </si>
  <si>
    <t>H</t>
  </si>
  <si>
    <t>2.13.10.2</t>
  </si>
  <si>
    <t>SD.08.001</t>
  </si>
  <si>
    <t>VIGIA NOTURNO, HORA EFETIVAMENTE TRABALHADA DE 22H AS 5H (COM ADICIONAL NOTURNO - CONFORME ACORDO COLETIVO) COM ENCARGOS COMPLEMENTARES  (AF.GEOR)</t>
  </si>
  <si>
    <t>31,57</t>
  </si>
  <si>
    <t>2.13.11</t>
  </si>
  <si>
    <t>ADMINISTRAÇÃO LOCAL DE OBRA</t>
  </si>
  <si>
    <t>2.13.11.1</t>
  </si>
  <si>
    <t>90778</t>
  </si>
  <si>
    <t>ENGENHEIRO CIVIL DE OBRA PLENO COM ENCARGOS COMPLEMENTARES</t>
  </si>
  <si>
    <t>163,9</t>
  </si>
  <si>
    <t>2.13.11.2</t>
  </si>
  <si>
    <t>90780</t>
  </si>
  <si>
    <t>MESTRE DE OBRAS COM ENCARGOS COMPLEMENTARES</t>
  </si>
  <si>
    <t>47,41</t>
  </si>
  <si>
    <t>2.13.11.3</t>
  </si>
  <si>
    <t>90776</t>
  </si>
  <si>
    <t>ENCARREGADO GERAL COM ENCARGOS COMPLEMENTARES</t>
  </si>
  <si>
    <t>37,33</t>
  </si>
  <si>
    <t>2.13.11.4</t>
  </si>
  <si>
    <t>90767</t>
  </si>
  <si>
    <t>APONTADOR OU APROPRIADOR COM ENCARGOS COMPLEMENTARES</t>
  </si>
  <si>
    <t>29,1</t>
  </si>
  <si>
    <t>2.13.11.5</t>
  </si>
  <si>
    <t>90766</t>
  </si>
  <si>
    <t>ALMOXARIFE COM ENCARGOS COMPLEMENTARES</t>
  </si>
  <si>
    <t>29,69</t>
  </si>
  <si>
    <t>Total sem BDI</t>
  </si>
  <si>
    <t>Total do BDI</t>
  </si>
  <si>
    <t>MEMÓRIA DE CÁLCULO</t>
  </si>
  <si>
    <t>Memória</t>
  </si>
  <si>
    <t>COMPOSIÇÕES ANALÍTICAS COM PREÇO UNITÁRIO</t>
  </si>
  <si>
    <t>Composição Auxiliar</t>
  </si>
  <si>
    <t>95676</t>
  </si>
  <si>
    <t>CAIXA EM CONCRETO PRÉ-MOLDADO PARA ABRIGO DE HIDRÔMETRO COM DN 20 MM - FORNECIMENTO E INSTALAÇÃO. AF_03/2024</t>
  </si>
  <si>
    <t>95674</t>
  </si>
  <si>
    <t>HIDRÔMETRO DN 1/2", 3,0 M3/H - FORNECIMENTO E INSTALAÇÃO. AF_03/2024</t>
  </si>
  <si>
    <t>11.003.0118</t>
  </si>
  <si>
    <t>RAMAL PREDIAL EM TUBO PEAD 20MM - FORNECIMENTO, INSTALAÇÃO, ESCAVAÇÃO E REATERRO</t>
  </si>
  <si>
    <t>15</t>
  </si>
  <si>
    <t>23.002.0039</t>
  </si>
  <si>
    <t>KIT CAVALETE PVC COM REGISTRO 3/4" - FORNECIMENTO E INSTALACAO</t>
  </si>
  <si>
    <t>23.002.0040</t>
  </si>
  <si>
    <t>LIGACAO DA REDE 75MM AO RAMAL PREDIAL 1/2"</t>
  </si>
  <si>
    <t>88247</t>
  </si>
  <si>
    <t>AUXILIAR DE ELETRICISTA COM ENCARGOS COMPLEMENTARES</t>
  </si>
  <si>
    <t>0,3897</t>
  </si>
  <si>
    <t>88264</t>
  </si>
  <si>
    <t>ELETRICISTA COM ENCARGOS COMPLEMENTARES</t>
  </si>
  <si>
    <t>3,5078</t>
  </si>
  <si>
    <t>91872</t>
  </si>
  <si>
    <t>ELETRODUTO RÍGIDO ROSCÁVEL, PVC, DN 32 MM (1"), PARA CIRCUITOS TERMINAIS, INSTALADO EM PAREDE - FORNECIMENTO E INSTALAÇÃO. AF_03/2023</t>
  </si>
  <si>
    <t>6,05</t>
  </si>
  <si>
    <t>91885</t>
  </si>
  <si>
    <t>LUVA PARA ELETRODUTO, PVC, ROSCÁVEL, DN 32 MM (1"), PARA CIRCUITOS TERMINAIS, INSTALADA EM PAREDE - FORNECIMENTO E INSTALAÇÃO. AF_03/2023</t>
  </si>
  <si>
    <t>91917</t>
  </si>
  <si>
    <t>CURVA 90 GRAUS PARA ELETRODUTO, PVC, ROSCÁVEL, DN 32 MM (1"), PARA CIRCUITOS TERMINAIS, INSTALADA EM PAREDE - FORNECIMENTO E INSTALAÇÃO. AF_03/2023</t>
  </si>
  <si>
    <t>91919</t>
  </si>
  <si>
    <t>CURVA 180 GRAUS PARA ELETRODUTO, PVC, ROSCÁVEL, DN 32 MM (1"), PARA CIRCUITOS TERMINAIS, INSTALADA EM PAREDE - FORNECIMENTO E INSTALAÇÃO. AF_03/2023</t>
  </si>
  <si>
    <t>22,2</t>
  </si>
  <si>
    <t>1,95</t>
  </si>
  <si>
    <t>96986</t>
  </si>
  <si>
    <t>HASTE DE ATERRAMENTO, DIÂMETRO 3/4", COM 3 METROS - FORNECIMENTO E INSTALAÇÃO. AF_08/2023</t>
  </si>
  <si>
    <t>100578</t>
  </si>
  <si>
    <t>ASSENTAMENTO DE POSTE DE CONCRETO COM COMPRIMENTO NOMINAL DE 9 M, CARGA NOMINAL MENOR OU IGUAL A 1000 DAN, ENGASTAMENTO SIMPLES COM 1,5 M DE SOLO (NÃO INCLUI FORNECIMENTO). AF_04/2025</t>
  </si>
  <si>
    <t>00001094</t>
  </si>
  <si>
    <t>ARMACAO VERTICAL COM HASTE E CONTRA-PINO, EM CHAPA DE ACO GALVANIZADO 3/16", COM 1 ESTRIBO, SEM ISOLADOR</t>
  </si>
  <si>
    <t>00003398</t>
  </si>
  <si>
    <t>ISOLADOR DE PORCELANA, TIPO ROLDANA, DIMENSOES DE *72* X *72* MM, PARA USO EM BAIXA TENSAO</t>
  </si>
  <si>
    <t>00004346</t>
  </si>
  <si>
    <t>PARAFUSO DE FERRO POLIDO, SEXTAVADO, COM ROSCA PARCIAL, DIAMETRO 5/8", COMPRIMENTO 6", COM PORCA E ARRUELA DE PRESSAO MEDIA</t>
  </si>
  <si>
    <t>3</t>
  </si>
  <si>
    <t>00011267</t>
  </si>
  <si>
    <t>ARRUELA LISA, REDONDA, DE LATAO POLIDO, DIAMETRO NOMINAL 5/8", DIAMETRO EXTERNO = 34 MM, DIAMETRO DO FURO = 17 MM, ESPESSURA = *2,5* MM</t>
  </si>
  <si>
    <t>00011864</t>
  </si>
  <si>
    <t>CONECTOR METALICO TIPO PARAFUSO FENDIDO (SPLIT BOLT), PARA CABOS ATE 95 MM2</t>
  </si>
  <si>
    <t>00011950</t>
  </si>
  <si>
    <t>BUCHA DE NYLON SEM ABA S6, COM PARAFUSO DE 4,20 X 40 MM EM ACO ZINCADO COM ROSCA SOBERBA, CABECA CHATA E FENDA PHILLIPS</t>
  </si>
  <si>
    <t>4</t>
  </si>
  <si>
    <t>00014153</t>
  </si>
  <si>
    <t>FITA METALICA PERFURADA, L = *18* MM, ROLO DE 30 M, CARGA RECOMENDADA = *30* KGF</t>
  </si>
  <si>
    <t>0,06</t>
  </si>
  <si>
    <t>00034643</t>
  </si>
  <si>
    <t>CAIXA DE INSPECAO PARA ATERRAMENTO E PARA RAIOS, EM POLIPROPILENO, DIAMETRO = 300 MM X ALTURA = 400 MM (INCLUIDA TAMPA SEM ESCOTILHA)</t>
  </si>
  <si>
    <t>00039809</t>
  </si>
  <si>
    <t>CAIXA PARA MEDIDOR POLIFASICO, EM POLICARBONATO / TERMOPLASTICO, PARA ALOJAR 1 DISJUNTOR (PADRAO DA CONCESSIONARIA LOCAL)</t>
  </si>
  <si>
    <t>00039996</t>
  </si>
  <si>
    <t>VERGALHAO ZINCADO ROSCA TOTAL, 1/4" (6,3 MM)</t>
  </si>
  <si>
    <t>0,1664</t>
  </si>
  <si>
    <t>00039997</t>
  </si>
  <si>
    <t>PORCA ZINCADA, SEXTAVADA, DIAMETRO 1/4"</t>
  </si>
  <si>
    <t>00041199</t>
  </si>
  <si>
    <t>POSTE DE CONCRETO ARMADO DE SECAO DUPLO T, EXTENSAO DE 10,00 M, RESISTENCIA DE 150 DAN, TIPO D</t>
  </si>
  <si>
    <t>98094</t>
  </si>
  <si>
    <t>SUMIDOURO RETANGULAR, EM ALVENARIA COM BLOCOS DE CONCRETO, DIMENSÕES INTERNAS: 0,8 X 1,4 X H=3,0 M, ÁREA DE INFILTRAÇÃO: 13,2 M² (PARA 5 CONTRIBUINTES). AF_12/2020</t>
  </si>
  <si>
    <t>98054</t>
  </si>
  <si>
    <t>TANQUE SÉPTICO CIRCULAR, EM CONCRETO PRÉ-MOLDADO, DIÂMETRO INTERNO = 1,88 M, ALTURA INTERNA = 2,50 M, VOLUME ÚTIL: 6245,8 L (PARA 32 CONTRIBUINTES). AF_12/2020</t>
  </si>
  <si>
    <t>50</t>
  </si>
  <si>
    <t>94962</t>
  </si>
  <si>
    <t>CONCRETO MAGRO PARA LASTRO, TRAÇO 1:4,5:4,5 (EM MASSA SECA DE CIMENTO/ AREIA MÉDIA/ BRITA 1) - PREPARO MECÂNICO COM BETONEIRA 400 L. AF_05/2021</t>
  </si>
  <si>
    <t>0,01</t>
  </si>
  <si>
    <t>88262</t>
  </si>
  <si>
    <t>CARPINTEIRO DE FORMAS COM ENCARGOS COMPLEMENTARES</t>
  </si>
  <si>
    <t>88316</t>
  </si>
  <si>
    <t>SERVENTE COM ENCARGOS COMPLEMENTARES</t>
  </si>
  <si>
    <t>00005075</t>
  </si>
  <si>
    <t>PREGO DE ACO POLIDO COM CABECA 18 X 30 (2 3/4 X 10)</t>
  </si>
  <si>
    <t>0,11</t>
  </si>
  <si>
    <t>00004417</t>
  </si>
  <si>
    <t>SARRAFO NAO APARELHADO *2,5 X 7* CM, EM MACARANDUBA/MASSARANDUBA, ANGELIM, PEROBA-ROSA OU EQUIVALENTE DA REGIAO - BRUTA</t>
  </si>
  <si>
    <t>00004491</t>
  </si>
  <si>
    <t>PONTALETE *7,5 X 7,5* CM EM PINUS, MISTA OU EQUIVALENTE DA REGIAO - BRUTA</t>
  </si>
  <si>
    <t>00004813</t>
  </si>
  <si>
    <t>PLACA DE OBRA (PARA CONSTRUCAO CIVIL) EM CHAPA GALVANIZADA *N. 22*, ADESIVADA, DE *2,4 X 1,2* M (SEM POSTES PARA FIXACAO)</t>
  </si>
  <si>
    <t>0,4</t>
  </si>
  <si>
    <t>I0428</t>
  </si>
  <si>
    <t>SEINFRA</t>
  </si>
  <si>
    <t>CAIXA PASSAG. CHAPA C/TAMPA PARAF. 100X100X80MM</t>
  </si>
  <si>
    <t>0,07</t>
  </si>
  <si>
    <t>91170</t>
  </si>
  <si>
    <t>FIXAÇÃO DE TUBOS HORIZONTAIS DE PVC ÁGUA, PVC ESGOTO, PVC ÁGUA PLUVIAL, CPVC, PPR, COBRE OU AÇO, DIÂMETROS MENORES OU IGUAIS A 40 MM, COM ABRAÇADEIRA METÁLICA RÍGIDA TIPO U PERFIL 1 1/4", FIXADA EM PERFILADO EM LAJE. AF_09/2023_PS</t>
  </si>
  <si>
    <t>00040401</t>
  </si>
  <si>
    <t>ELETRODUTO FLEXIVEL PLANO EM PEAD, COR PRETA E LARANJA, DIAMETRO 32 MM</t>
  </si>
  <si>
    <t>0,034</t>
  </si>
  <si>
    <t>0,216</t>
  </si>
  <si>
    <t>88248</t>
  </si>
  <si>
    <t>AUXILIAR DE ENCANADOR OU BOMBEIRO HIDRÁULICO COM ENCARGOS COMPLEMENTARES</t>
  </si>
  <si>
    <t>0,086</t>
  </si>
  <si>
    <t>88267</t>
  </si>
  <si>
    <t>ENCANADOR OU BOMBEIRO HIDRÁULICO COM ENCARGOS COMPLEMENTARES</t>
  </si>
  <si>
    <t>0,613</t>
  </si>
  <si>
    <t>88629</t>
  </si>
  <si>
    <t>ARGAMASSA TRAÇO 1:3 (EM VOLUME DE CIMENTO E AREIA MÉDIA ÚMIDA), PREPARO MANUAL. AF_08/2019</t>
  </si>
  <si>
    <t>0,005</t>
  </si>
  <si>
    <t>0,6</t>
  </si>
  <si>
    <t>00039471</t>
  </si>
  <si>
    <t>0,25</t>
  </si>
  <si>
    <t>00039457</t>
  </si>
  <si>
    <t>DISPOSITIVO DR, 4 POLOS, SENSIBILIDADE DE 30 MA, CORRENTE DE 63 A, TIPO AC</t>
  </si>
  <si>
    <t>0,124</t>
  </si>
  <si>
    <t>00038099</t>
  </si>
  <si>
    <t>SUPORTE DE FIXACAO PARA ESPELHO / PLACA 4" X 2", PARA 3 MODULOS, PARA INSTALACAO DE TOMADAS E INTERRUPTORES (SOMENTE SUPORTE)</t>
  </si>
  <si>
    <t>00039346</t>
  </si>
  <si>
    <t>TAMPA PARA CONDULETE, EM PVC, PARA 1 INTERRUPTOR</t>
  </si>
  <si>
    <t>00038113</t>
  </si>
  <si>
    <t>INTERRUPTOR PARALELO 10A, 250V (APENAS MODULO)</t>
  </si>
  <si>
    <t>CMBA/81</t>
  </si>
  <si>
    <t>INTERRUPTOR BIPOLAR SIMPLES 10 A, 250 V  (2 MÓDULOS), 10A/250V, SEM SUPORTE E SEM PLACA - FORNECIMENTO E INSTALAÇÃO. - REF SINAPI (91974)</t>
  </si>
  <si>
    <t>91950</t>
  </si>
  <si>
    <t>SUPORTE PARAFUSADO COM PLACA DE ENCAIXE 4" X 4" MÉDIO (1,30 M DO PISO) PARA PONTO ELÉTRICO - FORNECIMENTO E INSTALAÇÃO. AF_03/2023</t>
  </si>
  <si>
    <t>91994</t>
  </si>
  <si>
    <t>TOMADA MÉDIA DE EMBUTIR (1 MÓDULO), 2P+T 10 A, SEM SUPORTE E SEM PLACA - FORNECIMENTO E INSTALAÇÃO. AF_03/2023</t>
  </si>
  <si>
    <t>00039352</t>
  </si>
  <si>
    <t>TAMPA PARA CONDULETE, EM PVC, PARA TOMADA HEXAGONAL</t>
  </si>
  <si>
    <t>0,2231</t>
  </si>
  <si>
    <t>0,5355</t>
  </si>
  <si>
    <t>00038773</t>
  </si>
  <si>
    <t>LUMINARIA DE TETO PLAFON/PLAFONIER EM PLASTICO COM BASE E27, POTENCIA MAXIMA 60 W (NAO INCLUI LAMPADA)</t>
  </si>
  <si>
    <t>00038194</t>
  </si>
  <si>
    <t>LAMPADA LED 10 W BIVOLT BRANCA, FORMATO TRADICIONAL (BASE E27)</t>
  </si>
  <si>
    <t>0,9</t>
  </si>
  <si>
    <t>00039028</t>
  </si>
  <si>
    <t>PERFILADO PERFURADO SIMPLES 38 X 38 MM, CHAPA 22</t>
  </si>
  <si>
    <t>91958</t>
  </si>
  <si>
    <t>INTERRUPTOR SIMPLES (2 MÓDULOS), 10A/250V, SEM SUPORTE E SEM PLACA - FORNECIMENTO E INSTALAÇÃO. AF_03/2023</t>
  </si>
  <si>
    <t>91967</t>
  </si>
  <si>
    <t>INTERRUPTOR SIMPLES (3 MÓDULOS), 10A/250V, INCLUINDO SUPORTE E PLACA - FORNECIMENTO E INSTALAÇÃO. AF_03/2023</t>
  </si>
  <si>
    <t>00039456</t>
  </si>
  <si>
    <t>DISPOSITIVO DR, 4 POLOS, SENSIBILIDADE DE 30 MA, CORRENTE DE 40 A, TIPO AC</t>
  </si>
  <si>
    <t>0,164</t>
  </si>
  <si>
    <t>00039255</t>
  </si>
  <si>
    <t>ELETRODUTO/CONDULETE DE PVC RIGIDO, LISO, COR CINZA, DE 1", PARA INSTALACOES APARENTES (NBR 5410)</t>
  </si>
  <si>
    <t>1,017</t>
  </si>
  <si>
    <t>3131</t>
  </si>
  <si>
    <t>AGETOP CIVIL</t>
  </si>
  <si>
    <t>CAIXA DE PASSAGEM METALICA DE EMBUTIR 40X40X15 CM</t>
  </si>
  <si>
    <t>1902</t>
  </si>
  <si>
    <t>ORSE</t>
  </si>
  <si>
    <t>Rack de Piso 19" x 16 u x 570mm (gabinete) para modems e som c/porta de vidro</t>
  </si>
  <si>
    <t>0,195</t>
  </si>
  <si>
    <t>514474</t>
  </si>
  <si>
    <t>SBC</t>
  </si>
  <si>
    <t>RACK - REGUA 19" DE TOMADAS COM 8 TOMADAS 10A</t>
  </si>
  <si>
    <t>88266</t>
  </si>
  <si>
    <t>ELETROTÉCNICO COM ENCARGOS COMPLEMENTARES</t>
  </si>
  <si>
    <t>0,029</t>
  </si>
  <si>
    <t>88243</t>
  </si>
  <si>
    <t>AJUDANTE ESPECIALIZADO COM ENCARGOS COMPLEMENTARES</t>
  </si>
  <si>
    <t>072256</t>
  </si>
  <si>
    <t>FIBRA OPTICA - CABO OPTICO MONOMODO AUTOSUSTE. SM9/125 SEMI GELE.9/125 12Fo</t>
  </si>
  <si>
    <t>0,3</t>
  </si>
  <si>
    <t>P.17.000.030518</t>
  </si>
  <si>
    <t>CPOS/CDHU</t>
  </si>
  <si>
    <t>Guia organizadora de cabos para rack, 19´ 1 U</t>
  </si>
  <si>
    <t>0,2</t>
  </si>
  <si>
    <t>00039605</t>
  </si>
  <si>
    <t>PATCH CORD (CABO DE REDE), CATEGORIA 5 E (CAT 5E) UTP, 24 AWG, 4 PARES, EXTENSAO DE 2,50 M</t>
  </si>
  <si>
    <t>00039604</t>
  </si>
  <si>
    <t>PATCH CORD (CABO DE REDE), CATEGORIA 5 E (CAT 5E) UTP, 24 AWG, 4 PARES, EXTENSAO DE 1,50 M</t>
  </si>
  <si>
    <t>1,8</t>
  </si>
  <si>
    <t>0,222</t>
  </si>
  <si>
    <t>00012001</t>
  </si>
  <si>
    <t>CAIXA OCTOGONAL DE FUNDO MOVEL, EM PVC, DE 4" X 4", PARA ELETRODUTO FLEXIVEL CORRUGADO</t>
  </si>
  <si>
    <t>0,1122</t>
  </si>
  <si>
    <t>00002680</t>
  </si>
  <si>
    <t>ELETRODUTO DE PVC RIGIDO ROSCAVEL DE 1 1/2 ", SEM LUVA</t>
  </si>
  <si>
    <t>1,1</t>
  </si>
  <si>
    <t>1,3685</t>
  </si>
  <si>
    <t>0,0302</t>
  </si>
  <si>
    <t>101159</t>
  </si>
  <si>
    <t>ALVENARIA DE VEDAÇÃO DE BLOCOS CERÂMICOS MACIÇOS DE 5X10X20CM (ESPESSURA 10CM) E ARGAMASSA DE ASSENTAMENTO COM PREPARO EM BETONEIRA. AF_05/2020</t>
  </si>
  <si>
    <t>2,0008</t>
  </si>
  <si>
    <t>87894</t>
  </si>
  <si>
    <t>CHAPISCO APLICADO EM ALVENARIA (SEM PRESENÇA DE VÃOS) E ESTRUTURAS DE CONCRETO DE FACHADA, COM COLHER DE PEDREIRO. ARGAMASSA TRAÇO 1:3 COM PREPARO EM BETONEIRA 400L. AF_10/2022</t>
  </si>
  <si>
    <t>1,464</t>
  </si>
  <si>
    <t>94964</t>
  </si>
  <si>
    <t>CONCRETO FCK = 20MPA, TRAÇO 1:2,7:3 (EM MASSA SECA DE CIMENTO/ AREIA MÉDIA/ BRITA 1) - PREPARO MECÂNICO COM BETONEIRA 400 L. AF_05/2021</t>
  </si>
  <si>
    <t>0,054</t>
  </si>
  <si>
    <t>97088</t>
  </si>
  <si>
    <t>ARMAÇÃO PARA EXECUÇÃO DE RADIER, PISO DE CONCRETO OU LAJE SOBRE SOLO, COM USO DE TELA Q-92. AF_09/2021</t>
  </si>
  <si>
    <t>1,6007</t>
  </si>
  <si>
    <t>103670</t>
  </si>
  <si>
    <t>LANÇAMENTO COM USO DE BALDES, ADENSAMENTO E ACABAMENTO DE CONCRETO EM ESTRUTURAS. AF_02/2022</t>
  </si>
  <si>
    <t>00004415</t>
  </si>
  <si>
    <t>SARRAFO NAO APARELHADO *2,5 X 5* CM, EM MACARANDUBA/MASSARANDUBA, ANGELIM, PEROBA-ROSA OU EQUIVALENTE DA REGIAO - BRUTA</t>
  </si>
  <si>
    <t>2,08</t>
  </si>
  <si>
    <t>3,644375</t>
  </si>
  <si>
    <t>2,7675</t>
  </si>
  <si>
    <t>4,13</t>
  </si>
  <si>
    <t>3,5</t>
  </si>
  <si>
    <t>0,30375</t>
  </si>
  <si>
    <t>8,6265</t>
  </si>
  <si>
    <t>00014112</t>
  </si>
  <si>
    <t>TAMPAO FOFO SIMPLES COM BASE / REQUADRO, CLASSE A15 CARGA MAX. 1,5 T, 400 X 600 MM (COM INSCRICAO EM RELEVO DO TIPO DE REDE)</t>
  </si>
  <si>
    <t>6,8</t>
  </si>
  <si>
    <t>1,0513</t>
  </si>
  <si>
    <t>1,4104</t>
  </si>
  <si>
    <t>1,032</t>
  </si>
  <si>
    <t>0,046</t>
  </si>
  <si>
    <t>1,3639</t>
  </si>
  <si>
    <t>00011315</t>
  </si>
  <si>
    <t>TAMPAO FOFO SIMPLES COM BASE / REQUADRO, CLASSE A15 CARGA MAX. 1,5 T, 300 X 300 MM (COM INSCRICAO EM RELEVO DO TIPO DE REDE)</t>
  </si>
  <si>
    <t>5901</t>
  </si>
  <si>
    <t>CAMINHÃO PIPA 10.000 L TRUCADO, PESO BRUTO TOTAL 23.000 KG, CARGA ÚTIL MÁXIMA 15.935 KG, DISTÂNCIA ENTRE EIXOS 4,8 M, POTÊNCIA 230 CV, INCLUSIVE TANQUE DE AÇO PARA TRANSPORTE DE ÁGUA - CHP DIURNO. AF_06/2014</t>
  </si>
  <si>
    <t>CHP</t>
  </si>
  <si>
    <t>0,006</t>
  </si>
  <si>
    <t>5903</t>
  </si>
  <si>
    <t>CAMINHÃO PIPA 10.000 L TRUCADO, PESO BRUTO TOTAL 23.000 KG, CARGA ÚTIL MÁXIMA 15.935 KG, DISTÂNCIA ENTRE EIXOS 4,8 M, POTÊNCIA 230 CV, INCLUSIVE TANQUE DE AÇO PARA TRANSPORTE DE ÁGUA - CHI DIURNO. AF_06/2014</t>
  </si>
  <si>
    <t>CHI</t>
  </si>
  <si>
    <t>0,003</t>
  </si>
  <si>
    <t>0,659</t>
  </si>
  <si>
    <t>91533</t>
  </si>
  <si>
    <t>COMPACTADOR DE SOLOS DE PERCUSSÃO (SOQUETE) COM MOTOR A GASOLINA 4 TEMPOS, POTÊNCIA 4 CV - CHP DIURNO. AF_08/2015</t>
  </si>
  <si>
    <t>0,274</t>
  </si>
  <si>
    <t>91534</t>
  </si>
  <si>
    <t>COMPACTADOR DE SOLOS DE PERCUSSÃO (SOQUETE) COM MOTOR A GASOLINA 4 TEMPOS, POTÊNCIA 4 CV - CHI DIURNO. AF_08/2015</t>
  </si>
  <si>
    <t>0,254</t>
  </si>
  <si>
    <t>00006081</t>
  </si>
  <si>
    <t>ARGILA OU BARRO PARA ATERRO/REATERRO (COM TRANSPORTE ATE 10 KM)</t>
  </si>
  <si>
    <t>1,25</t>
  </si>
  <si>
    <t>88309</t>
  </si>
  <si>
    <t>PEDREIRO COM ENCARGOS COMPLEMENTARES</t>
  </si>
  <si>
    <t>12966</t>
  </si>
  <si>
    <t>Barra de apoio para lavatório de canto, três lados, em aço inox, L=18+25+18cm, d=1 1/4"</t>
  </si>
  <si>
    <t>11.002.0197</t>
  </si>
  <si>
    <t>CUBA DE EMBUTIR RETANGULAR DE AÇO INOXIDÁVEL, 40 X 34 X 12 CM - FORNECIMENTO E INSTALAÇÃO</t>
  </si>
  <si>
    <t>86878</t>
  </si>
  <si>
    <t>VÁLVULA EM METAL CROMADO TIPO AMERICANA 3.1/2" X 1.1/2" PARA PIA - FORNECIMENTO E INSTALAÇÃO. AF_01/2020</t>
  </si>
  <si>
    <t>11.002.0053</t>
  </si>
  <si>
    <t>CUBA DE EMBUTIR DE AÇO INOXIDÁVEL 40 x 50 x 20 - FORNECIMENTO E INSTALAÇÃO.</t>
  </si>
  <si>
    <t>7589</t>
  </si>
  <si>
    <t>AGESUL</t>
  </si>
  <si>
    <t>EXAUSTOR DE PAREDE, DIAMETRO 30CM</t>
  </si>
  <si>
    <t>88239</t>
  </si>
  <si>
    <t>AJUDANTE DE CARPINTEIRO COM ENCARGOS COMPLEMENTARES</t>
  </si>
  <si>
    <t>88325</t>
  </si>
  <si>
    <t>VIDRACEIRO COM ENCARGOS COMPLEMENTARES</t>
  </si>
  <si>
    <t>00007334</t>
  </si>
  <si>
    <t>ADITIVO ADESIVO LIQUIDO PARA ARGAMASSAS DE REVESTIMENTOS CIMENTICIOS</t>
  </si>
  <si>
    <t>L</t>
  </si>
  <si>
    <t>0,18</t>
  </si>
  <si>
    <t>00001360</t>
  </si>
  <si>
    <t>COMPENSADO NAVAL - CHAPA/PAINEL EM MADEIRA COMPENSADA PRENSADA, DE 2200 X 1600 MM, E = 6 MM</t>
  </si>
  <si>
    <t>1,05</t>
  </si>
  <si>
    <t>00011186</t>
  </si>
  <si>
    <t>ESPELHO CRISTAL E = 4 MM</t>
  </si>
  <si>
    <t>00000592</t>
  </si>
  <si>
    <t>CANTONEIRA EM ALUMINIO, ABAS IGUAIS, LARGURA DE 25,40 MM (1"), ESPESSURA DE 3,17 MM (1/8") E PESO LINEAR DE APROXIMADAMENTE 0,408 KG/M</t>
  </si>
  <si>
    <t>1,54</t>
  </si>
  <si>
    <t>0,445</t>
  </si>
  <si>
    <t>0,0429</t>
  </si>
  <si>
    <t>00020083</t>
  </si>
  <si>
    <t>SOLUCAO PREPARADORA / LIMPADORA PARA PVC, FRASCO COM 1000 CM3</t>
  </si>
  <si>
    <t>0,0701</t>
  </si>
  <si>
    <t>00038383</t>
  </si>
  <si>
    <t>LIXA D'AGUA EM FOLHA, COR PRETA, GRAO 100</t>
  </si>
  <si>
    <t>0,1485</t>
  </si>
  <si>
    <t>00041930</t>
  </si>
  <si>
    <t>TUBO COLETOR DE ESGOTO PVC, JEI, DN 200 MM (NBR 7362)</t>
  </si>
  <si>
    <t>1,04</t>
  </si>
  <si>
    <t>00041931</t>
  </si>
  <si>
    <t>TUBO COLETOR DE ESGOTO PVC, JEI, DN 250 MM (NBR 7362)</t>
  </si>
  <si>
    <t>00041932</t>
  </si>
  <si>
    <t>TUBO COLETOR DE ESGOTO PVC, JEI, DN 300 MM (NBR 7362)</t>
  </si>
  <si>
    <t>1,291</t>
  </si>
  <si>
    <t>0,048</t>
  </si>
  <si>
    <t>1,7544</t>
  </si>
  <si>
    <t>1,376</t>
  </si>
  <si>
    <t>0,0688</t>
  </si>
  <si>
    <t>11.006.0067</t>
  </si>
  <si>
    <t>GRELHA METÁLICA 40 CM X 40 CM COMPOSTA POR BARRAS CA-25 10,0 MM EM QUADRO DE CANTONEIRAS DE 3/8"</t>
  </si>
  <si>
    <t>2,0388</t>
  </si>
  <si>
    <t>2,48</t>
  </si>
  <si>
    <t>5928</t>
  </si>
  <si>
    <t>GUINDAUTO HIDRÁULICO, CAPACIDADE MÁXIMA DE CARGA 6200 KG, MOMENTO MÁXIMO DE CARGA 11,7 TM, ALCANCE MÁXIMO HORIZONTAL 9,70 M, INCLUSIVE CAMINHÃO TOCO PBT 16.000 KG, POTÊNCIA DE 189 CV - CHP DIURNO. AF_06/2014</t>
  </si>
  <si>
    <t>0,00502</t>
  </si>
  <si>
    <t>88278</t>
  </si>
  <si>
    <t>MONTADOR DE ESTRUTURA METÁLICA COM ENCARGOS COMPLEMENTARES</t>
  </si>
  <si>
    <t>0,06666</t>
  </si>
  <si>
    <t>07.002.0095</t>
  </si>
  <si>
    <t>SOLDA ELÉTRICA DE PERFIS METÁLICOS E CHAPAS DE AÇO COM ELETRODO</t>
  </si>
  <si>
    <t>0,015</t>
  </si>
  <si>
    <t>07.002.0100</t>
  </si>
  <si>
    <t>CORTE DE CHAPA DE AÇO COM GUILHOTINA HIDRÁULICA</t>
  </si>
  <si>
    <t>0,1</t>
  </si>
  <si>
    <t>101010</t>
  </si>
  <si>
    <t>CARGA, MANOBRA E DESCARGA DE PERFIL METÁLICO EM CAMINHÃO CARROCERIA COM GUINDAUTO (MUNCK) 11,7 TM. AF_07/2020</t>
  </si>
  <si>
    <t>T</t>
  </si>
  <si>
    <t>0,00103</t>
  </si>
  <si>
    <t>5824</t>
  </si>
  <si>
    <t>CAMINHÃO TOCO, PBT 16.000 KG, CARGA ÚTIL MÁX. 10.685 KG, DIST. ENTRE EIXOS 4,8 M, POTÊNCIA 189 CV, INCLUSIVE CARROCERIA FIXA ABERTA DE MADEIRA P/ TRANSPORTE GERAL DE CARGA SECA, DIMEN. APROX. 2,5 X 7,00 X 0,50 M - CHP DIURNO. AF_06/2014</t>
  </si>
  <si>
    <t>M0682</t>
  </si>
  <si>
    <t>SICRO3</t>
  </si>
  <si>
    <t>Aço em perfis ASTM A36</t>
  </si>
  <si>
    <t>kg</t>
  </si>
  <si>
    <t>1,03</t>
  </si>
  <si>
    <t>08.004.0073</t>
  </si>
  <si>
    <t>ASSENTAMENTO DE PORTA METÁLICA DE UMA OU DUAS FOLHAS</t>
  </si>
  <si>
    <t>100721</t>
  </si>
  <si>
    <t>PINTURA COM TINTA ALQUÍDICA DE FUNDO (TIPO ZARCÃO) PULVERIZADA SOBRE SUPERFÍCIES METÁLICAS (EXCETO PERFIL) EXECUTADO EM OBRA (POR DEMÃO). AF_01/2020_PE</t>
  </si>
  <si>
    <t>87292</t>
  </si>
  <si>
    <t>ARGAMASSA TRAÇO 1:2:8 (EM VOLUME DE CIMENTO, CAL E AREIA MÉDIA ÚMIDA) PARA EMBOÇO/MASSA ÚNICA/ASSENTAMENTO DE ALVENARIA DE VEDAÇÃO, PREPARO MECÂNICO COM BETONEIRA 400 L. AF_08/2019</t>
  </si>
  <si>
    <t>0,02153</t>
  </si>
  <si>
    <t>1821</t>
  </si>
  <si>
    <t>Porta em chapa de aço galvanizado a frio 24 MSG (0,60mm - 4,80kg/m2), raiada larga</t>
  </si>
  <si>
    <t>83765</t>
  </si>
  <si>
    <t>GRUPO DE SOLDAGEM COM GERADOR A DIESEL 60 CV PARA SOLDA ELÉTRICA, SOBRE 04 RODAS, COM MOTOR 4 CILINDROS 600 A - CHP DIURNO. AF_02/2016</t>
  </si>
  <si>
    <t>0,6847</t>
  </si>
  <si>
    <t>83766</t>
  </si>
  <si>
    <t>GRUPO DE SOLDAGEM COM GERADOR A DIESEL 60 CV PARA SOLDA ELÉTRICA, SOBRE 04 RODAS, COM MOTOR 4 CILINDROS 600 A - CHI DIURNO. AF_02/2016</t>
  </si>
  <si>
    <t>0,1201</t>
  </si>
  <si>
    <t>88310</t>
  </si>
  <si>
    <t>PINTOR COM ENCARGOS COMPLEMENTARES</t>
  </si>
  <si>
    <t>0,8</t>
  </si>
  <si>
    <t>3,6</t>
  </si>
  <si>
    <t>88317</t>
  </si>
  <si>
    <t>SOLDADOR COM ENCARGOS COMPLEMENTARES</t>
  </si>
  <si>
    <t>0,8066</t>
  </si>
  <si>
    <t>88315</t>
  </si>
  <si>
    <t>SERRALHEIRO COM ENCARGOS COMPLEMENTARES</t>
  </si>
  <si>
    <t>1,2547</t>
  </si>
  <si>
    <t>88251</t>
  </si>
  <si>
    <t>AUXILIAR DE SERRALHEIRO COM ENCARGOS COMPLEMENTARES</t>
  </si>
  <si>
    <t>0,5</t>
  </si>
  <si>
    <t>00000370</t>
  </si>
  <si>
    <t>AREIA MEDIA - POSTO JAZIDA/FORNECEDOR (RETIRADO NA JAZIDA, SEM TRANSPORTE)</t>
  </si>
  <si>
    <t>0,0072</t>
  </si>
  <si>
    <t>00001106</t>
  </si>
  <si>
    <t>CAL HIDRATADA CH-I PARA ARGAMASSAS</t>
  </si>
  <si>
    <t>0,49</t>
  </si>
  <si>
    <t>00001379</t>
  </si>
  <si>
    <t>CIMENTO PORTLAND COMPOSTO CP II-32</t>
  </si>
  <si>
    <t>2,03</t>
  </si>
  <si>
    <t>00007307</t>
  </si>
  <si>
    <t>FUNDO ANTICORROSIVO PARA METAIS FERROSOS (ZARCAO)</t>
  </si>
  <si>
    <t>0,48</t>
  </si>
  <si>
    <t>00010999</t>
  </si>
  <si>
    <t>ELETRODO REVESTIDO AWS - E6013, DIAMETRO IGUAL A 4,00 MM</t>
  </si>
  <si>
    <t>0,604</t>
  </si>
  <si>
    <t>7502</t>
  </si>
  <si>
    <t>CONTORNO LISO CHAPA 18 140MM PAULI (COD.3895)</t>
  </si>
  <si>
    <t>BR</t>
  </si>
  <si>
    <t>0,4196</t>
  </si>
  <si>
    <t>7504</t>
  </si>
  <si>
    <t>CADEIRINHA CHAPA 18 15 X 25MM PAULI (COD.2157)</t>
  </si>
  <si>
    <t>0,4535</t>
  </si>
  <si>
    <t>7506</t>
  </si>
  <si>
    <t>CADEIRINHA CHAPA 18 80 X 25MM PAULI (COD.2269)</t>
  </si>
  <si>
    <t>0,477</t>
  </si>
  <si>
    <t>7507</t>
  </si>
  <si>
    <t>MATA JUNTA CHAPA 18 "T" 50 X 25MM, PAULI (COD.6824)</t>
  </si>
  <si>
    <t>0,1095</t>
  </si>
  <si>
    <t>7508</t>
  </si>
  <si>
    <t>MATA JUNTA CHAPA 18 "Z" 50 X 25MM, PAULI (COD.8711)</t>
  </si>
  <si>
    <t>7511</t>
  </si>
  <si>
    <t>PERFIL "T" CHAPA 18 50X25MM PAULI (COD.6824)</t>
  </si>
  <si>
    <t>0,1746</t>
  </si>
  <si>
    <t>7513</t>
  </si>
  <si>
    <t>PERFIL "T" CHAPA 18 15X25MM PAULI (COD.6847)</t>
  </si>
  <si>
    <t>0,0313</t>
  </si>
  <si>
    <t>7526</t>
  </si>
  <si>
    <t>BAGUETE CHAPA 18 3/8 X 3/8" PAULI (COD.1271)</t>
  </si>
  <si>
    <t>1,9681</t>
  </si>
  <si>
    <t>7527</t>
  </si>
  <si>
    <t>CAIXA P/ PORTA DE CORRER CHAPA 14 30 X 50MM PAULI (COD.4044)</t>
  </si>
  <si>
    <t>7528</t>
  </si>
  <si>
    <t>TAMPA PARA CAIXA CHAPA 18 50MM PAULI (COD.6971)</t>
  </si>
  <si>
    <t>7529</t>
  </si>
  <si>
    <t>ENGATE MACHO CHAPA 18 25X25MM PAULI (COD.4297)</t>
  </si>
  <si>
    <t>0,219</t>
  </si>
  <si>
    <t>7530</t>
  </si>
  <si>
    <t>ENGATE FEMEA CHAPA 18 25X25MM PAULI (COD.4281)</t>
  </si>
  <si>
    <t>00011552</t>
  </si>
  <si>
    <t>PERFIL EM ALUMINIO, FORMATO U, ABAS IGUAIS, LARGURA DE 12,70 MM (1/2 POL), ESPESSURA 1,58 MM (1/16 POL) E PESO LINEAR DE APROXIMADAMENTE 0,149 KG/M</t>
  </si>
  <si>
    <t>0,2843</t>
  </si>
  <si>
    <t>00038165</t>
  </si>
  <si>
    <t>FECHO / FECHADURA COM PUXADOR CONCHA, COM TRANCA TIPO TRAVA, PARA JANELA / PORTA DE CORRER (INCLUI TESTA, FECHADURA, PUXADOR) - COMPLETA</t>
  </si>
  <si>
    <t>0,4569</t>
  </si>
  <si>
    <t>00010492</t>
  </si>
  <si>
    <t>VIDRO LISO INCOLOR 4MM - SEM COLOCACAO</t>
  </si>
  <si>
    <t>94807</t>
  </si>
  <si>
    <t>PORTA EM AÇO DE ABRIR TIPO VENEZIANA SEM GUARNIÇÃO, 87X210CM, FIXAÇÃO COM PARAFUSOS - FORNECIMENTO E INSTALAÇÃO. AF_12/2019</t>
  </si>
  <si>
    <t>0,5473</t>
  </si>
  <si>
    <t>88627</t>
  </si>
  <si>
    <t>ARGAMASSA TRAÇO 1:0,5:4,5 (EM VOLUME DE CIMENTO, CAL E AREIA MÉDIA ÚMIDA) PARA ASSENTAMENTO DE ALVENARIA, PREPARO MANUAL. AF_08/2019</t>
  </si>
  <si>
    <t>0,0041625</t>
  </si>
  <si>
    <t>1,52625</t>
  </si>
  <si>
    <t>2,775</t>
  </si>
  <si>
    <t>00000567</t>
  </si>
  <si>
    <t>CANTONEIRA (ABAS IGUAIS) EM ACO CARBONO, 25,4 MM X 3,17 MM (L X E), 1,27KG/M</t>
  </si>
  <si>
    <t>2,91375</t>
  </si>
  <si>
    <t>88261</t>
  </si>
  <si>
    <t>CARPINTEIRO DE ESQUADRIA COM ENCARGOS COMPLEMENTARES</t>
  </si>
  <si>
    <t>4,48</t>
  </si>
  <si>
    <t>5,065</t>
  </si>
  <si>
    <t>00001338</t>
  </si>
  <si>
    <t>CHAPA DE LAMINADO MELAMINICO, LISO BRILHANTE, DE 1,25 X 3,08 METROS, ESPESSURA = 0,8 MILIMETROS</t>
  </si>
  <si>
    <t>2,77</t>
  </si>
  <si>
    <t>00005066</t>
  </si>
  <si>
    <t>PREGO DE ACO POLIDO COM CABECA 12 X 12</t>
  </si>
  <si>
    <t>0,04</t>
  </si>
  <si>
    <t>002203</t>
  </si>
  <si>
    <t>TACO DE MADEIRA PARA FIXACAO DE ESQUADRIAS/CAIXILHOS</t>
  </si>
  <si>
    <t>00001339</t>
  </si>
  <si>
    <t>COLA A BASE DE RESINA SINTETICA PARA CHAPA DE LAMINADO MELAMINICO E OUTROS</t>
  </si>
  <si>
    <t>0,42</t>
  </si>
  <si>
    <t>008624</t>
  </si>
  <si>
    <t>ADUELA/MARCO/BATENTE MADEIRA 3,5x14cm P/PINTURA</t>
  </si>
  <si>
    <t>3,1</t>
  </si>
  <si>
    <t>00011457</t>
  </si>
  <si>
    <t>TARJETA LIVRE / OCUPADO PARA PORTA DE BANHEIRO, CORPO EM ZAMAC E ESPELHO EM LATAO</t>
  </si>
  <si>
    <t>00011447</t>
  </si>
  <si>
    <t>DOBRADICA EM LATAO, 3" X 2 1/2 ", E= 1,9 A 2 MM, COM ANEL, CROMADO, TAMPA BOLA, COM PARAFUSOS</t>
  </si>
  <si>
    <t>2,9</t>
  </si>
  <si>
    <t>080102</t>
  </si>
  <si>
    <t>PORTA MADEIRA LISA PINTURA 0,60x1,80m</t>
  </si>
  <si>
    <t>4,675</t>
  </si>
  <si>
    <t>5,26</t>
  </si>
  <si>
    <t>7,62</t>
  </si>
  <si>
    <t>3,2</t>
  </si>
  <si>
    <t>080099</t>
  </si>
  <si>
    <t>PORTA MADEIRA LISA PINTURA 0,80x1,80m</t>
  </si>
  <si>
    <t>0,932</t>
  </si>
  <si>
    <t>1,071</t>
  </si>
  <si>
    <t>0,304</t>
  </si>
  <si>
    <t>2,099</t>
  </si>
  <si>
    <t>1,049</t>
  </si>
  <si>
    <t>0,008</t>
  </si>
  <si>
    <t>013742</t>
  </si>
  <si>
    <t>JANELA DE CORRER EM FERRO PINTADO COM VIDRO</t>
  </si>
  <si>
    <t>00005318</t>
  </si>
  <si>
    <t>DILUENTE AGUARRAS</t>
  </si>
  <si>
    <t>00007311</t>
  </si>
  <si>
    <t>TINTA ESMALTE SINTETICO PREMIUM ACETINADO</t>
  </si>
  <si>
    <t>0,4134</t>
  </si>
  <si>
    <t>00010498</t>
  </si>
  <si>
    <t>MASSA PARA VIDRO</t>
  </si>
  <si>
    <t>0,12</t>
  </si>
  <si>
    <t>00010490</t>
  </si>
  <si>
    <t>VIDRO LISO INCOLOR 2 A 3 MM - SEM COLOCACAO</t>
  </si>
  <si>
    <t>1,864</t>
  </si>
  <si>
    <t>0,88</t>
  </si>
  <si>
    <t>4,581</t>
  </si>
  <si>
    <t>2,291</t>
  </si>
  <si>
    <t>0,021</t>
  </si>
  <si>
    <t>001322</t>
  </si>
  <si>
    <t>JANELA BASCULANTE COMUM EM FERRO PERFILADO</t>
  </si>
  <si>
    <t>2138</t>
  </si>
  <si>
    <t>VIDRO MINI BOREAL - CORTADO E COLOCADO</t>
  </si>
  <si>
    <t>0,31</t>
  </si>
  <si>
    <t>0,69</t>
  </si>
  <si>
    <t>001323</t>
  </si>
  <si>
    <t>JANELA DE CORRER EM FERRO PINTADO COM GRADE E VIDRO</t>
  </si>
  <si>
    <t>008430</t>
  </si>
  <si>
    <t>MASSA COMUM DE VIDRACEIRO</t>
  </si>
  <si>
    <t>00004910</t>
  </si>
  <si>
    <t>PORTA DE ENROLAR MANUAL COMPLETA, PERFIL MEIA CANA CEGA, EM ACO GALVANIZADO NATURAL, CHAPA NUMERO 24 (SEM INSTALACAO)</t>
  </si>
  <si>
    <t>0,3911</t>
  </si>
  <si>
    <t>2,84</t>
  </si>
  <si>
    <t>0,57</t>
  </si>
  <si>
    <t>1055</t>
  </si>
  <si>
    <t>Grade de proteção c/ barra quadrada ferro 5/8"</t>
  </si>
  <si>
    <t>10</t>
  </si>
  <si>
    <t>9,68</t>
  </si>
  <si>
    <t>00013356</t>
  </si>
  <si>
    <t>TUBO ACO INDUSTRIAL DN 2" (50,8 MM) E=1,50MM, PESO= 1,8237 KG/M</t>
  </si>
  <si>
    <t>2,5</t>
  </si>
  <si>
    <t>8851</t>
  </si>
  <si>
    <t>Tubo industrial, em aço, quadrado, dim 50 x 50 mm, e=2,00mm, 4,476 kg/m</t>
  </si>
  <si>
    <t>16,4</t>
  </si>
  <si>
    <t>00007164</t>
  </si>
  <si>
    <t>TELA DE ARAME ONDULADA, FIO *2,77* MM (12 BWG), MALHA 5 X 5 CM, H = 2 M</t>
  </si>
  <si>
    <t>2,4</t>
  </si>
  <si>
    <t>00004777</t>
  </si>
  <si>
    <t>CANTONEIRA ACO ABAS IGUAIS (QUALQUER BITOLA), ESPESSURA ENTRE 1/8" E 1/4"</t>
  </si>
  <si>
    <t>9,22</t>
  </si>
  <si>
    <t>11,5162</t>
  </si>
  <si>
    <t>6</t>
  </si>
  <si>
    <t>2221</t>
  </si>
  <si>
    <t>PARAFUSO COM BUCHA S-8</t>
  </si>
  <si>
    <t>52</t>
  </si>
  <si>
    <t>044842</t>
  </si>
  <si>
    <t>TUBO QUADRADO ALUMINIO 1.1/2" x 1,58mm</t>
  </si>
  <si>
    <t>102,2656</t>
  </si>
  <si>
    <t>88256</t>
  </si>
  <si>
    <t>0,34</t>
  </si>
  <si>
    <t>00001381</t>
  </si>
  <si>
    <t>ARGAMASSA COLANTE AC I PARA CERAMICAS</t>
  </si>
  <si>
    <t>00034357</t>
  </si>
  <si>
    <t>REJUNTE CIMENTICIO, QUALQUER COR</t>
  </si>
  <si>
    <t>0,66</t>
  </si>
  <si>
    <t>00000536</t>
  </si>
  <si>
    <t>REVESTIMENTO PARA PAREDE, EM CERAMICA ESMALTADA, FORMATO MENOR OU IGUAL A 2025 CM2</t>
  </si>
  <si>
    <t>0,21</t>
  </si>
  <si>
    <t>6,14</t>
  </si>
  <si>
    <t>00001287</t>
  </si>
  <si>
    <t>PISO EM CERAMICA ESMALTADA, COR LISA, PEI MAIOR OU IGUAL A 4, FORMATO MENOR OU IGUAL A 2025 CM2</t>
  </si>
  <si>
    <t>1,07</t>
  </si>
  <si>
    <t>0,19</t>
  </si>
  <si>
    <t>0,074</t>
  </si>
  <si>
    <t>0,031</t>
  </si>
  <si>
    <t>0,175</t>
  </si>
  <si>
    <t>0,603</t>
  </si>
  <si>
    <t>0,084</t>
  </si>
  <si>
    <t>0,54</t>
  </si>
  <si>
    <t>4,2</t>
  </si>
  <si>
    <t>00004824</t>
  </si>
  <si>
    <t>GRANILHA/ GRANA/ PEDRISCO OU AGREGADO EM MARMORE/ GRANITO/ QUARTZO E CALCARIO, PRETO, CINZA, PALHA OU BRANCO</t>
  </si>
  <si>
    <t>88297</t>
  </si>
  <si>
    <t>OPERADOR DE MÁQUINAS E EQUIPAMENTOS COM ENCARGOS COMPLEMENTARES</t>
  </si>
  <si>
    <t>0,024</t>
  </si>
  <si>
    <t>0,369</t>
  </si>
  <si>
    <t>006758</t>
  </si>
  <si>
    <t>CERA EM PASTA PARA MARMORE E GRANITO BELLINZONI 350GR</t>
  </si>
  <si>
    <t>070581</t>
  </si>
  <si>
    <t>FERRAMENTA - ESMERILHADEIRA ANGULAR 4.1/2" BOSCH 850W 127V COM 3 DISCOS GWS850</t>
  </si>
  <si>
    <t>0,025</t>
  </si>
  <si>
    <t>0,1805</t>
  </si>
  <si>
    <t>0,1388</t>
  </si>
  <si>
    <t>0,3193</t>
  </si>
  <si>
    <t>00034492</t>
  </si>
  <si>
    <t>CONCRETO USINADO BOMBEAVEL, CLASSE DE RESISTENCIA C20, COM BRITA 0 E 1, SLUMP = 100 +/- 20 MM, EXCLUI SERVICO DE BOMBEAMENTO (NBR 8953)</t>
  </si>
  <si>
    <t>0,097</t>
  </si>
  <si>
    <t>00004460</t>
  </si>
  <si>
    <t>SARRAFO NAO APARELHADO *2,5 X 10* CM, EM MACARANDUBA/MASSARANDUBA, ANGELIM OU EQUIVALENTE DA REGIAO - BRUTA</t>
  </si>
  <si>
    <t>00004517</t>
  </si>
  <si>
    <t>SARRAFO *2,5 X 7,5* CM EM PINUS, MISTA OU EQUIVALENTE DA REGIAO - BRUTA</t>
  </si>
  <si>
    <t>00010917</t>
  </si>
  <si>
    <t>TELA DE ACO SOLDADA NERVURADA, CA-60, Q-61, (0,97 KG/M2), DIAMETRO DO FIO = 3,4 MM, LARGURA = 2,45 M, ESPACAMENTO DA MALHA = 15 X 15 CM</t>
  </si>
  <si>
    <t>1,1224</t>
  </si>
  <si>
    <t>1,5</t>
  </si>
  <si>
    <t>012069</t>
  </si>
  <si>
    <t>CAIXA DE PASSAGEM EM ALUMINIO 15x15x10cm STAMPLAC</t>
  </si>
  <si>
    <t>12</t>
  </si>
  <si>
    <t>21,659</t>
  </si>
  <si>
    <t>48</t>
  </si>
  <si>
    <t>24</t>
  </si>
  <si>
    <t>00042576</t>
  </si>
  <si>
    <t>TUBO ACO CARBONO SEM COSTURA 3", E= *5,49 MM, SCHEDULE 40, *11,28* KG/M</t>
  </si>
  <si>
    <t>5,712</t>
  </si>
  <si>
    <t>00042574</t>
  </si>
  <si>
    <t>TUBO ACO CARBONO SEM COSTURA 1", E= *3,38 MM, SCHEDULE 40, *2,50* KG/M</t>
  </si>
  <si>
    <t>66,504</t>
  </si>
  <si>
    <t>00040624</t>
  </si>
  <si>
    <t>TUBO ACO CARBONO SEM COSTURA 1 1/2", E= *3,68 MM, SCHEDULE 40, 4,05 KG/M</t>
  </si>
  <si>
    <t>43,86</t>
  </si>
  <si>
    <t>00021151</t>
  </si>
  <si>
    <t>TUBO ACO CARBONO SEM COSTURA 4", E= *6,02 MM, SCHEDULE 40, *16,06 KG/M</t>
  </si>
  <si>
    <t>17,952</t>
  </si>
  <si>
    <t>00041954</t>
  </si>
  <si>
    <t>CABO DE ACO GALVANIZADO, DIAMETRO 9,53 MM (3/8"), COM ALMA DE FIBRA 6 X 25 F</t>
  </si>
  <si>
    <t>7,2828</t>
  </si>
  <si>
    <t>21,8</t>
  </si>
  <si>
    <t>00025400</t>
  </si>
  <si>
    <t>PAR DE TABELAS DE BASQUETE EM COMPENSADO NAVAL, OFICIAL, 1800 X 1200 MM, INCLUINDO ARO DE METAL E REDE EM POLIPROPILENO 100% (SEM SUPORTE DE FIXACAO)</t>
  </si>
  <si>
    <t>00011002</t>
  </si>
  <si>
    <t>ELETRODO REVESTIDO AWS - E6013, DIAMETRO IGUAL A 2,50 MM</t>
  </si>
  <si>
    <t>0,7</t>
  </si>
  <si>
    <t>06.001.0086</t>
  </si>
  <si>
    <t>CHAPISCO TRACO 1:3 (CIMENTO E AREIA). ESPESSURA 0.5CM. PREPARO MANUAL. INCLUSO ADITIVO IMPERMEABILIZANTE</t>
  </si>
  <si>
    <t>0,02</t>
  </si>
  <si>
    <t>10.001.0194</t>
  </si>
  <si>
    <t>POLIMENTO MECÂNICO EM SUPERFÍCIES DE CONCRETO</t>
  </si>
  <si>
    <t>95305</t>
  </si>
  <si>
    <t>TEXTURA ACRÍLICA, APLICAÇÃO MANUAL EM PAREDE, UMA DEMÃO. AF_04/2023</t>
  </si>
  <si>
    <t>102214</t>
  </si>
  <si>
    <t>PINTURA VERNIZ (INCOLOR) ALQUÍDICO EM MADEIRA, USO INTERNO, 2 DEMÃOS. AF_01/2021</t>
  </si>
  <si>
    <t>1,79</t>
  </si>
  <si>
    <t>88273</t>
  </si>
  <si>
    <t>MARCENEIRO COM ENCARGOS COMPLEMENTARES</t>
  </si>
  <si>
    <t>00001346</t>
  </si>
  <si>
    <t>CHAPA/PAINEL DE MADEIRA COMPENSADA PLASTIFICADA (MADEIRITE PLASTIFICADO) PARA FORMA DE CONCRETO, DE 2200 X 1100 MM, E = 10 MM</t>
  </si>
  <si>
    <t>5,61</t>
  </si>
  <si>
    <t>005100</t>
  </si>
  <si>
    <t>CHAPA DE LAMINADO FORMICA 1,3mm M-472 TEXTURIZADO</t>
  </si>
  <si>
    <t>008272</t>
  </si>
  <si>
    <t>COLA PARA LAMINADO FORMICA 3,78kg/m2</t>
  </si>
  <si>
    <t>3.12.38</t>
  </si>
  <si>
    <t>FDE</t>
  </si>
  <si>
    <t>PORTA GIZ DE MADEIRA ENCERADA G1-C4</t>
  </si>
  <si>
    <t>4,25</t>
  </si>
  <si>
    <t>3,6975</t>
  </si>
  <si>
    <t>1623</t>
  </si>
  <si>
    <t>Moldura de madeira 10 x 1.5 cm</t>
  </si>
  <si>
    <t>18,795</t>
  </si>
  <si>
    <t>2381</t>
  </si>
  <si>
    <t>CORTIÇA 60X90CMX6MM</t>
  </si>
  <si>
    <t>5</t>
  </si>
  <si>
    <t>00011057</t>
  </si>
  <si>
    <t>PARAFUSO ROSCA SOBERBA ZINCADO CABECA CHATA FENDA SIMPLES 4,8 X 40 MM (1.1/2 ")</t>
  </si>
  <si>
    <t>45</t>
  </si>
  <si>
    <t>00004375</t>
  </si>
  <si>
    <t>BUCHA DE NYLON SEM ABA S6</t>
  </si>
  <si>
    <t>2303</t>
  </si>
  <si>
    <t>FELTRO</t>
  </si>
  <si>
    <t>2,508</t>
  </si>
  <si>
    <t>0,22</t>
  </si>
  <si>
    <t>1,08</t>
  </si>
  <si>
    <t>98746</t>
  </si>
  <si>
    <t>SOLDA DE TOPO EM CHAPA/PERFIL/TUBO DE AÇO CHANFRADO, ESPESSURA=1/4''. AF_06/2018</t>
  </si>
  <si>
    <t>2,472436</t>
  </si>
  <si>
    <t>00021013</t>
  </si>
  <si>
    <t>TUBO ACO GALVANIZADO COM COSTURA, CLASSE LEVE, DN 50 MM (2"), E = 3,00 MM, *4,40* KG/M (NBR 5580)</t>
  </si>
  <si>
    <t>19,11</t>
  </si>
  <si>
    <t>8855</t>
  </si>
  <si>
    <t>Roldana para portão de ferro de correr (inferior), d=3", com caixa</t>
  </si>
  <si>
    <t>00043053</t>
  </si>
  <si>
    <t>ACO CA-25, 6,3 MM OU 8,0 MM, VERGALHAO</t>
  </si>
  <si>
    <t>1,422</t>
  </si>
  <si>
    <t>00021015</t>
  </si>
  <si>
    <t>TUBO ACO GALVANIZADO COM COSTURA, CLASSE LEVE, DN 80 MM (3"), E = 3,35 MM, *7,32* KG/M (NBR 5580)</t>
  </si>
  <si>
    <t>0,05</t>
  </si>
  <si>
    <t>P.10.000.090897</t>
  </si>
  <si>
    <t>Cabo óptico de terminação, 2 fibras, uso interno/externo, diâmetro do núcleo 50/125 µm, ref. CFOT-X-MF Furukawa ou equivalente</t>
  </si>
  <si>
    <t>1,02</t>
  </si>
  <si>
    <t>0,267</t>
  </si>
  <si>
    <t>96544</t>
  </si>
  <si>
    <t>ARMAÇÃO DE BLOCO UTILIZANDO AÇO CA-50 DE 6,3 MM - MONTAGEM. AF_01/2024</t>
  </si>
  <si>
    <t>5,39</t>
  </si>
  <si>
    <t>8,92</t>
  </si>
  <si>
    <t>12,96</t>
  </si>
  <si>
    <t>1,2</t>
  </si>
  <si>
    <t>1,44</t>
  </si>
  <si>
    <t>100745</t>
  </si>
  <si>
    <t>PINTURA COM TINTA ALQUÍDICA DE ACABAMENTO (ESMALTE SINTÉTICO BRILHANTE) PULVERIZADA SOBRE SUPERFÍCIES METÁLICAS (EXCETO PERFIL) EXECUTADO EM OBRA (POR DEMÃO). AF_01/2020_PE</t>
  </si>
  <si>
    <t>103669</t>
  </si>
  <si>
    <t>CONCRETAGEM DE PILARES, FCK = 25 MPA, COM USO DE BALDES - LANÇAMENTO, ADENSAMENTO E ACABAMENTO. AF_02/2022</t>
  </si>
  <si>
    <t>1,22</t>
  </si>
  <si>
    <t>92762</t>
  </si>
  <si>
    <t>ARMAÇÃO DE PILAR OU VIGA DE ESTRUTURA CONVENCIONAL DE CONCRETO ARMADO UTILIZANDO AÇO CA-50 DE 10,0 MM - MONTAGEM. AF_06/2022</t>
  </si>
  <si>
    <t>35,83</t>
  </si>
  <si>
    <t>92759</t>
  </si>
  <si>
    <t>ARMAÇÃO DE PILAR OU VIGA DE ESTRUTURA CONVENCIONAL DE CONCRETO ARMADO UTILIZANDO AÇO CA-60 DE 5,0 MM - MONTAGEM. AF_06/2022</t>
  </si>
  <si>
    <t>8,96896</t>
  </si>
  <si>
    <t>96258</t>
  </si>
  <si>
    <t>MONTAGEM E DESMONTAGEM DE FÔRMA DE PILARES CIRCULARES, PÉ-DIREITO SIMPLES, EM MADEIRA, 2 UTILIZAÇÕES. AF_05/2024</t>
  </si>
  <si>
    <t>4,91</t>
  </si>
  <si>
    <t>00043692</t>
  </si>
  <si>
    <t>PERFIL "U" SIMPLES, EM CHAPA DOBRADA DE ACO LAMINADO, E = 3 MM, H = 200 MM, L = 50 MM (6,83 KG/M)</t>
  </si>
  <si>
    <t>21,45</t>
  </si>
  <si>
    <t>00011027</t>
  </si>
  <si>
    <t>CHAPA DE ACO GALVANIZADA BITOLA GSG 16, E = 1,55 MM (12,40 KG/M2)</t>
  </si>
  <si>
    <t>12,4</t>
  </si>
  <si>
    <t>4,98</t>
  </si>
  <si>
    <t>0,033333</t>
  </si>
  <si>
    <t>0,266667</t>
  </si>
  <si>
    <t>19,3998</t>
  </si>
  <si>
    <t>0,24885</t>
  </si>
  <si>
    <t>00001322</t>
  </si>
  <si>
    <t>CHAPA DE ACO FINA A QUENTE BITOLA MSG 16, E = 1,50 MM (12,00 KG/M2)</t>
  </si>
  <si>
    <t>15,75</t>
  </si>
  <si>
    <t>2,32288</t>
  </si>
  <si>
    <t>0,46458</t>
  </si>
  <si>
    <t>2,46341</t>
  </si>
  <si>
    <t>0,43537</t>
  </si>
  <si>
    <t>00003106</t>
  </si>
  <si>
    <t>FERROLHO COM FECHO CHATO E PORTA CADEADO, EM ACO GALVANIZADO / ZINCADO, DE SOBREPOR, COM COMPRIMENTO DE 6", CHAPA COM ESPESSURA MINIMA DE 1,70 MM E LARGURA /MINIMA DE 5,00 CM (FECHO REFORCADO) (INCLUI PARAFUSOS)</t>
  </si>
  <si>
    <t>1,39373</t>
  </si>
  <si>
    <t>3,60488</t>
  </si>
  <si>
    <t>88441</t>
  </si>
  <si>
    <t>JARDINEIRO COM ENCARGOS COMPLEMENTARES</t>
  </si>
  <si>
    <t>00003322</t>
  </si>
  <si>
    <t>GRAMA ESMERALDA OU SAO CARLOS OU CURITIBANA, EM PLACAS, SEM PLANTIO</t>
  </si>
  <si>
    <t>00038125</t>
  </si>
  <si>
    <t>FERTILIZANTE ORGANICO COMPOSTO, CLASSE A</t>
  </si>
  <si>
    <t>00044539</t>
  </si>
  <si>
    <t>FERTILIZANTE NPK -  10:10:10</t>
  </si>
  <si>
    <t>00044479</t>
  </si>
  <si>
    <t>CALCARIO DOLOMITICO A (POSTO PEDREIRA/FORNECEDOR,  SEM FRETE)</t>
  </si>
  <si>
    <t>0,15</t>
  </si>
  <si>
    <t>86888</t>
  </si>
  <si>
    <t>VASO SANITÁRIO SIFONADO COM CAIXA ACOPLADA LOUÇA BRANCA - FORNECIMENTO E INSTALAÇÃO. AF_01/2020</t>
  </si>
  <si>
    <t>0,0385</t>
  </si>
  <si>
    <t>86934</t>
  </si>
  <si>
    <t>BANCADA DE MÁRMORE SINTÉTICO 120 X 60CM, COM CUBA INTEGRADA, INCLUSO SIFÃO TIPO FLEXÍVEL EM PVC, VÁLVULA EM PLÁSTICO CROMADO TIPO AMERICANA E TORNEIRA CROMADA LONGA, DE PAREDE, PADRÃO POPULAR - FORNECIMENTO E INSTALAÇÃO. AF_01/2020</t>
  </si>
  <si>
    <t>0,0193</t>
  </si>
  <si>
    <t>86943</t>
  </si>
  <si>
    <t>LAVATÓRIO LOUÇA BRANCA SUSPENSO, 29,5 X 39CM OU EQUIVALENTE, PADRÃO POPULAR, INCLUSO SIFÃO FLEXÍVEL EM PVC, VÁLVULA E ENGATE FLEXÍVEL 30CM EM PLÁSTICO E TORNEIRA CROMADA DE MESA, PADRÃO POPULAR - FORNECIMENTO E INSTALAÇÃO. AF_01/2020</t>
  </si>
  <si>
    <t>87548</t>
  </si>
  <si>
    <t>MASSA ÚNICA, EM ARGAMASSA TRAÇO 1:2:8, PREPARO MANUAL, APLICADA MANUALMENTE EM PAREDES INTERNAS DE AMBIENTES COM ÁREA ENTRE 5M² E 10M², E = 10MM, COM TALISCAS. AF_03/2024</t>
  </si>
  <si>
    <t>87885</t>
  </si>
  <si>
    <t>CHAPISCO APLICADO NO TETO OU EM ALVENARIA E ESTRUTURA, COM ROLO PARA TEXTURA ACRÍLICA. ARGAMASSA INDUSTRIALIZADA COM PREPARO EM MISTURADOR 300 KG. AF_10/2022</t>
  </si>
  <si>
    <t>0,2047</t>
  </si>
  <si>
    <t>4,4976</t>
  </si>
  <si>
    <t>89482</t>
  </si>
  <si>
    <t>CAIXA SIFONADA, PVC, DN 100 X 100 X 50 MM, FORNECIDA E INSTALADA EM RAMAIS DE ENCAMINHAMENTO DE ÁGUA PLUVIAL. AF_06/2022</t>
  </si>
  <si>
    <t>0,1253</t>
  </si>
  <si>
    <t>0,1472</t>
  </si>
  <si>
    <t>0,0771</t>
  </si>
  <si>
    <t>0,0578</t>
  </si>
  <si>
    <t>89748</t>
  </si>
  <si>
    <t>CURVA CURTA 90 GRAUS, PVC, SERIE NORMAL, ESGOTO PREDIAL, DN 100 MM, JUNTA ELÁSTICA, FORNECIDO E INSTALADO EM RAMAL DE DESCARGA OU RAMAL DE ESGOTO SANITÁRIO. AF_08/2022</t>
  </si>
  <si>
    <t>89796</t>
  </si>
  <si>
    <t>TE, PVC, SERIE NORMAL, ESGOTO PREDIAL, DN 100 X 100 MM, JUNTA ELÁSTICA, FORNECIDO E INSTALADO EM RAMAL DE DESCARGA OU RAMAL DE ESGOTO SANITÁRIO. AF_08/2022</t>
  </si>
  <si>
    <t>0,1002</t>
  </si>
  <si>
    <t>90820</t>
  </si>
  <si>
    <t>PORTA DE MADEIRA PARA PINTURA, SEMI-OCA (LEVE OU MÉDIA), 60X210CM, ESPESSURA DE 3,5CM, INCLUSO DOBRADIÇAS - FORNECIMENTO E INSTALAÇÃO. AF_12/2019</t>
  </si>
  <si>
    <t>90822</t>
  </si>
  <si>
    <t>PORTA DE MADEIRA PARA PINTURA, SEMI-OCA (LEVE OU MÉDIA), 80X210CM, ESPESSURA DE 3,5CM, INCLUSO DOBRADIÇAS - FORNECIMENTO E INSTALAÇÃO. AF_12/2019</t>
  </si>
  <si>
    <t>0,53</t>
  </si>
  <si>
    <t>91173</t>
  </si>
  <si>
    <t>FIXAÇÃO DE TUBOS VERTICAIS DE PVC ÁGUA, PVC ESGOTO, PVC ÁGUA PLUVIAL, CPVC, PPR, COBRE OU AÇO, DIÂMETROS MENORES OU IGUAIS A 40 MM, COM ABRAÇADEIRA METÁLICA RÍGIDA TIPO U PERFIL 1 1/4", FIXADA EM PERFILADO EM PAREDE. AF_09/2023_PS</t>
  </si>
  <si>
    <t>1,7344</t>
  </si>
  <si>
    <t>91341</t>
  </si>
  <si>
    <t>PORTA EM ALUMÍNIO DE ABRIR TIPO VENEZIANA COM GUARNIÇÃO, FIXAÇÃO COM PARAFUSOS - FORNECIMENTO E INSTALAÇÃO. AF_12/2019</t>
  </si>
  <si>
    <t>0,0324</t>
  </si>
  <si>
    <t>91862</t>
  </si>
  <si>
    <t>ELETRODUTO RÍGIDO ROSCÁVEL, PVC, DN 20 MM (1/2"), PARA CIRCUITOS TERMINAIS, INSTALADO EM FORRO - FORNECIMENTO E INSTALAÇÃO. AF_03/2023</t>
  </si>
  <si>
    <t>91870</t>
  </si>
  <si>
    <t>ELETRODUTO RÍGIDO ROSCÁVEL, PVC, DN 20 MM (1/2"), PARA CIRCUITOS TERMINAIS, INSTALADO EM PAREDE - FORNECIMENTO E INSTALAÇÃO. AF_03/2023</t>
  </si>
  <si>
    <t>91911</t>
  </si>
  <si>
    <t>CURVA 90 GRAUS PARA ELETRODUTO, PVC, ROSCÁVEL, DN 20 MM (1/2"), PARA CIRCUITOS TERMINAIS, INSTALADA EM PAREDE - FORNECIMENTO E INSTALAÇÃO. AF_03/2023</t>
  </si>
  <si>
    <t>0,1927</t>
  </si>
  <si>
    <t>91924</t>
  </si>
  <si>
    <t>CABO DE COBRE FLEXÍVEL ISOLADO, 1,5 MM², ANTI-CHAMA 450/750 V, PARA CIRCUITOS TERMINAIS - FORNECIMENTO E INSTALAÇÃO. AF_03/2023</t>
  </si>
  <si>
    <t>1,4165</t>
  </si>
  <si>
    <t>3,4689</t>
  </si>
  <si>
    <t>2,0235</t>
  </si>
  <si>
    <t>91937</t>
  </si>
  <si>
    <t>CAIXA OCTOGONAL 3" X 3", PVC, INSTALADA EM LAJE - FORNECIMENTO E INSTALAÇÃO. AF_03/2023</t>
  </si>
  <si>
    <t>0,1734</t>
  </si>
  <si>
    <t>91945</t>
  </si>
  <si>
    <t>SUPORTE PARAFUSADO COM PLACA DE ENCAIXE 4" X 2" ALTO (2,00 M DO PISO) PARA PONTO ELÉTRICO - FORNECIMENTO E INSTALAÇÃO. AF_03/2023</t>
  </si>
  <si>
    <t>0,1542</t>
  </si>
  <si>
    <t>92023</t>
  </si>
  <si>
    <t>INTERRUPTOR SIMPLES (1 MÓDULO) COM 1 TOMADA DE EMBUTIR 2P+T 10 A, INCLUINDO SUPORTE E PLACA - FORNECIMENTO E INSTALAÇÃO. AF_03/2023</t>
  </si>
  <si>
    <t>0,1349</t>
  </si>
  <si>
    <t>92543</t>
  </si>
  <si>
    <t>TRAMA DE MADEIRA COMPOSTA POR TERÇAS PARA TELHADOS DE ATÉ 2 ÁGUAS PARA TELHA ONDULADA DE FIBROCIMENTO, METÁLICA, PLÁSTICA OU TERMOACÚSTICA, INCLUSO TRANSPORTE VERTICAL. AF_07/2019</t>
  </si>
  <si>
    <t>1,3621</t>
  </si>
  <si>
    <t>0,0233</t>
  </si>
  <si>
    <t>94210</t>
  </si>
  <si>
    <t>TELHAMENTO COM TELHA ONDULADA DE FIBROCIMENTO E = 6 MM, COM RECOBRIMENTO LATERAL DE 1 1/4 DE ONDA PARA TELHADO COM INCLINAÇÃO MÁXIMA DE 10°, COM ATÉ 2 ÁGUAS, INCLUSO IÇAMENTO. AF_07/2019</t>
  </si>
  <si>
    <t>94559</t>
  </si>
  <si>
    <t>JANELA DE AÇO TIPO BASCULANTE, PARA VIDROS (VIDROS NÃO INCLUSOS), BATENTE/ REQUADRO INCLUSO (6,5 A 14 CM), DIMENSÕES 60X60 CM, COM COM PINTURA ANTICORROSIVA, SEM ACABAMENTO, COM FERRAGENS, FIXAÇÃO COM ARGAMASSA, EXCLUSIVE CONTRAMARCO - FORNECIMENTO E INSTALAÇÃO. AF_11/2024</t>
  </si>
  <si>
    <t>0,0289</t>
  </si>
  <si>
    <t>95240</t>
  </si>
  <si>
    <t>LASTRO DE CONCRETO MAGRO, APLICADO EM PISOS, LAJES SOBRE SOLO OU RADIERS, ESPESSURA DE 3 CM. AF_01/2024</t>
  </si>
  <si>
    <t>0,0054</t>
  </si>
  <si>
    <t>95241</t>
  </si>
  <si>
    <t>LASTRO DE CONCRETO MAGRO, APLICADO EM PISOS, LAJES SOBRE SOLO OU RADIERS, ESPESSURA DE 5 CM. AF_01/2024</t>
  </si>
  <si>
    <t>1,3559</t>
  </si>
  <si>
    <t>95805</t>
  </si>
  <si>
    <t>CONDULETE DE PVC, TIPO B, PARA ELETRODUTO DE PVC SOLDÁVEL DN 25 MM (3/4''), APARENTE - FORNECIMENTO E INSTALAÇÃO. AF_10/2022</t>
  </si>
  <si>
    <t>0,2891</t>
  </si>
  <si>
    <t>95811</t>
  </si>
  <si>
    <t>CONDULETE DE PVC, TIPO LB, PARA ELETRODUTO DE PVC SOLDÁVEL DN 25 MM (3/4''), APARENTE - FORNECIMENTO E INSTALAÇÃO. AF_10/2022</t>
  </si>
  <si>
    <t>97886</t>
  </si>
  <si>
    <t>CAIXA ENTERRADA ELÉTRICA RETANGULAR, EM ALVENARIA COM TIJOLOS CERÂMICOS MACIÇOS, FUNDO COM BRITA, DIMENSÕES INTERNAS: 0,3X0,3X0,3 M. AF_12/2020</t>
  </si>
  <si>
    <t>97906</t>
  </si>
  <si>
    <t>CAIXA ENTERRADA HIDRÁULICA RETANGULAR, EM ALVENARIA COM BLOCOS DE CONCRETO, DIMENSÕES INTERNAS: 0,6X0,6X0,6 M PARA REDE DE ESGOTO. AF_12/2020</t>
  </si>
  <si>
    <t>98283</t>
  </si>
  <si>
    <t>CABO TELEFÔNICO CCI-50 4 PARES, SEM BLINDAGEM, INSTALADO EM DISTRIBUIÇÃO DE EDIFICAÇÃO RESIDENCIAL - FORNECIMENTO E INSTALAÇÃO. AF_11/2019</t>
  </si>
  <si>
    <t>0,6167</t>
  </si>
  <si>
    <t>98441</t>
  </si>
  <si>
    <t>PAREDE DE MADEIRA COMPENSADA PARA CONSTRUÇÃO TEMPORÁRIA EM CHAPA SIMPLES, EXTERNA, SEM VÃO. AF_03/2024</t>
  </si>
  <si>
    <t>0,6408</t>
  </si>
  <si>
    <t>98443</t>
  </si>
  <si>
    <t>PAREDE DE MADEIRA COMPENSADA PARA CONSTRUÇÃO TEMPORÁRIA EM CHAPA SIMPLES, INTERNA, SEM VÃO. AF_03/2024</t>
  </si>
  <si>
    <t>0,3401</t>
  </si>
  <si>
    <t>98445</t>
  </si>
  <si>
    <t>PAREDE DE MADEIRA COMPENSADA PARA CONSTRUÇÃO TEMPORÁRIA EM CHAPA SIMPLES, EXTERNA, COM ÁREA LÍQUIDA MAIOR OU IGUAL A 6 M², COM VÃO. AF_03/2024</t>
  </si>
  <si>
    <t>0,4654</t>
  </si>
  <si>
    <t>98446</t>
  </si>
  <si>
    <t>PAREDE DE MADEIRA COMPENSADA PARA CONSTRUÇÃO TEMPORÁRIA EM CHAPA SIMPLES, EXTERNA, COM ÁREA LÍQUIDA MENOR QUE 6 M², COM VÃO. AF_03/2024</t>
  </si>
  <si>
    <t>0,3629</t>
  </si>
  <si>
    <t>98447</t>
  </si>
  <si>
    <t>PAREDE DE MADEIRA COMPENSADA PARA CONSTRUÇÃO TEMPORÁRIA EM CHAPA SIMPLES, INTERNA, COM ÁREA LÍQUIDA MAIOR OU IGUAL A 6 M², COM VÃO. AF_03/2024</t>
  </si>
  <si>
    <t>0,247</t>
  </si>
  <si>
    <t>98448</t>
  </si>
  <si>
    <t>PAREDE DE MADEIRA COMPENSADA PARA CONSTRUÇÃO TEMPORÁRIA EM CHAPA SIMPLES, INTERNA, COM ÁREA LÍQUIDA MENOR QUE 6 M², COM VÃO. AF_03/2024</t>
  </si>
  <si>
    <t>0,1926</t>
  </si>
  <si>
    <t>100556</t>
  </si>
  <si>
    <t>CAIXA DE PASSAGEM PARA TELEFONE 15X15X10CM (SOBREPOR), FORNECIMENTO E INSTALACAO. AF_11/2019</t>
  </si>
  <si>
    <t>100665</t>
  </si>
  <si>
    <t>JANELA DE MADEIRA CEDRINHO/ ANGELIM COMERCIAL/ CURUPIXA/ CUMARU OU EQUIVALENTE, CAIXA DO BATENTE/ MARCO 10 CM, COM DUAS FOLHAS DE ABRIR TIPO VENEZIANAS E 2 FOLHAS GUILHOTINAS PARA VIDRO (VIDROS NÃO INCLUSOS), COM GUARNIÇÃO/ ALIZAR E FERRAGENS, FIXAÇÃO COM PARAFUSOS E ESPUMA EXPANSIVA, EXCLUSIVE CONTRAMARCO - FORNECIMENTO E INSTALAÇÃO. AF_11/2024</t>
  </si>
  <si>
    <t>0,0964</t>
  </si>
  <si>
    <t>101165</t>
  </si>
  <si>
    <t>ALVENARIA DE EMBASAMENTO COM BLOCO ESTRUTURAL DE CONCRETO, DE 14X19X29CM E ARGAMASSA DE ASSENTAMENTO COM PREPARO EM BETONEIRA. AF_05/2020</t>
  </si>
  <si>
    <t>0,0239</t>
  </si>
  <si>
    <t>101891</t>
  </si>
  <si>
    <t>DISJUNTOR MONOPOLAR TIPO NEMA, CORRENTE NOMINAL DE 35 ATÉ 50A - FORNECIMENTO E INSTALAÇÃO. AF_10/2020</t>
  </si>
  <si>
    <t>0,1023</t>
  </si>
  <si>
    <t>INF0023</t>
  </si>
  <si>
    <t>PONTO DE CONSUMO TERMINAL DE ÁGUA FRIA (SUBRAMAL) COM TUBULAÇÃO DE PVC, DN 25 MM, INSTALADO EM RAMAL DE ÁGUA, INCLUSOS RASGO E CHUMBAMENTO EM ALVENARIA</t>
  </si>
  <si>
    <t>87527</t>
  </si>
  <si>
    <t>EMBOÇO, EM ARGAMASSA TRAÇO 1:2:8, PREPARO MECÂNICO, APLICADO MANUALMENTE EM PAREDES INTERNAS DE AMBIENTES COM ÁREA MENOR QUE 5M², E =17,5MM, COM TALISCAS. AF_03/2024</t>
  </si>
  <si>
    <t>87246</t>
  </si>
  <si>
    <t>REVESTIMENTO CERÂMICO PARA PISO COM PLACAS TIPO ESMALTADA DE DIMENSÕES 35X35 CM APLICADA EM AMBIENTES DE ÁREA MENOR QUE 5 M2. AF_02/2023_PE</t>
  </si>
  <si>
    <t>0,0806</t>
  </si>
  <si>
    <t>97609</t>
  </si>
  <si>
    <t>LÂMPADA COMPACTA DE LED 6 W, BASE E27 - FORNECIMENTO E INSTALAÇÃO. AF_09/2024</t>
  </si>
  <si>
    <t>0,1156</t>
  </si>
  <si>
    <t>97610</t>
  </si>
  <si>
    <t>LÂMPADA COMPACTA DE LED 10 W, BASE E27 - FORNECIMENTO E INSTALAÇÃO. AF_09/2024</t>
  </si>
  <si>
    <t>100903</t>
  </si>
  <si>
    <t>LÂMPADA TUBULAR LED DE 18/20 W, COM SOQUETE, BASE G13 - FORNECIMENTO E INSTALAÇÃO. AF_09/2024_PS</t>
  </si>
  <si>
    <t>0,2312</t>
  </si>
  <si>
    <t>91934</t>
  </si>
  <si>
    <t>CABO DE COBRE FLEXÍVEL ISOLADO, 16 MM², ANTI-CHAMA 450/750 V, PARA CIRCUITOS TERMINAIS - FORNECIMENTO E INSTALAÇÃO. AF_03/2023</t>
  </si>
  <si>
    <t>00003080</t>
  </si>
  <si>
    <t>FECHADURA ESPELHO PARA PORTA EXTERNA, EM ACO INOX (MAQUINA, TESTA E CONTRA-TESTA) E EM ZAMAC (MACANETA, LINGUETA E TRINCOS) COM ACABAMENTO CROMADO, MAQUINA DE 40 MM, INCLUINDO CHAVE TIPO CILINDRO</t>
  </si>
  <si>
    <t>00003097</t>
  </si>
  <si>
    <t>FECHADURA ROSETA REDONDA PARA PORTA DE BANHEIRO, EM ACO INOX (MAQUINA, TESTA E CONTRA-TESTA) E EM ZAMAC (MACANETA, LINGUETA E TRINCOS) COM ACABAMENTO CROMADO, MAQUINA DE 40 MM, INCLUINDO CHAVE TIPO TRANQUETA</t>
  </si>
  <si>
    <t>00010886</t>
  </si>
  <si>
    <t>EXTINTOR DE INCENDIO PORTATIL COM CARGA DE AGUA PRESSURIZADA DE 10 L, CLASSE A</t>
  </si>
  <si>
    <t>00010891</t>
  </si>
  <si>
    <t>EXTINTOR DE INCENDIO PORTATIL COM CARGA DE PO QUIMICO SECO (PQS) DE 4 KG, CLASSE BC</t>
  </si>
  <si>
    <t>00011587</t>
  </si>
  <si>
    <t>FORRO DE PVC LISO, BRANCO, REGUA DE 10 CM, ESPESSURA APROXIMADA DE 8 MM (COM COLOCACAO / SEM ESTRUTURA METALICA)</t>
  </si>
  <si>
    <t>0,9938</t>
  </si>
  <si>
    <t>0,9794</t>
  </si>
  <si>
    <t>3,7457</t>
  </si>
  <si>
    <t>0,2518</t>
  </si>
  <si>
    <t>0,2266</t>
  </si>
  <si>
    <t>0,0634</t>
  </si>
  <si>
    <t>0,0755</t>
  </si>
  <si>
    <t>0,6219</t>
  </si>
  <si>
    <t>0,6798</t>
  </si>
  <si>
    <t>0,1259</t>
  </si>
  <si>
    <t>0,0504</t>
  </si>
  <si>
    <t>92025</t>
  </si>
  <si>
    <t>INTERRUPTOR SIMPLES (1 MÓDULO) COM 2 TOMADAS DE EMBUTIR 2P+T 10 A, INCLUINDO SUPORTE E PLACA - FORNECIMENTO E INSTALAÇÃO. AF_03/2023</t>
  </si>
  <si>
    <t>0,0252</t>
  </si>
  <si>
    <t>1,4396</t>
  </si>
  <si>
    <t>0,0262</t>
  </si>
  <si>
    <t>0,0067</t>
  </si>
  <si>
    <t>0,0604</t>
  </si>
  <si>
    <t>0,5495</t>
  </si>
  <si>
    <t>0,4284</t>
  </si>
  <si>
    <t>0,0439</t>
  </si>
  <si>
    <t>0,0342</t>
  </si>
  <si>
    <t>0,0269</t>
  </si>
  <si>
    <t>101876</t>
  </si>
  <si>
    <t>QUADRO DE DISTRIBUIÇÃO DE ENERGIA EM PVC, DE EMBUTIR, SEM BARRAMENTO, PARA 6 DISJUNTORES - FORNECIMENTO E INSTALAÇÃO. AF_10/2020</t>
  </si>
  <si>
    <t>0,2014</t>
  </si>
  <si>
    <t>00004513</t>
  </si>
  <si>
    <t>CAIBRO 5 X 5 CM EM PINUS, MISTA OU EQUIVALENTE DA REGIAO - BRUTA</t>
  </si>
  <si>
    <t>3,4844</t>
  </si>
  <si>
    <t>00006193</t>
  </si>
  <si>
    <t>TABUA NAO APARELHADA *2,5 X 20* CM, EM MACARANDUBA/MASSARANDUBA, ANGELIM OU EQUIVALENTE DA REGIAO - BRUTA</t>
  </si>
  <si>
    <t>3,9174</t>
  </si>
  <si>
    <t>00011455</t>
  </si>
  <si>
    <t>FERROLHO COM FECHO / TRINCO REDONDO, EM ACO GALVANIZADO / ZINCADO, DE SOBREPOR, COM COMPRIMENTO DE 8" E ESPESSURA MINIMA DA CHAPA DE 1,50 MM</t>
  </si>
  <si>
    <t>0,0268</t>
  </si>
  <si>
    <t>1,1155</t>
  </si>
  <si>
    <t>1,4293</t>
  </si>
  <si>
    <t>0,0886</t>
  </si>
  <si>
    <t>0,1423</t>
  </si>
  <si>
    <t>0,0537</t>
  </si>
  <si>
    <t>0,3221</t>
  </si>
  <si>
    <t>0,5369</t>
  </si>
  <si>
    <t>0,1074</t>
  </si>
  <si>
    <t>0,8591</t>
  </si>
  <si>
    <t>2,5503</t>
  </si>
  <si>
    <t>0,1611</t>
  </si>
  <si>
    <t>0,1342</t>
  </si>
  <si>
    <t>1,451</t>
  </si>
  <si>
    <t>0,039</t>
  </si>
  <si>
    <t>0,009</t>
  </si>
  <si>
    <t>0,1879</t>
  </si>
  <si>
    <t>98102</t>
  </si>
  <si>
    <t>CAIXA DE GORDURA SIMPLES, CIRCULAR, EM CONCRETO PRÉ-MOLDADO, DIÂMETRO INTERNO = 0,4 M, ALTURA INTERNA = 0,4 M. AF_12/2020</t>
  </si>
  <si>
    <t>0,3117</t>
  </si>
  <si>
    <t>0,2264</t>
  </si>
  <si>
    <t>0,1765</t>
  </si>
  <si>
    <t>00037525</t>
  </si>
  <si>
    <t>TELA PLASTICA TECIDA LISTRADA BRANCA E LARANJA, TIPO GUARDA CORPO, EM POLIETILENO MONOFILADO, ROLO 1,20 X 50 M (L X C)</t>
  </si>
  <si>
    <t>1,2782</t>
  </si>
  <si>
    <t>0,0522</t>
  </si>
  <si>
    <t>0,1894</t>
  </si>
  <si>
    <t>87777</t>
  </si>
  <si>
    <t>EMBOÇO OU MASSA ÚNICA EM ARGAMASSA TRAÇO 1:2:8, PREPARO MANUAL, APLICADA MANUALMENTE EM PANOS DE FACHADA COM PRESENÇA DE VÃOS, ESPESSURA DE 25 MM. AF_08/2022</t>
  </si>
  <si>
    <t>0,1681</t>
  </si>
  <si>
    <t>0,7679</t>
  </si>
  <si>
    <t>87903</t>
  </si>
  <si>
    <t>CHAPISCO APLICADO EM ALVENARIA (COM PRESENÇA DE VÃOS) E ESTRUTURAS DE CONCRETO DE FACHADA, COM ROLO PARA TEXTURA ACRÍLICA. ARGAMASSA INDUSTRIALIZADA COM PREPARO EM MISTURADOR 300 KG. AF_10/2022</t>
  </si>
  <si>
    <t>2,4442</t>
  </si>
  <si>
    <t>0,0696</t>
  </si>
  <si>
    <t>0,1631</t>
  </si>
  <si>
    <t>0,2235</t>
  </si>
  <si>
    <t>0,047</t>
  </si>
  <si>
    <t>0,174</t>
  </si>
  <si>
    <t>0,0174</t>
  </si>
  <si>
    <t>0,0722</t>
  </si>
  <si>
    <t>0,0348</t>
  </si>
  <si>
    <t>0,4612</t>
  </si>
  <si>
    <t>0,1827</t>
  </si>
  <si>
    <t>91305</t>
  </si>
  <si>
    <t>FECHADURA DE EMBUTIR PARA PORTA DE BANHEIRO, COMPLETA, ACABAMENTO PADRÃO POPULAR, INCLUSO EXECUÇÃO DE FURO - FORNECIMENTO E INSTALAÇÃO. AF_12/2019</t>
  </si>
  <si>
    <t>0,3307</t>
  </si>
  <si>
    <t>91863</t>
  </si>
  <si>
    <t>ELETRODUTO RÍGIDO ROSCÁVEL, PVC, DN 25 MM (3/4"), PARA CIRCUITOS TERMINAIS, INSTALADO EM FORRO - FORNECIMENTO E INSTALAÇÃO. AF_03/2023</t>
  </si>
  <si>
    <t>0,1305</t>
  </si>
  <si>
    <t>0,1566</t>
  </si>
  <si>
    <t>91871</t>
  </si>
  <si>
    <t>ELETRODUTO RÍGIDO ROSCÁVEL, PVC, DN 25 MM (3/4"), PARA CIRCUITOS TERMINAIS, INSTALADO EM PAREDE - FORNECIMENTO E INSTALAÇÃO. AF_03/2023</t>
  </si>
  <si>
    <t>0,0261</t>
  </si>
  <si>
    <t>91875</t>
  </si>
  <si>
    <t>LUVA PARA ELETRODUTO, PVC, ROSCÁVEL, DN 25 MM (3/4"), PARA CIRCUITOS TERMINAIS, INSTALADA EM FORRO - FORNECIMENTO E INSTALAÇÃO. AF_03/2023</t>
  </si>
  <si>
    <t>91882</t>
  </si>
  <si>
    <t>LUVA PARA ELETRODUTO, PVC, ROSCÁVEL, DN 20 MM (1/2"), PARA CIRCUITOS TERMINAIS, INSTALADA EM PAREDE - FORNECIMENTO E INSTALAÇÃO. AF_03/2023</t>
  </si>
  <si>
    <t>91890</t>
  </si>
  <si>
    <t>CURVA 90 GRAUS PARA ELETRODUTO, PVC, ROSCÁVEL, DN 25 MM (3/4"), PARA CIRCUITOS TERMINAIS, INSTALADA EM FORRO - FORNECIMENTO E INSTALAÇÃO. AF_03/2023</t>
  </si>
  <si>
    <t>1,253</t>
  </si>
  <si>
    <t>0,4699</t>
  </si>
  <si>
    <t>1,0442</t>
  </si>
  <si>
    <t>0,1392</t>
  </si>
  <si>
    <t>91959</t>
  </si>
  <si>
    <t>INTERRUPTOR SIMPLES (2 MÓDULOS), 10A/250V, INCLUINDO SUPORTE E PLACA - FORNECIMENTO E INSTALAÇÃO. AF_03/2023</t>
  </si>
  <si>
    <t>1,3566</t>
  </si>
  <si>
    <t>0,0279</t>
  </si>
  <si>
    <t>0,0905</t>
  </si>
  <si>
    <t>0,0064</t>
  </si>
  <si>
    <t>1,3328</t>
  </si>
  <si>
    <t>0,5619</t>
  </si>
  <si>
    <t>0,1786</t>
  </si>
  <si>
    <t>0,4081</t>
  </si>
  <si>
    <t>0,3182</t>
  </si>
  <si>
    <t>0,1297</t>
  </si>
  <si>
    <t>0,1011</t>
  </si>
  <si>
    <t>98679</t>
  </si>
  <si>
    <t>PISO CIMENTADO, TRAÇO 1:3 (CIMENTO E AREIA), ACABAMENTO LISO, ESPESSURA 2,0 CM, PREPARO MECÂNICO DA ARGAMASSA. AF_09/2020</t>
  </si>
  <si>
    <t>0,5134</t>
  </si>
  <si>
    <t>0,0286</t>
  </si>
  <si>
    <t>0,1044</t>
  </si>
  <si>
    <t>0,4675</t>
  </si>
  <si>
    <t>89351</t>
  </si>
  <si>
    <t>REGISTRO DE PRESSÃO BRUTO, LATÃO, ROSCÁVEL, 3/4'' - FORNECIMENTO E INSTALAÇÃO. AF_08/2021</t>
  </si>
  <si>
    <t>0,4628</t>
  </si>
  <si>
    <t>0,2611</t>
  </si>
  <si>
    <t>00003659</t>
  </si>
  <si>
    <t>JUNCAO SIMPLES DE REDUCAO, PVC, DN 100 X 50 MM, SERIE NORMAL PARA ESGOTO PREDIAL</t>
  </si>
  <si>
    <t>00003670</t>
  </si>
  <si>
    <t>JUNCAO SIMPLES, PVC, 45 GRAUS, DN 100 X 100 MM, SERIE NORMAL PARA ESGOTO PREDIAL</t>
  </si>
  <si>
    <t>0,9762</t>
  </si>
  <si>
    <t>00011697</t>
  </si>
  <si>
    <t>MICTORIO COLETIVO ACO INOX (AISI 304), E = 0,8 MM, DE *100 X 40 X 30* CM (C X A X P)</t>
  </si>
  <si>
    <t>00011712</t>
  </si>
  <si>
    <t>CAIXA SIFONADA, PVC, 150 X 150 X 50 MM, COM GRELHA QUADRADA, BRANCA (NBR 5688)</t>
  </si>
  <si>
    <t>00021112</t>
  </si>
  <si>
    <t>VALVULA DE DESCARGA EM METAL CROMADO PARA MICTORIO COM ACIONAMENTO POR PRESSAO E FECHAMENTO AUTOMATICO</t>
  </si>
  <si>
    <t>00043777</t>
  </si>
  <si>
    <t>PORTA DE MADEIRA, FOLHA LEVE (NBR 15930), DE 600 X 2100 MM, E = 35 MM, NUCLEO COLMEIA, CAPA LISA EM HDF, ACABAMENTO MELAMINICO EM PADRAO MADEIRA</t>
  </si>
  <si>
    <t>0,0447618</t>
  </si>
  <si>
    <t>2,386</t>
  </si>
  <si>
    <t>2,45</t>
  </si>
  <si>
    <t>90586</t>
  </si>
  <si>
    <t>VIBRADOR DE IMERSÃO, DIÂMETRO DE PONTEIRA 45MM, MOTOR ELÉTRICO TRIFÁSICO POTÊNCIA DE 2 CV - CHP DIURNO. AF_06/2015</t>
  </si>
  <si>
    <t>0,314</t>
  </si>
  <si>
    <t>90587</t>
  </si>
  <si>
    <t>VIBRADOR DE IMERSÃO, DIÂMETRO DE PONTEIRA 45MM, MOTOR ELÉTRICO TRIFÁSICO POTÊNCIA DE 2 CV - CHI DIURNO. AF_06/2015</t>
  </si>
  <si>
    <t>0,911</t>
  </si>
  <si>
    <t>94971</t>
  </si>
  <si>
    <t>CONCRETO FCK = 25MPA, TRAÇO 1:2,3:2,7 (EM MASSA SECA DE CIMENTO/ AREIA MÉDIA/ BRITA 1) - PREPARO MECÂNICO COM BETONEIRA 600 L. AF_05/2021</t>
  </si>
  <si>
    <t>1,15</t>
  </si>
  <si>
    <t>94970</t>
  </si>
  <si>
    <t>CONCRETO FCK = 20MPA, TRAÇO 1:2,7:3 (EM MASSA SECA DE CIMENTO/ AREIA MÉDIA/ BRITA 1) - PREPARO MECÂNICO COM BETONEIRA 600 L. AF_05/2021</t>
  </si>
  <si>
    <t>1,846</t>
  </si>
  <si>
    <t>5,538</t>
  </si>
  <si>
    <t>0,672</t>
  </si>
  <si>
    <t>1,174</t>
  </si>
  <si>
    <t>1,103</t>
  </si>
  <si>
    <t>0,168375</t>
  </si>
  <si>
    <t>0,5388</t>
  </si>
  <si>
    <t>7631</t>
  </si>
  <si>
    <t>LUMINARIA DE SOBREPOR, COM ALETAS E REFLETORES EM ALUMINIO ALTO BRILHO, INCLUSO DUAS LAMPADAS T 8 LED DE 18W - 120CM, SANLUME OU SIMILAR</t>
  </si>
  <si>
    <t>3436</t>
  </si>
  <si>
    <t>DISJUNTOR NORMA DIN CURVA C 3P (TRIPOLAR) DE 80A A 100A</t>
  </si>
  <si>
    <t>0</t>
  </si>
  <si>
    <t>0,568</t>
  </si>
  <si>
    <t>00039458</t>
  </si>
  <si>
    <t>2418</t>
  </si>
  <si>
    <t>Ventilador de teto, 3 pas, c/ globo, Super Lumi, marca Loren Sid, ou similar</t>
  </si>
  <si>
    <t>00039455</t>
  </si>
  <si>
    <t>00038070</t>
  </si>
  <si>
    <t>INTERRUPTORES PARALELOS (2 MODULOS) 10A, 250V, CONJUNTO MONTADO PARA EMBUTIR 4" X 2" (PLACA + SUPORTE + MODULOS)</t>
  </si>
  <si>
    <t>00001574</t>
  </si>
  <si>
    <t>TERMINAL A COMPRESSAO EM COBRE ESTANHADO PARA CABO 10 MM2, 1 FURO E 1 COMPRESSAO, PARA PARAFUSO DE FIXACAO M6</t>
  </si>
  <si>
    <t>00034714</t>
  </si>
  <si>
    <t>DISJUNTOR TERMOMAGNETICO PARA TRILHO DIN (IEC), TRIPOLAR, 63 A</t>
  </si>
  <si>
    <t>0,2299</t>
  </si>
  <si>
    <t>0,5518</t>
  </si>
  <si>
    <t>00038775</t>
  </si>
  <si>
    <t>LUMINARIA TIPO TARTARUGA PARA AREA EXTERNA EM ALUMINIO, COM GRADE, PARA 1 LAMPADA, BASE E27, POTENCIA MAXIMA 40/60 W (NAO INCLUI LAMPADA)</t>
  </si>
  <si>
    <t>047094</t>
  </si>
  <si>
    <t>LAMPADA LED BULBO 12W BRANCA BIVOLT LUZ SOLLAR</t>
  </si>
  <si>
    <t>12086</t>
  </si>
  <si>
    <t>Chave contactora para motor até 5A</t>
  </si>
  <si>
    <t>11937</t>
  </si>
  <si>
    <t>Chave comutadora de 3 posições em retenção ref. S1-3SB3001-2AA21 da Siemens ou similar</t>
  </si>
  <si>
    <t>0,45</t>
  </si>
  <si>
    <t>00039771</t>
  </si>
  <si>
    <t>CAIXA DE PASSAGEM METALICA DE SOBREPOR COM TAMPA PARAFUSADA, DIMENSOES 20 X 20 X 10 CM</t>
  </si>
  <si>
    <t>0,244</t>
  </si>
  <si>
    <t>00039600</t>
  </si>
  <si>
    <t>CONECTOR / TOMADA FEMEA RJ 45, CATEGORIA 5 E (CAT 5E) PARA CABOS</t>
  </si>
  <si>
    <t>00038093</t>
  </si>
  <si>
    <t>ESPELHO / PLACA DE 2 POSTOS 4" X 2", PARA INSTALACAO DE TOMADAS E INTERRUPTORES</t>
  </si>
  <si>
    <t>1,4</t>
  </si>
  <si>
    <t>4.50.20</t>
  </si>
  <si>
    <t>CAIXA DE PASSAGEM DE ALUM. 10X10X6CM ANTI-UMIDADE</t>
  </si>
  <si>
    <t>0,3365</t>
  </si>
  <si>
    <t>00001884</t>
  </si>
  <si>
    <t>CURVA 90 GRAUS, LONGA, DE PVC RIGIDO ROSCAVEL, DE 1", PARA ELETRODUTO</t>
  </si>
  <si>
    <t>0,1336</t>
  </si>
  <si>
    <t>00001892</t>
  </si>
  <si>
    <t>LUVA EM PVC RIGIDO ROSCAVEL, DE 1", PARA ELETRODUTO</t>
  </si>
  <si>
    <t>00020080</t>
  </si>
  <si>
    <t>ADESIVO PLASTICO PARA PVC, FRASCO COM 175 GR</t>
  </si>
  <si>
    <t>0,0457</t>
  </si>
  <si>
    <t>0,258</t>
  </si>
  <si>
    <t>000294</t>
  </si>
  <si>
    <t>FIBRA OPTICA - ADAPTADOR E ACOPLADOR SIMPLEX MM SC/SC</t>
  </si>
  <si>
    <t>P.18.000.042520</t>
  </si>
  <si>
    <t>Painel frontal cego de 19´ x 1 U; ref. Itcomtech/20, Furukawa, Garra ou equivalente</t>
  </si>
  <si>
    <t>P.17.000.030523</t>
  </si>
  <si>
    <t>Bandeja fixa para rack, 19´ x 500 mm</t>
  </si>
  <si>
    <t>00000411</t>
  </si>
  <si>
    <t>ABRACADEIRA DE NYLON PARA AMARRACAO DE CABOS, COMPRIMENTO DE 200 X *4,6* MM</t>
  </si>
  <si>
    <t>95541</t>
  </si>
  <si>
    <t>FIXAÇÃO DE DUTOS FLEXÍVEIS CIRCULARES, DIÂMETRO 109 MM OU 4", COM ABRAÇADEIRA METÁLICA FLEXÍVEL FIXADA DIRETAMENTE NA LAJE, SOMENTE MÃO DE OBRA. AF_09/2023</t>
  </si>
  <si>
    <t>00007568</t>
  </si>
  <si>
    <t>BUCHA DE NYLON SEM ABA S10, COM PARAFUSO DE 6,10 X 65 MM EM ACO ZINCADO COM ROSCA SOBERBA, CABECA CHATA E FENDA PHILLIPS</t>
  </si>
  <si>
    <t>0,0066</t>
  </si>
  <si>
    <t>1688</t>
  </si>
  <si>
    <t>Parafuso com porca gaiola</t>
  </si>
  <si>
    <t>11622</t>
  </si>
  <si>
    <t>Velcro dupla face com 3 metros</t>
  </si>
  <si>
    <t>0,325</t>
  </si>
  <si>
    <t>918</t>
  </si>
  <si>
    <t>Espelho para caixa 4"x2", com 01 saída rj-45 (krone ou similar)</t>
  </si>
  <si>
    <t>000821</t>
  </si>
  <si>
    <t>FIBRA OPTICA - CAIXA DE TERMINACAO OPTICA CTO NAP RE 1X16 SC-APC COMPLETA STS</t>
  </si>
  <si>
    <t>00000412</t>
  </si>
  <si>
    <t>ABRACADEIRA DE NYLON PARA AMARRACAO DE CABOS, COMPRIMENTO DE *230* X *7,6* MM</t>
  </si>
  <si>
    <t>011173</t>
  </si>
  <si>
    <t>FITA ADESIVA COMUM CREPE 19mmx50,0m TEKBOND</t>
  </si>
  <si>
    <t>P.13.000.045001</t>
  </si>
  <si>
    <t>Caixa de passagem em chapa 18, com tampa parafusada, 10 x 10 x 8 cm</t>
  </si>
  <si>
    <t>0,638</t>
  </si>
  <si>
    <t>00001872</t>
  </si>
  <si>
    <t>CAIXA DE PASSAGEM, EM PVC, DE 4" X 2", PARA ELETRODUTO FLEXIVEL CORRUGADO</t>
  </si>
  <si>
    <t>15,2</t>
  </si>
  <si>
    <t>88830</t>
  </si>
  <si>
    <t>BETONEIRA CAPACIDADE NOMINAL DE 400 L, CAPACIDADE DE MISTURA 280 L, MOTOR ELÉTRICO TRIFÁSICO POTÊNCIA DE 2 CV, SEM CARREGADOR - CHP DIURNO. AF_05/2023</t>
  </si>
  <si>
    <t>0,2624</t>
  </si>
  <si>
    <t>2,0629</t>
  </si>
  <si>
    <t>0,0274</t>
  </si>
  <si>
    <t>2,8006</t>
  </si>
  <si>
    <t>0,3091</t>
  </si>
  <si>
    <t>0,4808</t>
  </si>
  <si>
    <t>88242</t>
  </si>
  <si>
    <t>AJUDANTE DE PEDREIRO COM ENCARGOS COMPLEMENTARES</t>
  </si>
  <si>
    <t>0,816</t>
  </si>
  <si>
    <t>0,0381</t>
  </si>
  <si>
    <t>00004718</t>
  </si>
  <si>
    <t>PEDRA BRITADA N. 2 (19 A 38 MM) POSTO PEDREIRA/FORNECEDOR, SEM FRETE</t>
  </si>
  <si>
    <t>0,0208</t>
  </si>
  <si>
    <t>1,223</t>
  </si>
  <si>
    <t>18,2441</t>
  </si>
  <si>
    <t>00007258</t>
  </si>
  <si>
    <t>TIJOLO CERAMICO MACICO COMUM DE *5 X 10 X 20* CM (L X A X C)</t>
  </si>
  <si>
    <t>0,0164</t>
  </si>
  <si>
    <t>0,2315</t>
  </si>
  <si>
    <t>00000367</t>
  </si>
  <si>
    <t>AREIA GROSSA - POSTO JAZIDA/FORNECEDOR (RETIRADO NA JAZIDA, SEM TRANSPORTE)</t>
  </si>
  <si>
    <t>0,0127</t>
  </si>
  <si>
    <t>00000123</t>
  </si>
  <si>
    <t>ADITIVO IMPERMEABILIZANTE DE PEGA NORMAL PARA ARGAMASSAS E CONCRETOS SEM ARMACAO, LIQUIDO E ISENTO DE CLORETOS</t>
  </si>
  <si>
    <t>0,204</t>
  </si>
  <si>
    <t>8,81</t>
  </si>
  <si>
    <t>5,01</t>
  </si>
  <si>
    <t>0,01242</t>
  </si>
  <si>
    <t>11</t>
  </si>
  <si>
    <t>00001358</t>
  </si>
  <si>
    <t>CHAPA/PAINEL DE MADEIRA COMPENSADA RESINADA (MADEIRITE RESINADO ROSA) PARA FORMA DE CONCRETO, DE 2200 X 1100 MM, E = 17 MM</t>
  </si>
  <si>
    <t>34,69</t>
  </si>
  <si>
    <t>0,01314</t>
  </si>
  <si>
    <t>00004722</t>
  </si>
  <si>
    <t>PEDRA BRITADA N. 3 (38 A 50 MM) POSTO PEDREIRA/FORNECEDOR, SEM FRETE</t>
  </si>
  <si>
    <t>0,012</t>
  </si>
  <si>
    <t>200</t>
  </si>
  <si>
    <t>00043059</t>
  </si>
  <si>
    <t>ACO CA-60, 4,2 MM, OU 5,0 MM, OU 6,0 MM, OU 7,0 MM, VERGALHAO</t>
  </si>
  <si>
    <t>1,26</t>
  </si>
  <si>
    <t>00039763</t>
  </si>
  <si>
    <t>QUADRO DE DISTRIBUICAO COM BARRAMENTO TRIFASICO, DE EMBUTIR, EM CHAPA DE ACO GALVANIZADO, PARA 48 DISJUNTORES DIN, 100 A</t>
  </si>
  <si>
    <t>00034734</t>
  </si>
  <si>
    <t>DISJUNTOR TERMOMAGNETICO AJUSTAVEL, TRIPOLAR DE 300 ATE 400A, CAPACIDADE DE INTERRUPCAO DE 35KA</t>
  </si>
  <si>
    <t>P.23.000.049627</t>
  </si>
  <si>
    <t>Barramento de cobre nu (qualquer bitola)</t>
  </si>
  <si>
    <t>2,51</t>
  </si>
  <si>
    <t>0,783</t>
  </si>
  <si>
    <t>00001576</t>
  </si>
  <si>
    <t>TERMINAL A COMPRESSAO EM COBRE ESTANHADO PARA CABO 25 MM2, 1 FURO E 1 COMPRESSAO, PARA PARAFUSO DE FIXACAO M8</t>
  </si>
  <si>
    <t>COT.179 (10/2025)</t>
  </si>
  <si>
    <t>DISJUNTOR TERMOMAGNÉTICO TRIPOLAR, CAIXA MOLDADA, 100A</t>
  </si>
  <si>
    <t>8,768</t>
  </si>
  <si>
    <t>048756</t>
  </si>
  <si>
    <t>CONSULTORIA TABELA IBEC ENGENHEIRO SENIOR INCLUSIVE IMPOSTOS</t>
  </si>
  <si>
    <t>077452</t>
  </si>
  <si>
    <t>SINALIZADOR COM SUPORTE PARA CONE E BASE MAGNETICA EM LED</t>
  </si>
  <si>
    <t>161615</t>
  </si>
  <si>
    <t>MEDIDOR RESISTENCIA ATERRAMENTO TERROMETRO DIGITAL DE 0 A 2000 OHMS MRT-300 PORTATIL ESTOJO COM CERTIFICADO CALIBRACAO</t>
  </si>
  <si>
    <t>1,031</t>
  </si>
  <si>
    <t>104</t>
  </si>
  <si>
    <t>12.001.0060</t>
  </si>
  <si>
    <t>MURETA DE MEDIÇÃO EM ALVENARIA PARA SUBESTAÇÃO AÉREA ATÉ 300 KVA PADRÃO ENERGISA</t>
  </si>
  <si>
    <t>88286</t>
  </si>
  <si>
    <t>MOTORISTA OPERADOR DE MUNCK COM ENCARGOS COMPLEMENTARES</t>
  </si>
  <si>
    <t>00000863</t>
  </si>
  <si>
    <t>CABO DE COBRE NU 35 MM2 MEIO-DURO</t>
  </si>
  <si>
    <t>00007614</t>
  </si>
  <si>
    <t>TRANSFORMADOR TRIFASICO DE DISTRIBUICAO, POTENCIA DE 150 KVA, TENSAO NOMINAL DE 15 KV, TENSAO SECUNDARIA DE 220/127V, EM OLEO ISOLANTE TIPO MINERAL</t>
  </si>
  <si>
    <t>00004276</t>
  </si>
  <si>
    <t>PARA-RAIOS DE DISTRIBUICAO, TENSAO NOMINAL 15 KV, CORRENTE NOMINAL DE DESCARGA 5 KA</t>
  </si>
  <si>
    <t>00003406</t>
  </si>
  <si>
    <t>ISOLADOR DE PORCELANA, TIPO PINO MONOCORPO, PARA TENSAO DE *15* KV</t>
  </si>
  <si>
    <t>00012327</t>
  </si>
  <si>
    <t>CINTA CIRCULAR EM ACO GALVANIZADO DE 210 MM DE DIAMETRO PARA INSTALACAO DE TRANSFORMADOR EM POSTE DE CONCRETO</t>
  </si>
  <si>
    <t>00011790</t>
  </si>
  <si>
    <t>PARAFUSO M16 EM ACO GALVANIZADO, COMPRIMENTO = 450 MM, DIAMETRO = 16 MM, ROSCA MAQUINA, CABECA QUADRADA</t>
  </si>
  <si>
    <t>00000436</t>
  </si>
  <si>
    <t>PARAFUSO FRANCES M16 EM ACO GALVANIZADO, COMPRIMENTO = 150 MM, DIAMETRO = 16 MM, CABECA ABAULADA</t>
  </si>
  <si>
    <t>00001562</t>
  </si>
  <si>
    <t>CONECTOR METALICO TIPO PARAFUSO FENDIDO (SPLIT BOLT), COM SEPARADOR DE CABOS BIMETALICOS, PARA CABOS ATE 50 MM2</t>
  </si>
  <si>
    <t>00000442</t>
  </si>
  <si>
    <t>PARAFUSO FRANCES M16 EM ACO GALVANIZADO, COMPRIMENTO = 45 MM, DIAMETRO = 16 MM, CABECA ABAULADA</t>
  </si>
  <si>
    <t>00007576</t>
  </si>
  <si>
    <t>SUPORTE EM ACO GALVANIZADO PARA TRANSFORMADOR PARA POSTE DUPLO T 185 X 95 MM, CHAPA DE 5/16"</t>
  </si>
  <si>
    <t>00034519</t>
  </si>
  <si>
    <t>CRUZETA DE CONCRETO LEVE, COMP. 2000 MM SECAO, 90 X 90 MM</t>
  </si>
  <si>
    <t>00007569</t>
  </si>
  <si>
    <t>HASTE ANCORA EM ACO GALVANIZADO, DIMENSOES 16 MM X 2000 MM</t>
  </si>
  <si>
    <t>00002620</t>
  </si>
  <si>
    <t>CURVA 90 GRAUS PARA ELETRODUTO, EM ACO GALVANIZADO ELETROLITICO, COM ROSCA, DIAMETRO DE 80 MM (3")</t>
  </si>
  <si>
    <t>00039181</t>
  </si>
  <si>
    <t>BUCHA EM ALUMINIO, COM ROSCA, DE 3", PARA ELETRODUTO</t>
  </si>
  <si>
    <t>00012062</t>
  </si>
  <si>
    <t>ELETRODUTO FLEXIVEL, EM FITA DE ACO GALVANIZADO, SEM REVESTIMENTO, DIAMETRO NOMINAL 3"</t>
  </si>
  <si>
    <t>9</t>
  </si>
  <si>
    <t>00000857</t>
  </si>
  <si>
    <t>CABO DE COBRE NU 16 MM2 MEIO-DURO</t>
  </si>
  <si>
    <t>25</t>
  </si>
  <si>
    <t>00039692</t>
  </si>
  <si>
    <t>CAIXA DE PROTECAO PARA TRANSFORMADOR CORRENTE, EM CHAPA DE ACO 18 USG (PADRAO DA CONCESSIONARIA LOCAL)</t>
  </si>
  <si>
    <t>00000379</t>
  </si>
  <si>
    <t>ARRUELA QUADRADA EM ACO GALVANIZADO, DIMENSAO = 38 MM, ESPESSURA = 3MM, DIAMETRO DO FURO= 18 MM</t>
  </si>
  <si>
    <t>14</t>
  </si>
  <si>
    <t>00037590</t>
  </si>
  <si>
    <t>SUPORTE MAO-FRANCESA EM ACO, ABAS IGUAIS 30 CM, CAPACIDADE MINIMA 60 KG, BRANCO</t>
  </si>
  <si>
    <t>00004337</t>
  </si>
  <si>
    <t>PORCA ZINCADA, QUADRADA, DIAMETRO 5/8"</t>
  </si>
  <si>
    <t>00011272</t>
  </si>
  <si>
    <t>ALCA PREFORMADA DE DISTRIBUICAO, EM ACO GALVANIZADO, PARA CONDUTORES DE ALUMINIO AWG 2 (CAA 6/1 OU CA 7 FIOS)</t>
  </si>
  <si>
    <t>00000430</t>
  </si>
  <si>
    <t>PARAFUSO M16 EM ACO GALVANIZADO, COMPRIMENTO = 125 MM, DIAMETRO = 16 MM, ROSCA MAQUINA, CABECA QUADRADA</t>
  </si>
  <si>
    <t>00043093</t>
  </si>
  <si>
    <t>CAIXA DE DERIVACAO PARA MEDIDOR DE ENERGIA, COM BARRAMENTO POLIFASICO, EM POLICARBONATO / TERMOPLASTICO - MODULO (PADRAO CONCESSIONARIA LOCAL)</t>
  </si>
  <si>
    <t>00001092</t>
  </si>
  <si>
    <t>ARMACAO VERTICAL COM HASTE E CONTRA-PINO, EM CHAPA DE ACO GALVANIZADO 3/16", COM 2 ESTRIBOS, SEM ISOLADOR</t>
  </si>
  <si>
    <t>00001564</t>
  </si>
  <si>
    <t>GRAMPO PARALELO METALICO PARA CABO DE 6 A 50 MM2, COM 2 PARAFUSOS</t>
  </si>
  <si>
    <t>00000999</t>
  </si>
  <si>
    <t>CABO DE COBRE, FLEXIVEL, CLASSE 4 OU 5, ISOLACAO EM PVC/A, ANTICHAMA BWF-B, COBERTURA PVC-ST1, ANTICHAMA BWF-B, 1 CONDUTOR, 0,6/1 KV, SECAO NOMINAL 150 MM2</t>
  </si>
  <si>
    <t>70</t>
  </si>
  <si>
    <t>00012344</t>
  </si>
  <si>
    <t>FUSIVEL DIAZED 20 A TAMANHO DII, CAPACIDADE DE INTERRUPCAO DE 50 KA EM VCA E 8 KA EM VCC, TENSAO NOMINAL DE 500 V</t>
  </si>
  <si>
    <t>00000444</t>
  </si>
  <si>
    <t>PINO ROSCA EXTERNA, EM ACO GALVANIZADO, PARA ISOLADOR DE 15KV, DIAMETRO 25 MM, COMPRIMENTO *290* MM</t>
  </si>
  <si>
    <t>2575</t>
  </si>
  <si>
    <t>TUBO PONTA AZUL PARA VALVULA DE DESCARGA 11/2"</t>
  </si>
  <si>
    <t>0,007</t>
  </si>
  <si>
    <t>00000829</t>
  </si>
  <si>
    <t>BUCHA DE REDUCAO DE PVC, SOLDAVEL, CURTA, COM 32 X 25 MM, PARA AGUA FRIA PREDIAL</t>
  </si>
  <si>
    <t>0,03</t>
  </si>
  <si>
    <t>0,119</t>
  </si>
  <si>
    <t>0,011</t>
  </si>
  <si>
    <t>00000820</t>
  </si>
  <si>
    <t>BUCHA DE REDUCAO DE PVC, SOLDAVEL, LONGA, COM 50 X 32 MM, PARA AGUA FRIA PREDIAL</t>
  </si>
  <si>
    <t>00000296</t>
  </si>
  <si>
    <t>ANEL BORRACHA PARA TUBO ESGOTO PREDIAL, DN 50 MM (NBR 5688)</t>
  </si>
  <si>
    <t>00020078</t>
  </si>
  <si>
    <t>PASTA LUBRIFICANTE PARA TUBOS E CONEXOES COM JUNTA ELASTICA, EMBALAGEM DE *400* GR (USO EM PVC, ACO, POLIETILENO E OUTROS)</t>
  </si>
  <si>
    <t>COT.085(10/2025)</t>
  </si>
  <si>
    <t>CURVA PVC LONGA 45º P/ ESGOTO 50mm</t>
  </si>
  <si>
    <t>00039319</t>
  </si>
  <si>
    <t>TERMINAL DE VENTILACAO, 50 MM, SERIE NORMAL, ESGOTO PREDIAL</t>
  </si>
  <si>
    <t>00039320</t>
  </si>
  <si>
    <t>TERMINAL DE VENTILACAO, 75 MM, SERIE NORMAL, ESGOTO PREDIAL</t>
  </si>
  <si>
    <t>0,026</t>
  </si>
  <si>
    <t>00011655</t>
  </si>
  <si>
    <t>TE SANITARIO DE REDUCAO, PVC, DN 100 X 50 MM, SERIE NORMAL, PARA ESGOTO PREDIAL</t>
  </si>
  <si>
    <t>0,033</t>
  </si>
  <si>
    <t>0,036</t>
  </si>
  <si>
    <t xml:space="preserve">11.003.0061 </t>
  </si>
  <si>
    <t>00000297</t>
  </si>
  <si>
    <t>ANEL BORRACHA PARA TUBO ESGOTO PREDIAL, DN 75 MM (NBR 5688)</t>
  </si>
  <si>
    <t>00011658</t>
  </si>
  <si>
    <t>TE SANITARIO, PVC, DN 75 X 75 MM, SERIE NORMAL PARA ESGOTO PREDIAL</t>
  </si>
  <si>
    <t>00020042</t>
  </si>
  <si>
    <t>REDUCAO EXCENTRICA PVC, DN 75 X 50 MM, PARA ESGOTO PREDIAL</t>
  </si>
  <si>
    <t>1268</t>
  </si>
  <si>
    <t>Juncao simples pvc rigido p/ esgoto primario, diam = 75 x 50mm</t>
  </si>
  <si>
    <t>00003660</t>
  </si>
  <si>
    <t>JUNCAO SIMPLES DE REDUCAO, PVC, DN 100 X 75 MM, SERIE NORMAL PARA ESGOTO PREDIAL</t>
  </si>
  <si>
    <t>0,487</t>
  </si>
  <si>
    <t>037412</t>
  </si>
  <si>
    <t>ADAPTADOR DE SAIDA PARA VASO SANITARIO 100mm TIGRE</t>
  </si>
  <si>
    <t>87316</t>
  </si>
  <si>
    <t>ARGAMASSA TRAÇO 1:4 (EM VOLUME DE CIMENTO E AREIA GROSSA ÚMIDA) PARA CHAPISCO CONVENCIONAL, PREPARO MECÂNICO COM BETONEIRA 400 L. AF_08/2019</t>
  </si>
  <si>
    <t>0,0011</t>
  </si>
  <si>
    <t>4,603</t>
  </si>
  <si>
    <t>0,0223</t>
  </si>
  <si>
    <t>97733</t>
  </si>
  <si>
    <t>PEÇA RETANGULAR PRÉ-MOLDADA, VOLUME DE CONCRETO DE ATÉ 10 LITROS, TAXA DE AÇO APROXIMADA DE 30KG/M³. AF_03/2024</t>
  </si>
  <si>
    <t>0,0132</t>
  </si>
  <si>
    <t>100475</t>
  </si>
  <si>
    <t>ARGAMASSA TRAÇO 1:3 (EM VOLUME DE CIMENTO E AREIA MÉDIA ÚMIDA) COM ADIÇÃO DE IMPERMEABILIZANTE, PREPARO MECÂNICO COM BETONEIRA 400 L. AF_08/2019</t>
  </si>
  <si>
    <t>0,0939</t>
  </si>
  <si>
    <t>101616</t>
  </si>
  <si>
    <t>PREPARO DE FUNDO DE VALA COM LARGURA MENOR QUE 1,5 M (ACERTO DO SOLO NATURAL). AF_08/2020</t>
  </si>
  <si>
    <t>0,35</t>
  </si>
  <si>
    <t>129,2722</t>
  </si>
  <si>
    <t>0,97</t>
  </si>
  <si>
    <t>0,0507</t>
  </si>
  <si>
    <t>00004721</t>
  </si>
  <si>
    <t>PEDRA BRITADA N. 1 (9,5 A 19 MM) POSTO PEDREIRA/FORNECEDOR, SEM FRETE</t>
  </si>
  <si>
    <t>29,3</t>
  </si>
  <si>
    <t>A.08.000.020118</t>
  </si>
  <si>
    <t>Estaca tipo Strauss, diâmetro de 32 cm até 30 t</t>
  </si>
  <si>
    <t>M3904</t>
  </si>
  <si>
    <t>Reservatório metálico tipo taça - capacidade de 30.000 l</t>
  </si>
  <si>
    <t>86877</t>
  </si>
  <si>
    <t>VÁLVULA EM METAL CROMADO 1.1/2" X 1.1/2" PARA TANQUE OU LAVATÓRIO, COM OU SEM LADRÃO - FORNECIMENTO E INSTALAÇÃO. AF_01/2020</t>
  </si>
  <si>
    <t>86887</t>
  </si>
  <si>
    <t>ENGATE FLEXÍVEL EM INOX, 1/2 X 40CM - FORNECIMENTO E INSTALAÇÃO. AF_01/2020</t>
  </si>
  <si>
    <t>2,07</t>
  </si>
  <si>
    <t>0,84</t>
  </si>
  <si>
    <t>00004351</t>
  </si>
  <si>
    <t>PARAFUSO NIQUELADO 3 1/2" COM ACABAMENTO CROMADO PARA FIXAR PECA SANITARIA, INCLUI PORCA CEGA, ARRUELA E BUCHA DE NYLON TAMANHO S-8</t>
  </si>
  <si>
    <t>9012</t>
  </si>
  <si>
    <t>LAVATORIO DE LOUCA BRANCA PARA P.N.E., REF. L.51.17 DECA VOGUE PLUS DA DECA</t>
  </si>
  <si>
    <t>9013</t>
  </si>
  <si>
    <t>COLUNA SUSPENSA DE LOUCA BRANCA PARA P.N.E., DECA VOGUE PLUS REF. C.510.17</t>
  </si>
  <si>
    <t>0,0996</t>
  </si>
  <si>
    <t>0,3162</t>
  </si>
  <si>
    <t>00037401</t>
  </si>
  <si>
    <t>006106</t>
  </si>
  <si>
    <t>PORTA PAPEL HIGIENICO ROLAO NOBLE EM INOX BIOVIS</t>
  </si>
  <si>
    <t>00003148</t>
  </si>
  <si>
    <t>FITA VEDA ROSCA, EM PTFE, ROLO DE 18 MM X 50 M (L X C)</t>
  </si>
  <si>
    <t>00011681</t>
  </si>
  <si>
    <t>ENGATE/RABICHO FLEXIVEL PLASTICO (PVC OU ABS) BRANCO 1/2" X 40 CM</t>
  </si>
  <si>
    <t>2613</t>
  </si>
  <si>
    <t>BEBEDOURO ELETRICO DE PRESSAO EM ACO INOX, REF. PDF300 2T DA IBBL OU SIMILAR</t>
  </si>
  <si>
    <t>00004823</t>
  </si>
  <si>
    <t>MASSA PLASTICA PARA MARMORE/GRANITO</t>
  </si>
  <si>
    <t>O.15.000.065616</t>
  </si>
  <si>
    <t>Cuba em aço inoxidável simples de 1100x600x400mm, AISI-304, liga 18,8 e chapa 20</t>
  </si>
  <si>
    <t>8</t>
  </si>
  <si>
    <t>00034672</t>
  </si>
  <si>
    <t>CHAPA DE MDF CRU, E = 15 MM, DE *2,75 X 1,85* M</t>
  </si>
  <si>
    <t>00005080</t>
  </si>
  <si>
    <t>PUXADOR TIPO ALCA, EM ZAMAC CROMADO, COM ROSETAS, COMPRIMENTO DE APROX *100* MM, PARA PORTAS E JANELAS DE MADEIRA, INCLUINDO PARAFUSOS</t>
  </si>
  <si>
    <t>00005063</t>
  </si>
  <si>
    <t>PREGO DE ACO POLIDO COM CABECA 14 X 18 (1 1/2 X 14)</t>
  </si>
  <si>
    <t>0,166</t>
  </si>
  <si>
    <t>00020212</t>
  </si>
  <si>
    <t>CAIBRO APARELHADO *6 X 8* CM, EM MACARANDUBA/MASSARANDUBA, ANGELIM OU EQUIVALENTE DA REGIAO</t>
  </si>
  <si>
    <t>9,7</t>
  </si>
  <si>
    <t>00001340</t>
  </si>
  <si>
    <t>CHAPA DE LAMINADO MELAMINICO, LISO FOSCO, DE 1,25 X 3,08 METROS, ESPESSURA = 0,8 MILIMETROS</t>
  </si>
  <si>
    <t>101740</t>
  </si>
  <si>
    <t>RODAPÉ EM ARDÓSIA ALTURA 10CM. AF_09/2020</t>
  </si>
  <si>
    <t>05.003.0007</t>
  </si>
  <si>
    <t>ALVENARIA 1 VEZ C/TIJOLO FURADO 09X19X19CM C/ARG. CIM/CAL/AREIA 1:2:8 JUNTAS 12MM, C/5% PERDAS TIJOLOS</t>
  </si>
  <si>
    <t>0,0112</t>
  </si>
  <si>
    <t>2667</t>
  </si>
  <si>
    <t>DUCHA HIGIENICA COM REGISTRO E GATILHO, REF. 00900806, LINHA PERTUTTI DA DOCOL OU SIMILAR</t>
  </si>
  <si>
    <t>88277</t>
  </si>
  <si>
    <t>MONTADOR (TUBO AÇO/EQUIPAMENTOS) COM ENCARGOS COMPLEMENTARES</t>
  </si>
  <si>
    <t>10925</t>
  </si>
  <si>
    <t>Duto em chapa galvanizada nº 18 com diam=300mm, p/sistema exaustão</t>
  </si>
  <si>
    <t>9308</t>
  </si>
  <si>
    <t>Coifa em aço inox escovado G-220 AISI 304 liga 18.8, tipo parede, com filtrosinercias, calha coletora de gordura e luminária, dimensões:Larg.=1700 x Prof.=1300 x alt.=450mm</t>
  </si>
  <si>
    <t>0,0056</t>
  </si>
  <si>
    <t>00036796</t>
  </si>
  <si>
    <t>TORNEIRA METALICA CROMADA DE MESA, PARA LAVATORIO, TEMPORIZADA PRESSAO FECHAMENTO AUTOMATICO, BICA BAIXA</t>
  </si>
  <si>
    <t>0,095</t>
  </si>
  <si>
    <t>00000306</t>
  </si>
  <si>
    <t>ANEL BORRACHA, PARA TUBO PVC, REDE COLETOR ESGOTO, DN 200 MM (NBR 7362)</t>
  </si>
  <si>
    <t>00003844</t>
  </si>
  <si>
    <t>LUVA DE CORRER COM TRAVAS DEFOFO, PVC, JE, DN 200 MM</t>
  </si>
  <si>
    <t>00000307</t>
  </si>
  <si>
    <t>ANEL BORRACHA, PARA TUBO PVC, REDE COLETOR ESGOTO, DN 250 MM (NBR 7362)</t>
  </si>
  <si>
    <t>00003830</t>
  </si>
  <si>
    <t>LUVA DE CORRER PVC, JE, DN 250 MM, PARA REDE COLETORA DE ESGOTO</t>
  </si>
  <si>
    <t>00000308</t>
  </si>
  <si>
    <t>ANEL BORRACHA, PARA TUBO, PVC REDE COLETOR ESGOTO, DN 300 MM (NBR 7362)</t>
  </si>
  <si>
    <t>00003843</t>
  </si>
  <si>
    <t>LUVA DE CORRER COM TRAVAS DEFOFO, PVC, JE, DN 300 MM</t>
  </si>
  <si>
    <t>92265</t>
  </si>
  <si>
    <t>FABRICAÇÃO DE FÔRMA PARA VIGAS, EM CHAPA DE MADEIRA COMPENSADA RESINADA, E = 17 MM. AF_09/2020</t>
  </si>
  <si>
    <t>0,0064575</t>
  </si>
  <si>
    <t>0,6108</t>
  </si>
  <si>
    <t>0,9485</t>
  </si>
  <si>
    <t>0,2988</t>
  </si>
  <si>
    <t>6180</t>
  </si>
  <si>
    <t>BARRA DE APOIO RETA (PUXADOR), EM ACO INOX POLIDO, COMPRIMENTO DE 40CM, DIAMETRO MINIMO DE 3CM</t>
  </si>
  <si>
    <t>0,07751</t>
  </si>
  <si>
    <t>2,5422</t>
  </si>
  <si>
    <t>0,43066</t>
  </si>
  <si>
    <t>5,16795</t>
  </si>
  <si>
    <t>23,5555</t>
  </si>
  <si>
    <t>00001318</t>
  </si>
  <si>
    <t>CHAPA DE ACO FINA A QUENTE BITOLA MSG 14, E = 2,00 MM (16,0 KG/M2)</t>
  </si>
  <si>
    <t>9,2678</t>
  </si>
  <si>
    <t>0,051679</t>
  </si>
  <si>
    <t>00020259</t>
  </si>
  <si>
    <t>PERFIL DE BORRACHA EPDM MACICO *12 X 15* MM PARA ESQUADRIAS</t>
  </si>
  <si>
    <t>0,7838</t>
  </si>
  <si>
    <t>00038151</t>
  </si>
  <si>
    <t>FECHADURA ROSETA REDONDA PARA PORTA EXTERNA, EM ACO INOX (MAQUINA, TESTA E CONTRA-TESTA) E EM ZAMAC (MACANETA, LINGUETA E TRINCOS) COM ACABAMENTO CROMADO, MAQUINA DE 40 MM, INCLUINDO CHAVE TIPO CILINDRO</t>
  </si>
  <si>
    <t>1,291989</t>
  </si>
  <si>
    <t>00038168</t>
  </si>
  <si>
    <t>PUXADOR TUBULAR RETO DUPLO, EM ALUMINIO CROMADO, COMPRIMENTO DE APROX 400 MM E DIAMETRO DE 25 MM (1")</t>
  </si>
  <si>
    <t>1,558</t>
  </si>
  <si>
    <t>0,779</t>
  </si>
  <si>
    <t>0,682</t>
  </si>
  <si>
    <t>1,753</t>
  </si>
  <si>
    <t>008475</t>
  </si>
  <si>
    <t>BAGUETE DE NEOPRENE (ESPUMA) PARA ESQUADRIA E CAIXILHOS</t>
  </si>
  <si>
    <t>00013284</t>
  </si>
  <si>
    <t>CIMENTO PORTLAND DE ALTO FORNO (AF) CP III-40</t>
  </si>
  <si>
    <t>00005031</t>
  </si>
  <si>
    <t>VIDRO TEMPERADO INCOLOR PARA PORTA DE ABRIR, E = 10 MM (SEM FERRAGENS E SEM COLOCACAO)</t>
  </si>
  <si>
    <t>00004922</t>
  </si>
  <si>
    <t>PORTA DE CORRER EM ALUMINIO, DUAS FOLHAS MOVEIS COM VIDRO, FECHADURA E PUXADOR EMBUTIDO, ACABAMENTO ANODIZADO NATURAL, SEM GUARNICAO/ALIZAR/VISTA</t>
  </si>
  <si>
    <t>00011046</t>
  </si>
  <si>
    <t>CHAPA DE ACO GALVANIZADA BITOLA GSG 18, E = 1,25 MM (10,00 KG/M2)</t>
  </si>
  <si>
    <t>12,3397</t>
  </si>
  <si>
    <t>00011026</t>
  </si>
  <si>
    <t>CHAPA DE ACO GALVANIZADA BITOLA GSG 14, E = 1,95 MM (15,60 KG/M2)</t>
  </si>
  <si>
    <t>7,119</t>
  </si>
  <si>
    <t>0,5291</t>
  </si>
  <si>
    <t>00002432</t>
  </si>
  <si>
    <t>DOBRADICA EM ACO/FERRO, 3 1/2" X 3", E= 1,9 A 2 MM, COM ANEL, CROMADO OU ZINCADO, TAMPA BOLA, COM PARAFUSOS</t>
  </si>
  <si>
    <t>1,5873</t>
  </si>
  <si>
    <t>4,32021</t>
  </si>
  <si>
    <t>7634</t>
  </si>
  <si>
    <t>TELA ARAME GALVANIZADO ONDULADA FIO 12 MALHA 20MM</t>
  </si>
  <si>
    <t>1,3</t>
  </si>
  <si>
    <t>1837</t>
  </si>
  <si>
    <t>Porta em pvc, sanfonada, cores diversas</t>
  </si>
  <si>
    <t>87283</t>
  </si>
  <si>
    <t>ARGAMASSA TRAÇO 1:6 (EM VOLUME DE CIMENTO E AREIA MÉDIA ÚMIDA) COM ADIÇÃO DE PLASTIFICANTE PARA EMBOÇO/MASSA ÚNICA/ASSENTAMENTO DE ALVENARIA DE VEDAÇÃO, PREPARO MECÂNICO COM BETONEIRA 400 L. AF_08/2019</t>
  </si>
  <si>
    <t>0,0095</t>
  </si>
  <si>
    <t>88274</t>
  </si>
  <si>
    <t>MARMORISTA/GRANITEIRO COM ENCARGOS COMPLEMENTARES</t>
  </si>
  <si>
    <t>0,419</t>
  </si>
  <si>
    <t>0,209</t>
  </si>
  <si>
    <t>91692</t>
  </si>
  <si>
    <t>SERRA CIRCULAR DE BANCADA COM MOTOR ELÉTRICO POTÊNCIA DE 5HP, COM COIFA PARA DISCO 10" - CHP DIURNO. AF_08/2015</t>
  </si>
  <si>
    <t>91693</t>
  </si>
  <si>
    <t>SERRA CIRCULAR DE BANCADA COM MOTOR ELÉTRICO POTÊNCIA DE 5HP, COM COIFA PARA DISCO 10" - CHI DIURNO. AF_08/2015</t>
  </si>
  <si>
    <t>0,398</t>
  </si>
  <si>
    <t>0,5852</t>
  </si>
  <si>
    <t>0,0152</t>
  </si>
  <si>
    <t>0,4928</t>
  </si>
  <si>
    <t>00007170</t>
  </si>
  <si>
    <t>TELA FACHADEIRA EM POLIETILENO, ROLO DE 3 X 100 M (L X C), COR BRANCA, SEM LOGOMARCA - PARA PROTECAO DE OBRAS</t>
  </si>
  <si>
    <t>00043130</t>
  </si>
  <si>
    <t>ARAME GALVANIZADO 12 BWG, D = 2,76 MM (0,048 KG/M) OU 14 BWG, D = 2,11 MM (0,026 KG/M)</t>
  </si>
  <si>
    <t>1,31</t>
  </si>
  <si>
    <t>07233</t>
  </si>
  <si>
    <t>EMOP</t>
  </si>
  <si>
    <t>CHAPA DE ACO CARBONO, P/USOS GERAIS, LAM IN.A QUENTE TAM.PADRAO, BORDAS UNIV.CHAP A PRETA, PRECO REVEND.C/ESPES.2,65MM</t>
  </si>
  <si>
    <t>12,76</t>
  </si>
  <si>
    <t>0,136125</t>
  </si>
  <si>
    <t>4,51</t>
  </si>
  <si>
    <t>0,999</t>
  </si>
  <si>
    <t>0,95</t>
  </si>
  <si>
    <t>0,068</t>
  </si>
  <si>
    <t>5,553</t>
  </si>
  <si>
    <t>103672</t>
  </si>
  <si>
    <t>CONCRETAGEM DE PILARES, FCK = 25 MPA, COM USO DE BOMBA - LANÇAMENTO, ADENSAMENTO E ACABAMENTO. AF_02/2022_PS</t>
  </si>
  <si>
    <t>0,1225</t>
  </si>
  <si>
    <t>3,702</t>
  </si>
  <si>
    <t>1,2833</t>
  </si>
  <si>
    <t>0,8712</t>
  </si>
  <si>
    <t>0,378666</t>
  </si>
  <si>
    <t>00001323</t>
  </si>
  <si>
    <t>CHAPA DE ACO FINA A QUENTE BITOLA MSG 18, E = 1,20 MM (9,60 KG/M2)</t>
  </si>
  <si>
    <t>3,6352028</t>
  </si>
  <si>
    <t>0,00491</t>
  </si>
  <si>
    <t>0,00589</t>
  </si>
  <si>
    <t>00003777</t>
  </si>
  <si>
    <t>LONA PLASTICA PESADA PRETA, E = 150 MICRA</t>
  </si>
  <si>
    <t>1,27</t>
  </si>
  <si>
    <t>010136</t>
  </si>
  <si>
    <t>TERMINAL AEREO EM ACO GALVANIZADO DN 5/16" 350mm, COM BASE DE FIXACAO HORIZONTAL</t>
  </si>
  <si>
    <t>9722</t>
  </si>
  <si>
    <t>Corpo da caixa de inspeção em PVC p/aterramento d=300mm, redonda, h=300mm, ref: TEL-552 ou similar (SPDA)</t>
  </si>
  <si>
    <t>9720</t>
  </si>
  <si>
    <t>Conector cabo-haste em bronze natural para 2 cabos cobre de 16mm² a 70mm² comgrampo "U" e porcas de aço galv.Ref:TEL-580 ou similar</t>
  </si>
  <si>
    <t>11095</t>
  </si>
  <si>
    <t>Barra chata de aluminio 7/8" x 1/8"</t>
  </si>
  <si>
    <t>11901</t>
  </si>
  <si>
    <t>Parafuso auto-atarraxante em aço inox - 4,2 x 32mm</t>
  </si>
  <si>
    <t>0,016</t>
  </si>
  <si>
    <t>00004376</t>
  </si>
  <si>
    <t>BUCHA DE NYLON SEM ABA S8</t>
  </si>
  <si>
    <t>P.19.000.044304</t>
  </si>
  <si>
    <t>Caixa de equalização com barra cobre 6mm, embutir, chapa de aço com pintura esmaltada, de 400x400mm e tampa, uso interno, ref. Tel-900 Termotécnica ou equivalente</t>
  </si>
  <si>
    <t>P.16.000.067001</t>
  </si>
  <si>
    <t>Bloco autônomo de iluminação de emergência LED, autonomia de 3 horas, equipado com 2 faróis, fluxo luminoso 2.000 até 3.000 lúmens; ref. FAE-LED216 da KBR, Bloco de 3000 lumens da Segurimax ou equivalente</t>
  </si>
  <si>
    <t>0,0748</t>
  </si>
  <si>
    <t>0,1795</t>
  </si>
  <si>
    <t>8482</t>
  </si>
  <si>
    <t>BLOCO AUTONOMO DE ILUM. EMERG. INSCR. DE SAIDA OU BALIZAMENTO SIST. NAO PERMANENTE, LED 500 LUMENS 5000K E BATERIA DE 6V-4AH, REF. BLOKITO BLK 500 DA AUREON OU SIMILAR</t>
  </si>
  <si>
    <t>8480</t>
  </si>
  <si>
    <t>BLOCO AUTONOMO ILUM. EMERG. DE ACLARAMENTO, SIST. NAO PERMANENTE, LED 500 LUMENS 5000K E BATERIA DE 6V-4AH, REF. BLOKITO BLK 500 DA AUREON OU SIMILAR</t>
  </si>
  <si>
    <t>100726</t>
  </si>
  <si>
    <t>PINTURA COM TINTA ALQUÍDICA DE FUNDO E ACABAMENTO (ESMALTE SINTÉTICO GRAFITE) APLICADA A ROLO OU PINCEL SOBRE SUPERFÍCIES METÁLICAS (EXCETO PERFIL) EXECUTADO EM OBRA (POR DEMÃO). AF_01/2020</t>
  </si>
  <si>
    <t>0,09</t>
  </si>
  <si>
    <t>00001327</t>
  </si>
  <si>
    <t>CHAPA DE ACO FINA A FRIO BITOLA MSG 24, E = 0,60 MM (4,80 KG/M2)</t>
  </si>
  <si>
    <t>00011945</t>
  </si>
  <si>
    <t>BUCHA DE NYLON SEM ABA S4</t>
  </si>
  <si>
    <t>1569</t>
  </si>
  <si>
    <t>CENTRAL DE ALARME DE INCENDIO ENDERECAVEL, MODELO CIE 1125, (COMPORTA 125 DISPOSITIVOS) DA INTELBRAS</t>
  </si>
  <si>
    <t>12664</t>
  </si>
  <si>
    <t>Acionador manual com botoeira " aperte aqui" - endereçável</t>
  </si>
  <si>
    <t>11195</t>
  </si>
  <si>
    <t>Avisador sonoro tipo sirene para incêndio</t>
  </si>
  <si>
    <t>0,167</t>
  </si>
  <si>
    <t>00037539</t>
  </si>
  <si>
    <t>PLACA DE SINALIZACAO DE SEGURANCA CONTRA INCENDIO, FOTOLUMINESCENTE, RETANGULAR, *13 X 26* CM, EM PVC *2* MM ANTI-CHAMAS (SIMBOLOS, CORES E PICTOGRAMAS CONFORME NBR 16820)</t>
  </si>
  <si>
    <t>00037556</t>
  </si>
  <si>
    <t>PLACA DE SINALIZACAO DE SEGURANCA CONTRA INCENDIO, FOTOLUMINESCENTE, QUADRADA, *20 X 20* CM, EM PVC *2* MM ANTI-CHAMAS (SIMBOLOS, CORES E PICTOGRAMAS CONFORME NBR 16820)</t>
  </si>
  <si>
    <t>00037558</t>
  </si>
  <si>
    <t>PLACA DE SINALIZACAO DE SEGURANCA CONTRA INCENDIO, FOTOLUMINESCENTE, RETANGULAR, *20 X 40* CM, EM PVC *2* MM ANTI-CHAMAS (SIMBOLOS, CORES E PICTOGRAMAS CONFORME NBR 16820)</t>
  </si>
  <si>
    <t>000362</t>
  </si>
  <si>
    <t>PLACA DE SINALIZACAO DE SEGURANCA CONTRA INCENDIO, FOTOLUMINESCENTE, 40x80cm, PVC 2mm ANTI-CHAMAS (SIMBOLOS, CORES E PICTOGRAMAS CONFORME NBR 13434)</t>
  </si>
  <si>
    <t>00004791</t>
  </si>
  <si>
    <t>ADESIVO ACRILICO DE BASE AQUOSA / COLA DE CONTATO</t>
  </si>
  <si>
    <t>00037560</t>
  </si>
  <si>
    <t>PLACA DE SINALIZACAO DE SEGURANCA CONTRA INCENDIO - ALERTA, TRIANGULAR, BASE DE *30* CM, EM PVC *2* MM ANTI-CHAMAS (SIMBOLOS, CORES E PICTOGRAMAS CONFORME NBR 16820)</t>
  </si>
  <si>
    <t>25,641</t>
  </si>
  <si>
    <t>00007348</t>
  </si>
  <si>
    <t>TINTA ACRILICA PREMIUM PARA PISO</t>
  </si>
  <si>
    <t>0,0625</t>
  </si>
  <si>
    <t>3,037</t>
  </si>
  <si>
    <t>00004350</t>
  </si>
  <si>
    <t>BUCHA DE NYLON, DIAMETRO DO FURO 8 MM, COMPRIMENTO 40 MM, COM PARAFUSO DE ROSCA SOBERBA, CABECA CHATA, FENDA SIMPLES, 4,8 X 50 MM</t>
  </si>
  <si>
    <t>00010899</t>
  </si>
  <si>
    <t>ADAPTADOR EM LATAO, ENGATE RAPIDO 2 1/2" X ROSCA INTERNA 5 FIOS 2 1/2", PARA INSTALACAO PREDIAL DE COMBATE A INCENDIO</t>
  </si>
  <si>
    <t>00010904</t>
  </si>
  <si>
    <t>REGISTRO OU VALVULA GLOBO ANGULAR EM LATAO, PARA HIDRANTES EM INSTALACAO PREDIAL DE INCENDIO, 45 GRAUS, DIAMETRO DE 2 1/2", COM VOLANTE, CLASSE DE PRESSAO DE ATE 200 PSI</t>
  </si>
  <si>
    <t>00020963</t>
  </si>
  <si>
    <t>CAIXA DE INCENDIO/ABRIGO PARA MANGUEIRA, DE SOBREPOR/EXTERNA, COM 90 X 60 X 17 CM, EM CHAPA DE ACO, PORTA COM VENTILACAO, VISOR COM A INSCRICAO "INCENDIO", SUPORTE/CESTA INTERNA PARA A MANGUEIRA, PINTURA ELETROSTATICA VERMELHA</t>
  </si>
  <si>
    <t>00020971</t>
  </si>
  <si>
    <t>CHAVE DUPLA PARA CONEXOES TIPO STORZ, ENGATE RAPIDO 1 1/2" X 2 1/2", EM LATAO, PARA INSTALACAO PREDIAL COMBATE A INCENDIO</t>
  </si>
  <si>
    <t>00037530</t>
  </si>
  <si>
    <t>MANGUEIRA DE INCENDIO, TIPO 2, DE 1 1/2", COMPRIMENTO = 30 M, TECIDO EM FIO DE POLIESTER E TUBO INTERNO EM BORRACHA SINTETICA, COM UNIOES</t>
  </si>
  <si>
    <t>00037554</t>
  </si>
  <si>
    <t>ESGUICHO JATO REGULAVEL, TIPO ELKHART, ENGATE RAPIDO 1 1/2", PARA COMBATE A INCENDIO</t>
  </si>
  <si>
    <t>00009889</t>
  </si>
  <si>
    <t>UNIAO DE FERRO GALVANIZADO, COM ROSCA BSP, COM ASSENTO PLANO, DE 2 1/2"</t>
  </si>
  <si>
    <t>0,0282</t>
  </si>
  <si>
    <t>00010905</t>
  </si>
  <si>
    <t>TAMPAO COM CORRENTE, EM LATAO, ENGATE RAPIDO 2 1/2", PARA INSTALACAO PREDIAL DE COMBATE A INCENDIO</t>
  </si>
  <si>
    <t>7581</t>
  </si>
  <si>
    <t>BOMBA SCHNEIDER BPI-22R 7,5CV TR 220V</t>
  </si>
  <si>
    <t>00010742</t>
  </si>
  <si>
    <t>TALHA MANUAL DE CORRENTE, CAPACIDADE DE 2 T COM ELEVACAO DE 3 M</t>
  </si>
  <si>
    <t>0,001</t>
  </si>
  <si>
    <t>6,15</t>
  </si>
  <si>
    <t>00002392</t>
  </si>
  <si>
    <t>DISJUNTOR TIPO NEMA, TRIPOLAR 10 ATE 50A, TENSAO MAXIMA DE 415 V</t>
  </si>
  <si>
    <t>6616</t>
  </si>
  <si>
    <t>CAIXA PARA MONTAGEM COM FLANGE, MEDINDO (50 X 40 X 20)CM, CEMAR OU SIMILAR</t>
  </si>
  <si>
    <t>6617</t>
  </si>
  <si>
    <t>CHAVE SELETORA OU COMUTADORA METALICA COM TRES POSICOES FIXAS, CONTATO 2 NA, MOD.XB2-BD33 DA SIBRATEC OU SIMILAR</t>
  </si>
  <si>
    <t>6619</t>
  </si>
  <si>
    <t>PLACA SINALIZADORA NA COR VERMELHA, (15X20)CM PARA INDICAR BOMBA DE INCENDIO</t>
  </si>
  <si>
    <t>6623</t>
  </si>
  <si>
    <t>RELE FALTA DE FASE SEM NEUTRO 220V - 50/60HZ - WEG OU SIMILAR</t>
  </si>
  <si>
    <t>6626</t>
  </si>
  <si>
    <t>RELE DE SOBRECORRENTE MOD. 3US55 DE (25 A 32)A SIEMENS OU SIMILAR</t>
  </si>
  <si>
    <t>00001619</t>
  </si>
  <si>
    <t>CONTATOR TRIPOLAR, CORRENTE DE 25 A, TENSAO NOMINAL DE *500* V, CATEGORIA AC-2 E AC-3</t>
  </si>
  <si>
    <t>0,29</t>
  </si>
  <si>
    <t>6181</t>
  </si>
  <si>
    <t>ACIONADOR MANUAL TIPO QUEBRA VIDRO, COM MARTELO E BOTOEIRA LIGA-DESLIGA, PARA ACIONAMENTO DE BOMBA DE INCENDIO</t>
  </si>
  <si>
    <t>0,213</t>
  </si>
  <si>
    <t>032160</t>
  </si>
  <si>
    <t>TUBO TIGREFIRE 2.1/2"</t>
  </si>
  <si>
    <t>0,273</t>
  </si>
  <si>
    <t>4,8469</t>
  </si>
  <si>
    <t>3,2313</t>
  </si>
  <si>
    <t>8,2973</t>
  </si>
  <si>
    <t>5,5315</t>
  </si>
  <si>
    <t>1,2844</t>
  </si>
  <si>
    <t>1,5372</t>
  </si>
  <si>
    <t>1133</t>
  </si>
  <si>
    <t>ARDOSIA POLIDA PARA BANCADA</t>
  </si>
  <si>
    <t>00037591</t>
  </si>
  <si>
    <t>SUPORTE MAO-FRANCESA EM ACO, ABAS IGUAIS 40 CM, CAPACIDADE MINIMA 70 KG, BRANCO</t>
  </si>
  <si>
    <t>0,126</t>
  </si>
  <si>
    <t>2,4885</t>
  </si>
  <si>
    <t>0,36</t>
  </si>
  <si>
    <t>96621</t>
  </si>
  <si>
    <t>LASTRO COM MATERIAL GRANULAR, APLICAÇÃO EM BLOCOS DE COROAMENTO, ESPESSURA DE *5 CM*. AF_01/2024</t>
  </si>
  <si>
    <t>0,018</t>
  </si>
  <si>
    <t>04.005.0017</t>
  </si>
  <si>
    <t xml:space="preserve">ARMAÇÃO DO PILARETE  DE SUSTENTAÇÃO PARA MESA DE CONVIVÊNCIAS, MEDINDO 15x15 CM COM H= 88 CM			</t>
  </si>
  <si>
    <t>96555</t>
  </si>
  <si>
    <t>CONCRETAGEM DE BLOCO DE COROAMENTO OU VIGA BALDRAME, FCK 30 MPA, COM USO DE JERICA - LANÇAMENTO, ADENSAMENTO E ACABAMENTO. AF_01/2024</t>
  </si>
  <si>
    <t>0,027</t>
  </si>
  <si>
    <t>92264</t>
  </si>
  <si>
    <t>FABRICAÇÃO DE FÔRMA PARA PILARES E ESTRUTURAS SIMILARES, EM CHAPA DE MADEIRA COMPENSADA PLASTIFICADA, E = 18 MM. AF_09/2020</t>
  </si>
  <si>
    <t>0,528</t>
  </si>
  <si>
    <t>04.004.0014</t>
  </si>
  <si>
    <t>MONTAGEM E DESMONTAGEM DE FÔRMA DE PILARES RETANGULARES E ESTRUTURAS SIMILARES, PÉ-DIREITO SIMPLES, EM CHAPA DE MADEIRA COMPENSADA PLASTIFICADA, EXCLUSIVE FABRICAÇÃO DE FORMA</t>
  </si>
  <si>
    <t>97737</t>
  </si>
  <si>
    <t>PEÇA RETANGULAR PRÉ-MOLDADA, VOLUME DE CONCRETO DE 30 A 70 LITROS, TAXA DE AÇO APROXIMADA DE 70KG/M³. AF_03/2024</t>
  </si>
  <si>
    <t>0,0343</t>
  </si>
  <si>
    <t>13.001.0085</t>
  </si>
  <si>
    <t xml:space="preserve">APLICAÇÃO MANUAL DE PINTURA COM TINTA TEXTURIZADA ACRÍLICA LISA </t>
  </si>
  <si>
    <t>0,7056</t>
  </si>
  <si>
    <t>04.005.0018</t>
  </si>
  <si>
    <t xml:space="preserve">CAMISA DE ENCAIXE TIPO CARTOLA, BASE COM ABA 30x30 CM, FUSTE 15x15x16 CM, EM CHAPA DE ACO CARBONO LAMINADO A QUENTE,  BITOLA 3/16", E =4,75 MM (37,29 KG/M2), PARA FIXAR TAMPO DE MESA EM PILARETE DE CONCRETO, INCLUSO PARABOLT 1/2" </t>
  </si>
  <si>
    <t>UND</t>
  </si>
  <si>
    <t>0,0198</t>
  </si>
  <si>
    <t>1,0608</t>
  </si>
  <si>
    <t>1,428</t>
  </si>
  <si>
    <t>0,029478</t>
  </si>
  <si>
    <t>97092</t>
  </si>
  <si>
    <t>ARMAÇÃO PARA EXECUÇÃO DE RADIER, PISO DE CONCRETO OU LAJE SOBRE SOLO, COM USO DE TELA Q-196. AF_09/2021</t>
  </si>
  <si>
    <t>4,4784</t>
  </si>
  <si>
    <t>0,0864</t>
  </si>
  <si>
    <t>0,011025</t>
  </si>
  <si>
    <t>00004430</t>
  </si>
  <si>
    <t>CAIBRO NAO APARELHADO *5 X 6* CM, EM MACARANDUBA/MASSARANDUBA, ANGELIM OU EQUIVALENTE DA REGIAO - BRUTA</t>
  </si>
  <si>
    <t>1,6</t>
  </si>
  <si>
    <t>5,412</t>
  </si>
  <si>
    <t>020910</t>
  </si>
  <si>
    <t>IOPES</t>
  </si>
  <si>
    <t>FORMICA BRANCA ACABAMENTO FROST 0,80MM</t>
  </si>
  <si>
    <t>18,5976</t>
  </si>
  <si>
    <t>2,4444</t>
  </si>
  <si>
    <t>1,452</t>
  </si>
  <si>
    <t>44</t>
  </si>
  <si>
    <t>0,16</t>
  </si>
  <si>
    <t>0,08</t>
  </si>
  <si>
    <t>00020193</t>
  </si>
  <si>
    <t>LOCACAO DE ANDAIME METALICO TIPO FACHADEIRO, PECAS COM APROXIMADAMENTE 1,20 M DE LARGURA E 2,0 M DE ALTURA, INCLUINDO DIAGONAIS EM X, BARRAS DE LIGACAO, SAPATAS E DEMAIS ITENS NECESSARIOS A MONTAGEM (NAO INCLUI INSTALACAO)</t>
  </si>
  <si>
    <t>M2XMES</t>
  </si>
  <si>
    <t>00012070</t>
  </si>
  <si>
    <t>ELETRODUTO DE PVC RIGIDO SOLDAVEL, CLASSE B, DE 40 MM</t>
  </si>
  <si>
    <t>4,757</t>
  </si>
  <si>
    <t>00041627</t>
  </si>
  <si>
    <t>6,29</t>
  </si>
  <si>
    <t>3,58</t>
  </si>
  <si>
    <t>0,00887</t>
  </si>
  <si>
    <t>7,86</t>
  </si>
  <si>
    <t>0,0857</t>
  </si>
  <si>
    <t>24,78</t>
  </si>
  <si>
    <t>0,0094</t>
  </si>
  <si>
    <t>0,0086</t>
  </si>
  <si>
    <t>143</t>
  </si>
  <si>
    <t>732</t>
  </si>
  <si>
    <t>Curva 90° eletroduto pvc roscável,  d=1 1/2"</t>
  </si>
  <si>
    <t>049204</t>
  </si>
  <si>
    <t>ABRACADEIRA TIPO UNHA 1"</t>
  </si>
  <si>
    <t>0,709</t>
  </si>
  <si>
    <t>00003143</t>
  </si>
  <si>
    <t>FITA VEDA ROSCA, EM PTFE, ROLO  DE 18 MM X 25 M (L X C)</t>
  </si>
  <si>
    <t>5,107</t>
  </si>
  <si>
    <t>00001807</t>
  </si>
  <si>
    <t>CURVA 90 GRAUS DE FERRO GALVANIZADO, COM ROSCA BSP MACHO/FEMEA, DE 3"</t>
  </si>
  <si>
    <t>00014152</t>
  </si>
  <si>
    <t>FITA METALICA PERFURADA, L = 17 MM, ROLO DE 30 M, CARGA RECOMENDADA = *19* KGF</t>
  </si>
  <si>
    <t>2947</t>
  </si>
  <si>
    <t>Parafuso J 19 x 200mm</t>
  </si>
  <si>
    <t>0,02666</t>
  </si>
  <si>
    <t>000835</t>
  </si>
  <si>
    <t>FIBRA OPTICA - CAIXA DE EMENDA OPTICA FK-CEO-3T-36F FURUKAWA</t>
  </si>
  <si>
    <t>00007584</t>
  </si>
  <si>
    <t>BUCHA DE NYLON SEM ABA S12, COM PARAFUSO DE 5/16" X 80 MM EM ACO ZINCADO COM ROSCA SOBERBA E CABECA SEXTAVADA</t>
  </si>
  <si>
    <t>13506</t>
  </si>
  <si>
    <t>Caixa de emenda de fibra para poste completa com: Caixa metálica 30x30, réguaelétrica, cordão SC mono extensão ótica com terminador, haste e base para instalação no poste e mão de obra</t>
  </si>
  <si>
    <t>1,7144</t>
  </si>
  <si>
    <t>0,3006</t>
  </si>
  <si>
    <t>88245</t>
  </si>
  <si>
    <t>ARMADOR COM ENCARGOS COMPLEMENTARES</t>
  </si>
  <si>
    <t>2,75</t>
  </si>
  <si>
    <t>29,97</t>
  </si>
  <si>
    <t>7,8795</t>
  </si>
  <si>
    <t>39,8346</t>
  </si>
  <si>
    <t>2,0196</t>
  </si>
  <si>
    <t>3,1416</t>
  </si>
  <si>
    <t>3,0396</t>
  </si>
  <si>
    <t>88252</t>
  </si>
  <si>
    <t>AUXILIAR DE SERVIÇOS GERAIS COM ENCARGOS COMPLEMENTARES</t>
  </si>
  <si>
    <t>9,23</t>
  </si>
  <si>
    <t>6,49</t>
  </si>
  <si>
    <t>00043132</t>
  </si>
  <si>
    <t>ARAME RECOZIDO 16 BWG, D = 1,65 MM (0,016 KG/M) OU 18 BWG, D = 1,25 MM (0,01 KG/M)</t>
  </si>
  <si>
    <t>0,28</t>
  </si>
  <si>
    <t>00004720</t>
  </si>
  <si>
    <t>PEDRA BRITADA N. 0, OU PEDRISCO (4,8 A 9,5 MM) POSTO PEDREIRA/FORNECEDOR, SEM FRETE</t>
  </si>
  <si>
    <t>82,76</t>
  </si>
  <si>
    <t>250,31</t>
  </si>
  <si>
    <t>00003767</t>
  </si>
  <si>
    <t>LIXA EM FOLHA PARA PAREDE OU MADEIRA, NUMERO 120, COR VERMELHA</t>
  </si>
  <si>
    <t>3,86</t>
  </si>
  <si>
    <t>00014439</t>
  </si>
  <si>
    <t>PONTALETE ROLICO SEM TRATAMENTO, D = 8 A 11 CM, H = 6 M, EM EUCALIPTO OU EQUIVALENTE DA REGIAO - BRUTA (PARA ESCORAMENTO)</t>
  </si>
  <si>
    <t>3,66</t>
  </si>
  <si>
    <t>00020247</t>
  </si>
  <si>
    <t>PREGO DE ACO POLIDO COM CABECA 15 X 15 (1 1/4 X 13)</t>
  </si>
  <si>
    <t>0,55</t>
  </si>
  <si>
    <t>00004509</t>
  </si>
  <si>
    <t>SARRAFO *2,5 X 10* CM EM PINUS, MISTA OU EQUIVALENTE DA REGIAO - BRUTA</t>
  </si>
  <si>
    <t>1,87</t>
  </si>
  <si>
    <t>00006189</t>
  </si>
  <si>
    <t>TABUA NAO APARELHADA *2,5 X 30* CM, EM MACARANDUBA/MASSARANDUBA, ANGELIM OU EQUIVALENTE DA REGIAO - BRUTA</t>
  </si>
  <si>
    <t>3,48</t>
  </si>
  <si>
    <t>604,8</t>
  </si>
  <si>
    <t>00006085</t>
  </si>
  <si>
    <t>SELADOR ACRILICO OPACO PREMIUM INTERIOR/EXTERIOR</t>
  </si>
  <si>
    <t>1,85</t>
  </si>
  <si>
    <t>00007356</t>
  </si>
  <si>
    <t>TINTA LATEX ACRILICA PREMIUM, COR BRANCO FOSCO</t>
  </si>
  <si>
    <t>2,62</t>
  </si>
  <si>
    <t>0,7197</t>
  </si>
  <si>
    <t>0,77</t>
  </si>
  <si>
    <t>1,5124</t>
  </si>
  <si>
    <t>7520</t>
  </si>
  <si>
    <t>CANTONEIRA DE ABAS IGUAIS LAMINADAS 7/8"X1/8" PAULI 6,24KG-6M (COD.2460)</t>
  </si>
  <si>
    <t>1,7234</t>
  </si>
  <si>
    <t>7537</t>
  </si>
  <si>
    <t>FERRO CHATO LAMINADO 1/8"X5/8" PAULI 2,40KG-6M (COD.3263)</t>
  </si>
  <si>
    <t>7548</t>
  </si>
  <si>
    <t>DOBRADICA TIPO GONZO 7/8" PAULI (COD.4771)</t>
  </si>
  <si>
    <t>7562</t>
  </si>
  <si>
    <t>FECHO TRAMELA NR. 02 - 100MM PAULI (COD.4541)</t>
  </si>
  <si>
    <t>7564</t>
  </si>
  <si>
    <t>FECHO TRAMELA NR. 04 - 150MM PAULI (COD.4564)</t>
  </si>
  <si>
    <t>00007162</t>
  </si>
  <si>
    <t>TELA DE ARAME GALVANIZADA QUADRANGULAR / LOSANGULAR, FIO 3,4 MM (10 BWG), MALHA 5 X 5 CM, H = 2 M</t>
  </si>
  <si>
    <t>2,805</t>
  </si>
  <si>
    <t>7573</t>
  </si>
  <si>
    <t>TUBO EM ACO INDUSTRIAL 2" CHAPA 18-6M (COD.7551)</t>
  </si>
  <si>
    <t>9377</t>
  </si>
  <si>
    <t>Regulador baixa pressão tipo Fisher, 15mm, classe 300, 2º estagio</t>
  </si>
  <si>
    <t>036005</t>
  </si>
  <si>
    <t>VALVULA DE RETENCAO LATAO 7/16NS x 1/2NTP</t>
  </si>
  <si>
    <t>035003</t>
  </si>
  <si>
    <t>PIGTAIL MANGUEIRA GAS P.45 7/8''x7/16'' 1m</t>
  </si>
  <si>
    <t>6.85.01</t>
  </si>
  <si>
    <t>CAP 3/4" NPT</t>
  </si>
  <si>
    <t>O.07.000.068512</t>
  </si>
  <si>
    <t>Regulador de primeiro estágio, tipo alta pressão até 1,3 kgf/cm², vazão de 50 kg GLP/hora; ref. 76510/2 fabricação Alianca ou equivalente</t>
  </si>
  <si>
    <t>070249</t>
  </si>
  <si>
    <t>VALVULA ESFERA ROSCA BRONZE 1/2"</t>
  </si>
  <si>
    <t>8991</t>
  </si>
  <si>
    <t>Execução e instalação de manifold 1+1 P-45, em tubo de aço carbono 1/2" SCH 80</t>
  </si>
  <si>
    <t>00040392</t>
  </si>
  <si>
    <t>TE 90 GRAUS EM ACO CARBONO, SOLDAVEL, PRESSAO 3.000 LBS, DN 1/2"</t>
  </si>
  <si>
    <t>02.001.0001</t>
  </si>
  <si>
    <t>DEMOLIÇÃO DE GUIAS DE CONCRETO</t>
  </si>
  <si>
    <t>94992</t>
  </si>
  <si>
    <t>EXECUÇÃO DE PASSEIO (CALÇADA) OU PISO DE CONCRETO COM CONCRETO MOLDADO IN LOCO, FEITO EM OBRA, ACABAMENTO CONVENCIONAL, ESPESSURA 6 CM, ARMADO. AF_08/2022</t>
  </si>
  <si>
    <t>5,4</t>
  </si>
  <si>
    <t>00036178</t>
  </si>
  <si>
    <t>PISO TATIL / PODOTATIL, LADRILHO HIDRAULICO/CONCRETO, *40 X 40* CM, E= 2,5* CM, PADRAO TATIL ALERTA OU DIRECIONAL, COR NATURAL</t>
  </si>
  <si>
    <t>0,2798</t>
  </si>
  <si>
    <t>0,1395</t>
  </si>
  <si>
    <t>0,0024</t>
  </si>
  <si>
    <t>1,2403</t>
  </si>
  <si>
    <t>0,0321</t>
  </si>
  <si>
    <t>0,035</t>
  </si>
  <si>
    <t>0,0304</t>
  </si>
  <si>
    <t>9,9</t>
  </si>
  <si>
    <t>2705</t>
  </si>
  <si>
    <t>SINALIZACAO VISUAL VERTICAL DE VAGAS CADEIRANTES/IDOSO/GESTANTE COM PLACA EM ACO INOX 180 COM TAMANHO DE (50X70)CM COM ADESIVO REFLETIVO E SIMBOLO, POSTE DE ACO GALV. C/ 3,3M DE ALT. E 2" DE DIAM. AMBOS ANLIK OU SIMILAR</t>
  </si>
  <si>
    <t>0,13</t>
  </si>
  <si>
    <t>8870</t>
  </si>
  <si>
    <t>Luminaria embutida no piso com foco orientável em alumínio injetado, ref. IL 3702, da Interlight ou similar</t>
  </si>
  <si>
    <t>8874</t>
  </si>
  <si>
    <t>Lâmpada halógena PAR 30 75w</t>
  </si>
  <si>
    <t>0,1899</t>
  </si>
  <si>
    <t>00001542</t>
  </si>
  <si>
    <t>TERMINAL METALICO A PRESSAO 1 CABO, PARA CABOS DE 4 A 10 MM2, COM 2 FUROS PARA FIXACAO</t>
  </si>
  <si>
    <t>00001585</t>
  </si>
  <si>
    <t>TERMINAL METALICO A PRESSAO PARA 1 CABO DE 16 MM2, COM 1 FURO DE FIXACAO</t>
  </si>
  <si>
    <t>0,52</t>
  </si>
  <si>
    <t>0,0006</t>
  </si>
  <si>
    <t>0,82</t>
  </si>
  <si>
    <t>2,3</t>
  </si>
  <si>
    <t>0,00073</t>
  </si>
  <si>
    <t>0,0015</t>
  </si>
  <si>
    <t>14,5</t>
  </si>
  <si>
    <t>0,4165</t>
  </si>
  <si>
    <t>0,1735</t>
  </si>
  <si>
    <t>00039390</t>
  </si>
  <si>
    <t>LUMINARIA LED REFLETOR RETANGULAR BIVOLT, LUZ BRANCA, 30 W</t>
  </si>
  <si>
    <t>2,43648</t>
  </si>
  <si>
    <t>6,804</t>
  </si>
  <si>
    <t>10,61106</t>
  </si>
  <si>
    <t>20,34</t>
  </si>
  <si>
    <t>04.002.0029</t>
  </si>
  <si>
    <t>ESTACA ESCAVADA MECANICAMENTE, SEM FLUIDO ESTABILIZANTE, COM 25CM DE DIÂMETRO, EXCLUSIVE ARMADURA, COM CONCRETO USINADO, RESISTÊNCIA 25MPa, SEM DISPONIBILIZAÇÃO DE BOMBA ( CONCRETO LANÇADO MANUALMENTE)</t>
  </si>
  <si>
    <t>18</t>
  </si>
  <si>
    <t>6,3</t>
  </si>
  <si>
    <t>6,13</t>
  </si>
  <si>
    <t>2,7</t>
  </si>
  <si>
    <t>8,93</t>
  </si>
  <si>
    <t>13,9</t>
  </si>
  <si>
    <t>96616</t>
  </si>
  <si>
    <t>LASTRO DE CONCRETO MAGRO, APLICADO EM BLOCOS DE COROAMENTO OU SAPATAS. AF_01/2024</t>
  </si>
  <si>
    <t>17,3</t>
  </si>
  <si>
    <t>33</t>
  </si>
  <si>
    <t>24,5</t>
  </si>
  <si>
    <t>92419</t>
  </si>
  <si>
    <t>MONTAGEM E DESMONTAGEM DE FÔRMA DE PILARES RETANGULARES E ESTRUTURAS SIMILARES, PÉ-DIREITO SIMPLES, EM CHAPA DE MADEIRA COMPENSADA RESINADA, 4 UTILIZAÇÕES. AF_09/2020</t>
  </si>
  <si>
    <t>20,39</t>
  </si>
  <si>
    <t>92482</t>
  </si>
  <si>
    <t>MONTAGEM E DESMONTAGEM DE FÔRMA DE LAJE MACIÇA, PÉ-DIREITO SIMPLES, EM MADEIRA SERRADA, 1 UTILIZAÇÃO. AF_09/2020</t>
  </si>
  <si>
    <t>14,73</t>
  </si>
  <si>
    <t>98546</t>
  </si>
  <si>
    <t>IMPERMEABILIZAÇÃO DE SUPERFÍCIE COM MANTA ASFÁLTICA, UMA CAMADA, INCLUSIVE APLICAÇÃO DE PRIMER ASFÁLTICO, E=4MM. AF_09/2023</t>
  </si>
  <si>
    <t>16,21</t>
  </si>
  <si>
    <t>98557</t>
  </si>
  <si>
    <t>IMPERMEABILIZAÇÃO DE SUPERFÍCIE COM EMULSÃO ASFÁLTICA, 2 DEMÃOS. AF_09/2023</t>
  </si>
  <si>
    <t>13,86</t>
  </si>
  <si>
    <t>22,47</t>
  </si>
  <si>
    <t>24,1</t>
  </si>
  <si>
    <t>12,55</t>
  </si>
  <si>
    <t>87532</t>
  </si>
  <si>
    <t>EMBOÇO, EM ARGAMASSA TRAÇO 1:2:8, PREPARO MANUAL, APLICADO MANUALMENTE EM PAREDES INTERNAS DE AMBIENTES COM ÁREA ENTRE 5M² E 10M², E = 17,5MM, COM TALISCAS. AF_03/2024</t>
  </si>
  <si>
    <t>36,65</t>
  </si>
  <si>
    <t>36,85</t>
  </si>
  <si>
    <t>87247</t>
  </si>
  <si>
    <t>REVESTIMENTO CERÂMICO PARA PISO COM PLACAS TIPO ESMALTADA DE DIMENSÕES 35X35 CM APLICADA EM AMBIENTES DE ÁREA ENTRE 5 M2 E 10 M2. AF_02/2023_PE</t>
  </si>
  <si>
    <t>08.004.0102</t>
  </si>
  <si>
    <t>PORTA METÁLICA EM CHAPA DE AÇO PLANA, 2 FOLHAS DE ABRIR, 140 X 200 CM, COM ABERTURA EM TELA GALVANIZADA PARA VENTILAÇÃO FRONTAL E ACABAMENTO EM PINTURA ESMALTES - FORNECIMENTO E INSTALAÇÃO</t>
  </si>
  <si>
    <t>08.004.0155</t>
  </si>
  <si>
    <t xml:space="preserve">Quadro de proteção com tela de arame galvanizado, ondulada, fio 18 bwg, malha 2,5x2,5 cm, fixada com cantoneiras em aço </t>
  </si>
  <si>
    <t>89732</t>
  </si>
  <si>
    <t>JOELHO 45 GRAUS, PVC, SERIE NORMAL, ESGOTO PREDIAL, DN 50 MM, JUNTA ELÁSTICA, FORNECIDO E INSTALADO EM RAMAL DE DESCARGA OU RAMAL DE ESGOTO SANITÁRIO. AF_08/2022</t>
  </si>
  <si>
    <t>96130</t>
  </si>
  <si>
    <t>APLICAÇÃO MANUAL DE MASSA ACRÍLICA EM PAREDES EXTERNAS DE CASAS, UMA DEMÃO. AF_03/2024</t>
  </si>
  <si>
    <t>18,12</t>
  </si>
  <si>
    <t>88415</t>
  </si>
  <si>
    <t>APLICAÇÃO MANUAL DE FUNDO SELADOR ACRÍLICO EM PAREDES EXTERNAS DE CASAS. AF_03/2024</t>
  </si>
  <si>
    <t>11,6</t>
  </si>
  <si>
    <t>0,94</t>
  </si>
  <si>
    <t>103329</t>
  </si>
  <si>
    <t>ALVENARIA DE VEDAÇÃO DE BLOCOS CERÂMICOS FURADOS NA HORIZONTAL DE 9X19X19 CM (ESPESSURA 9 CM) E ARGAMASSA DE ASSENTAMENTO COM PREPARO MANUAL. AF_12/2021</t>
  </si>
  <si>
    <t>16,11</t>
  </si>
  <si>
    <t>22,7</t>
  </si>
  <si>
    <t>104108</t>
  </si>
  <si>
    <t>ARMAÇÃO DE PILAR OU VIGA DE ESTRUTURA DE CONCRETO ARMADO EMBUTIDA EM ALVENARIA DE VEDAÇÃO UTILIZANDO AÇO CA-50 DE 10,0 MM - MONTAGEM. AF_06/2022</t>
  </si>
  <si>
    <t>31,5</t>
  </si>
  <si>
    <t>24,7</t>
  </si>
  <si>
    <t>30,2</t>
  </si>
  <si>
    <t>10.001.0184</t>
  </si>
  <si>
    <t>EXECUÇÃO DE PASSEIO (CALÇADA) OU PISO DE CONCRETO COM CONCRETO MOLDADO IN LOCO, FEITO EM OBRA, ACABAMENTO CONVENCIONAL, ESPESSURA 10 CM, ARMADO.</t>
  </si>
  <si>
    <t>1,93</t>
  </si>
  <si>
    <t>7,4</t>
  </si>
  <si>
    <t>00001328</t>
  </si>
  <si>
    <t>CHAPA DE ACO FINA A FRIO BITOLA MSG 26, E = 0,45 MM (3,60 KG/M2)</t>
  </si>
  <si>
    <t>0,2646</t>
  </si>
  <si>
    <t>6259</t>
  </si>
  <si>
    <t>CAMINHÃO PIPA 6.000 L, PESO BRUTO TOTAL 13.000 KG, DISTÂNCIA ENTRE EIXOS 4,80 M, POTÊNCIA 189 CV INCLUSIVE TANQUE DE AÇO PARA TRANSPORTE DE ÁGUA, CAPACIDADE 6 M3 - CHP DIURNO. AF_06/2014</t>
  </si>
  <si>
    <t>0,8536</t>
  </si>
  <si>
    <t>0,3556</t>
  </si>
  <si>
    <t>00037595</t>
  </si>
  <si>
    <t>ARGAMASSA COLANTE TIPO AC III</t>
  </si>
  <si>
    <t>102215</t>
  </si>
  <si>
    <t>PINTURA VERNIZ (INCOLOR) POLIURETÂNICO (RESINA ALQUÍDICA MODIFICADA) EM MADEIRA, 2 DEMÃOS. AF_01/2021</t>
  </si>
  <si>
    <t>M0164</t>
  </si>
  <si>
    <t>Tubo em aço galvanizado - E = 1,50 mm e seção de 20 x 20 mm</t>
  </si>
  <si>
    <t>1,41</t>
  </si>
  <si>
    <t>00004006</t>
  </si>
  <si>
    <t>MADEIRA SERRADA EM PINUS, MISTA OU EQUIVALENTE DA REGIAO - BRUTA</t>
  </si>
  <si>
    <t>0,0335</t>
  </si>
  <si>
    <t>0,75</t>
  </si>
  <si>
    <t>102213</t>
  </si>
  <si>
    <t>PINTURA VERNIZ (INCOLOR) ALQUÍDICO EM MADEIRA, USO INTERNO E EXTERNO, 2 DEMÃOS. AF_01/2021</t>
  </si>
  <si>
    <t>7960</t>
  </si>
  <si>
    <t>Faixa de madeira de lei (muiracatiara) aparelhada 20 x 2,5cm (0,005 m³/m)</t>
  </si>
  <si>
    <t>1,35</t>
  </si>
  <si>
    <t>1572</t>
  </si>
  <si>
    <t>Madeira mista serrada (tábua) 2,2 x 14 cm - 0,00308 m3/m</t>
  </si>
  <si>
    <t>6,667</t>
  </si>
  <si>
    <t>00004400</t>
  </si>
  <si>
    <t>CAIBRO NAO APARELHADO, *6 X 8* CM, EM MACARANDUBA/MASSARANDUBA, ANGELIM OU EQUIVALENTE DA REGIAO - BRUTA</t>
  </si>
  <si>
    <t>00005067</t>
  </si>
  <si>
    <t>PREGO DE ACO POLIDO COM CABECA 16 X 24 (2 1/4 X 12)</t>
  </si>
  <si>
    <t>4050</t>
  </si>
  <si>
    <t>VIGIA NOTURNO, HORA EFETIVAMENTE TRABALHADA DE 22H AS 5H (COM ADICIONAL NOTURNO) (SINAPI 34345 + 35% CONFORME ACORDO COLETIVO)</t>
  </si>
  <si>
    <t>00037371</t>
  </si>
  <si>
    <t>TRANSPORTE - HORISTA (COLETADO CAIXA - ENCARGOS COMPLEMENTARES)</t>
  </si>
  <si>
    <t>00037373</t>
  </si>
  <si>
    <t>SEGURO - HORISTA (COLETADO CAIXA - ENCARGOS COMPLEMENTARES)</t>
  </si>
  <si>
    <t>00043467</t>
  </si>
  <si>
    <t>FERRAMENTAS - FAMILIA SERVENTE - HORISTA (ENCARGOS COMPLEMENTARES - COLETADO CAIXA)</t>
  </si>
  <si>
    <t>00037372</t>
  </si>
  <si>
    <t>EXAMES - HORISTA (COLETADO CAIXA - ENCARGOS COMPLEMENTARES)</t>
  </si>
  <si>
    <t>00043491</t>
  </si>
  <si>
    <t>EPI - FAMILIA SERVENTE - HORISTA (ENCARGOS COMPLEMENTARES - COLETADO CAIXA)</t>
  </si>
  <si>
    <t>023671</t>
  </si>
  <si>
    <t>CURSO DE CAPACITACAO PARA VIGIA NOTURNO</t>
  </si>
  <si>
    <t>00037370</t>
  </si>
  <si>
    <t>ALIMENTACAO - HORISTA (COLETADO CAIXA - ENCARGOS COMPLEMENTARES)</t>
  </si>
  <si>
    <t>Composições Auxiliares</t>
  </si>
  <si>
    <t>87445</t>
  </si>
  <si>
    <t>BETONEIRA CAPACIDADE NOMINAL 400 L, CAPACIDADE DE MISTURA 310 L, MOTOR A DIESEL POTÊNCIA 5,0 HP, SEM CARREGADOR - CHP DIURNO. AF_05/2023</t>
  </si>
  <si>
    <t>0,022491</t>
  </si>
  <si>
    <t>0,038304</t>
  </si>
  <si>
    <t>5,733</t>
  </si>
  <si>
    <t>00007271</t>
  </si>
  <si>
    <t>BLOCO CERAMICO / TIJOLO VAZADO PARA ALVENARIA DE VEDACAO, 8 FUROS NA HORIZONTAL DE 9 X 19 X 19 CM (L X A X C)</t>
  </si>
  <si>
    <t>46</t>
  </si>
  <si>
    <t>0,374</t>
  </si>
  <si>
    <t>0,093</t>
  </si>
  <si>
    <t>00038877</t>
  </si>
  <si>
    <t>MASSA PREMIUM PARA TEXTURA LISA DE BASE ACRILICA, USO INTERNO E EXTERNO</t>
  </si>
  <si>
    <t>0,782</t>
  </si>
  <si>
    <t>1,0879</t>
  </si>
  <si>
    <t>88238</t>
  </si>
  <si>
    <t>AJUDANTE DE ARMADOR COM ENCARGOS COMPLEMENTARES</t>
  </si>
  <si>
    <t>0,1777</t>
  </si>
  <si>
    <t>00000034</t>
  </si>
  <si>
    <t>ACO CA-50, 10,0 MM, VERGALHAO</t>
  </si>
  <si>
    <t>2,7395</t>
  </si>
  <si>
    <t>0,6591</t>
  </si>
  <si>
    <t>0,085</t>
  </si>
  <si>
    <t>00039017</t>
  </si>
  <si>
    <t>ESPACADOR / DISTANCIADOR CIRCULAR COM ENTRADA LATERAL, EM PLASTICO, PARA VERGALHAO *4,2 A 12,5* MM, COBRIMENTO 20 MM</t>
  </si>
  <si>
    <t>1,2471655</t>
  </si>
  <si>
    <t>88628</t>
  </si>
  <si>
    <t>ARGAMASSA TRAÇO 1:3 (EM VOLUME DE CIMENTO E AREIA MÉDIA ÚMIDA), PREPARO MECÂNICO COM BETONEIRA 400 L. AF_08/2019</t>
  </si>
  <si>
    <t>0,0066558</t>
  </si>
  <si>
    <t>1,32</t>
  </si>
  <si>
    <t>00011963</t>
  </si>
  <si>
    <t>PARAFUSO DE ACO ZINCADO, TIPO CHUMBADOR PARABOLT, DIAMETRO 1/2", COMPRIMENTO 75 MM</t>
  </si>
  <si>
    <t>00040424</t>
  </si>
  <si>
    <t>CHAPA DE ACO CARBONO LAMINADO A QUENTE, QUALIDADE ESTRUTURAL, BITOLA 3/16", E =4,75 MM (37,29 KG/M2)</t>
  </si>
  <si>
    <t>7,413</t>
  </si>
  <si>
    <t>0,0277778</t>
  </si>
  <si>
    <t>E9623</t>
  </si>
  <si>
    <t>Máquina de bancada guilhotina - 4,00 kW</t>
  </si>
  <si>
    <t>0,0138888</t>
  </si>
  <si>
    <t>0,2974</t>
  </si>
  <si>
    <t>O.15.000.065603</t>
  </si>
  <si>
    <t>Cuba em aço inoxidável simples de 500x400x200mm, AISI 304, liga 18,8 e chapa 22</t>
  </si>
  <si>
    <t>0,4774</t>
  </si>
  <si>
    <t>0,1504</t>
  </si>
  <si>
    <t>0,289</t>
  </si>
  <si>
    <t>00001744</t>
  </si>
  <si>
    <t>CUBA ACO INOX (AISI 304) DE EMBUTIR COM VALVULA 3 1/2 ", DE *40 X 34 X 12* CM</t>
  </si>
  <si>
    <t>13</t>
  </si>
  <si>
    <t>0,2263</t>
  </si>
  <si>
    <t>90680</t>
  </si>
  <si>
    <t>PERFURATRIZ HIDRÁULICA SOBRE CAMINHÃO COM TRADO CURTO ACOPLADO, PROFUNDIDADE MÁXIMA DE 20 M, DIÂMETRO MÁXIMO DE 1500 MM, POTÊNCIA INSTALADA DE 137 HP, MESA ROTATIVA COM TORQUE MÁXIMO DE 30 KNM - CHP DIURNO. AF_06/2015</t>
  </si>
  <si>
    <t>0,0247</t>
  </si>
  <si>
    <t>90681</t>
  </si>
  <si>
    <t>PERFURATRIZ HIDRÁULICA SOBRE CAMINHÃO COM TRADO CURTO ACOPLADO, PROFUNDIDADE MÁXIMA DE 20 M, DIÂMETRO MÁXIMO DE 1500 MM, POTÊNCIA INSTALADA DE 137 HP, MESA ROTATIVA COM TORQUE MÁXIMO DE 30 KNM - CHI DIURNO. AF_06/2015</t>
  </si>
  <si>
    <t>0,049</t>
  </si>
  <si>
    <t>0,0051</t>
  </si>
  <si>
    <t>97913</t>
  </si>
  <si>
    <t>TRANSPORTE COM CAMINHÃO BASCULANTE DE 6 M³, EM VIA URBANA EM REVESTIMENTO PRIMÁRIO (UNIDADE: M3XKM). AF_07/2020</t>
  </si>
  <si>
    <t>M3XKM</t>
  </si>
  <si>
    <t>0,0205</t>
  </si>
  <si>
    <t>100973</t>
  </si>
  <si>
    <t>CARGA, MANOBRA E DESCARGA DE SOLOS E MATERIAIS GRANULARES EM CAMINHÃO BASCULANTE 6 M³ - CARGA COM PÁ CARREGADEIRA (CAÇAMBA DE 1,7 A 2,8 M³ / 128 HP) E DESCARGA LIVRE (UNIDADE: M3). AF_07/2020</t>
  </si>
  <si>
    <t>0,0614</t>
  </si>
  <si>
    <t>00038405</t>
  </si>
  <si>
    <t>CONCRETO USINADO BOMBEAVEL, CLASSE DE RESISTENCIA C25, COM BRITA 0 E 1, SLUMP = 130 +/- 20 MM, EXCLUI SERVICO DE BOMBEAMENTO (NBR 8953)</t>
  </si>
  <si>
    <t>0,0557</t>
  </si>
  <si>
    <t>0,2256</t>
  </si>
  <si>
    <t>0,3317</t>
  </si>
  <si>
    <t>0,5573</t>
  </si>
  <si>
    <t>0,1213</t>
  </si>
  <si>
    <t>1,128</t>
  </si>
  <si>
    <t>00007156</t>
  </si>
  <si>
    <t>TELA DE ACO SOLDADA NERVURADA, CA-60, Q-196, (3,11 KG/M2), DIAMETRO DO FIO = 5,0 MM, LARGURA = 2,45 M, ESPACAMENTO DA MALHA = 10 X 10 CM</t>
  </si>
  <si>
    <t>0,32</t>
  </si>
  <si>
    <t>00043054</t>
  </si>
  <si>
    <t>ACO CA-25, 10,0 MM, OU 12,5 MM, OU 16,0 MM, OU 20,0 MM, OU 25,0 MM, VERGALHAO</t>
  </si>
  <si>
    <t>3,36882</t>
  </si>
  <si>
    <t>2,784</t>
  </si>
  <si>
    <t>0,726</t>
  </si>
  <si>
    <t>00038114</t>
  </si>
  <si>
    <t>INTERRUPTOR BIPOLAR SIMPLES 10 A, 250 V (APENAS MODULO)</t>
  </si>
  <si>
    <t>0,013</t>
  </si>
  <si>
    <t>00003146</t>
  </si>
  <si>
    <t>FITA VEDA ROSCA, EM PTFE, ROLO DE 18 MM X 10 M (L X C)</t>
  </si>
  <si>
    <t>0,075</t>
  </si>
  <si>
    <t>00003729</t>
  </si>
  <si>
    <t>KIT CAVALETE, PVC, COM REGISTRO, PARA HIDROMETRO, BITOLAS 1/2" OU 3/4" - COMPLETO</t>
  </si>
  <si>
    <t>00001413</t>
  </si>
  <si>
    <t>COLAR TOMADA PVC, COM TRAVAS, SAIDA COM ROSCA, DE 75 MM X 1/2" OU 75 MM X 3/4", PARA LIGACAO PREDIAL DE AGUA</t>
  </si>
  <si>
    <t>00003907</t>
  </si>
  <si>
    <t>LUVA DE REDUCAO ROSCAVEL, PVC, 1" X 3/4", PARA AGUA FRIA PREDIAL</t>
  </si>
  <si>
    <t>00006029</t>
  </si>
  <si>
    <t>REGISTRO DE ESFERA PVC, COM CABECA QUADRADA, COM ROSCA EXTERNA, 1/2"</t>
  </si>
  <si>
    <t>00002692</t>
  </si>
  <si>
    <t>DESMOLDANTE PROTETOR PARA FORMAS DE MADEIRA, DE BASE OLEOSA EMULSIONADA EM AGUA</t>
  </si>
  <si>
    <t>0,004</t>
  </si>
  <si>
    <t>00040271</t>
  </si>
  <si>
    <t>LOCACAO DE APRUMADOR METALICO DE PILAR, COM ALTURA E ANGULO REGULAVEIS, EXTENSAO DE *1,50* A *2,80* M</t>
  </si>
  <si>
    <t>UNXMES</t>
  </si>
  <si>
    <t>0,196</t>
  </si>
  <si>
    <t>00040275</t>
  </si>
  <si>
    <t>LOCACAO DE VIGA SANDUICHE METALICA VAZADA PARA TRAVAMENTO DE PILARES, ALTURA DE *8* CM, LARGURA DE *6* CM E EXTENSAO DE 2 M</t>
  </si>
  <si>
    <t>0,393</t>
  </si>
  <si>
    <t>00040287</t>
  </si>
  <si>
    <t>LOCACAO DE BARRA DE ANCORAGEM DE 0,80 A 1,20 M DE EXTENSAO, COM ROSCA DE 5/8", INCLUINDO PORCA E FLANGE</t>
  </si>
  <si>
    <t>MES</t>
  </si>
  <si>
    <t>0,785</t>
  </si>
  <si>
    <t>00040304</t>
  </si>
  <si>
    <t>PREGO DE ACO POLIDO COM CABECA DUPLA 17 X 27 (2 1/2 X 11)</t>
  </si>
  <si>
    <t>0,019</t>
  </si>
  <si>
    <t>103335</t>
  </si>
  <si>
    <t>ALVENARIA DE VEDAÇÃO DE BLOCOS CERÂMICOS FURADOS NA HORIZONTAL DE 14X9X19 CM (ESPESSURA 14 CM, BLOCO DEITADO) E ARGAMASSA DE ASSENTAMENTO COM PREPARO MANUAL. AF_12/2021</t>
  </si>
  <si>
    <t>87904</t>
  </si>
  <si>
    <t>CHAPISCO APLICADO EM ALVENARIA (COM PRESENÇA DE VÃOS) E ESTRUTURAS DE CONCRETO DE FACHADA, COM COLHER DE PEDREIRO. ARGAMASSA TRAÇO 1:3 COM PREPARO MANUAL. AF_10/2022</t>
  </si>
  <si>
    <t>18,68</t>
  </si>
  <si>
    <t>17,76</t>
  </si>
  <si>
    <t>97735</t>
  </si>
  <si>
    <t>PEÇA RETANGULAR PRÉ-MOLDADA, VOLUME DE CONCRETO DE 30 A 100 LITROS, TAXA DE AÇO APROXIMADA DE 30KG/M³. AF_03/2024</t>
  </si>
  <si>
    <t>0,7175</t>
  </si>
  <si>
    <t>273,45</t>
  </si>
  <si>
    <t>00000626</t>
  </si>
  <si>
    <t>MANTA LIQUIDA DE BASE ASFALTICA MODIFICADA COM A ADICAO DE ELASTOMEROS DILUIDOS EM SOLVENTE ORGANICO, APLICACAO A FRIO (MEMBRANA DE EMULSAO ASFALTICA PARA IMPERMEABILIZACAO FLEXIVEL)</t>
  </si>
  <si>
    <t>2,4533</t>
  </si>
  <si>
    <t>00004734</t>
  </si>
  <si>
    <t>SEIXO ROLADO PARA APLICACAO EM CONCRETO (POSTO PEDREIRA/FORNECEDOR, SEM FRETE)</t>
  </si>
  <si>
    <t>00043617</t>
  </si>
  <si>
    <t>ADITIVO PLASTIFICANTE E ESTABILIZADOR PARA ARGAMASSAS DE ASSENTAMENTO E REBOCO, LIQUIDO E ISENTO DE CLORETOS</t>
  </si>
  <si>
    <t>0,299</t>
  </si>
  <si>
    <t>00013192</t>
  </si>
  <si>
    <t>LIXADEIRA ELETRICA ANGULAR PARA CONCRETO, POTENCIA 1.400 W, PRATO DIAMANTADO DE 5"</t>
  </si>
  <si>
    <t>0,0005</t>
  </si>
  <si>
    <t>00044532</t>
  </si>
  <si>
    <t>DISCO DE BORRACHA PARA LIXADEIRA RIGIDO 7" COM ARRUELA CENTRAL</t>
  </si>
  <si>
    <t>00044534</t>
  </si>
  <si>
    <t>DISCO DE LIXA PARA METAL, DIAMETRO = 180 MM, GRAO  120</t>
  </si>
  <si>
    <t>2,14</t>
  </si>
  <si>
    <t>1,18</t>
  </si>
  <si>
    <t>89366</t>
  </si>
  <si>
    <t>JOELHO 90 GRAUS COM BUCHA DE LATÃO, PVC, SOLDÁVEL, DN 25MM, X 3/4 INSTALADO EM RAMAL OU SUB-RAMAL DE ÁGUA - FORNECIMENTO E INSTALAÇÃO. AF_06/2022</t>
  </si>
  <si>
    <t>0,89</t>
  </si>
  <si>
    <t>2,98</t>
  </si>
  <si>
    <t>5,54</t>
  </si>
  <si>
    <t>100722</t>
  </si>
  <si>
    <t>PINTURA COM TINTA ALQUÍDICA DE FUNDO (TIPO ZARCÃO) APLICADA A ROLO OU PINCEL SOBRE SUPERFÍCIES METÁLICAS (EXCETO PERFIL) EXECUTADO EM OBRA (POR DEMÃO). AF_01/2020</t>
  </si>
  <si>
    <t>5,6</t>
  </si>
  <si>
    <t>100760</t>
  </si>
  <si>
    <t>PINTURA COM TINTA ALQUÍDICA DE ACABAMENTO (ESMALTE SINTÉTICO BRILHANTE) APLICADA A ROLO OU PINCEL SOBRE SUPERFÍCIES METÁLICAS (EXCETO PERFIL) EXECUTADO EM OBRA (02 DEMÃOS). AF_01/2020</t>
  </si>
  <si>
    <t>0,0585</t>
  </si>
  <si>
    <t>2,34</t>
  </si>
  <si>
    <t>23,82</t>
  </si>
  <si>
    <t>43,68</t>
  </si>
  <si>
    <t>10,764</t>
  </si>
  <si>
    <t>11,93</t>
  </si>
  <si>
    <t>00010997</t>
  </si>
  <si>
    <t>ELETRODO REVESTIDO AWS - E7018, DIAMETRO IGUAL A 4,00 MM</t>
  </si>
  <si>
    <t>00037411</t>
  </si>
  <si>
    <t>TELA DE ACO SOLDADA GALVANIZADA/ZINCADA PARA ALVENARIA, FIO D = *1,24 MM, MALHA 25 X 25 MM</t>
  </si>
  <si>
    <t>00009813</t>
  </si>
  <si>
    <t>TUBO DE POLIETILENO DE ALTA DENSIDADE (PEAD), PE-80, DE = 20 MM X 2,3 MM DE PAREDE, PARA LIGACAO DE AGUA PREDIAL (NBR 15561)</t>
  </si>
  <si>
    <t>0,3584589</t>
  </si>
  <si>
    <t>00045279</t>
  </si>
  <si>
    <t>0,0001</t>
  </si>
  <si>
    <t>CRONOGRAMA FÍSICO-FINANCEIRO</t>
  </si>
  <si>
    <t>Total Por Etapa</t>
  </si>
  <si>
    <t>TOTAL</t>
  </si>
  <si>
    <t>PORCENTAGEM</t>
  </si>
  <si>
    <t>PORCENTAGEM ACUMULADA</t>
  </si>
  <si>
    <t>CUSTO ACUMULADO</t>
  </si>
  <si>
    <t>CÁLCULO PARA % DA ADMINISTRAÇÃO DE OBRA</t>
  </si>
  <si>
    <t>VALOR ORÇAMENTO SEM ADM:</t>
  </si>
  <si>
    <t>RESUMO DE INSUMOS NÃO PUBLICADOS</t>
  </si>
  <si>
    <t>N.</t>
  </si>
  <si>
    <t>Data</t>
  </si>
  <si>
    <t>Planilha</t>
  </si>
  <si>
    <t>Custom</t>
  </si>
  <si>
    <t>Composições</t>
  </si>
  <si>
    <t>M3</t>
  </si>
  <si>
    <t>100M</t>
  </si>
  <si>
    <t>KWH</t>
  </si>
  <si>
    <t>CENTO</t>
  </si>
  <si>
    <t>SC25KG</t>
  </si>
  <si>
    <t>MIL</t>
  </si>
  <si>
    <t>310ML</t>
  </si>
  <si>
    <t>N</t>
  </si>
  <si>
    <t>HP</t>
  </si>
  <si>
    <t>km</t>
  </si>
  <si>
    <t>DIA</t>
  </si>
  <si>
    <t>VB</t>
  </si>
  <si>
    <t>UNJ</t>
  </si>
  <si>
    <t>LOTE</t>
  </si>
  <si>
    <t>kh</t>
  </si>
  <si>
    <t>%</t>
  </si>
  <si>
    <t>UNID.</t>
  </si>
  <si>
    <t>BARRA</t>
  </si>
  <si>
    <t>gl</t>
  </si>
  <si>
    <t>Unid</t>
  </si>
  <si>
    <t>ROLO</t>
  </si>
  <si>
    <t>PÇ</t>
  </si>
  <si>
    <t>CONJ</t>
  </si>
  <si>
    <t>VB%</t>
  </si>
  <si>
    <t>MÊS</t>
  </si>
  <si>
    <t>h.mês</t>
  </si>
  <si>
    <t>LATA</t>
  </si>
  <si>
    <t>RL</t>
  </si>
  <si>
    <t>SIST</t>
  </si>
  <si>
    <t>M/L</t>
  </si>
  <si>
    <t>HA</t>
  </si>
  <si>
    <t>BD</t>
  </si>
  <si>
    <t>MxMÊS</t>
  </si>
  <si>
    <t>UN.MÊS</t>
  </si>
  <si>
    <t>CTO</t>
  </si>
  <si>
    <t>UNxMÊS</t>
  </si>
  <si>
    <t>VC</t>
  </si>
  <si>
    <t>PCT</t>
  </si>
  <si>
    <t>verba</t>
  </si>
  <si>
    <t>KW</t>
  </si>
  <si>
    <t>hora</t>
  </si>
  <si>
    <t>PV</t>
  </si>
  <si>
    <t xml:space="preserve">M </t>
  </si>
  <si>
    <t>CM</t>
  </si>
  <si>
    <t xml:space="preserve">M2 </t>
  </si>
  <si>
    <t>CM2</t>
  </si>
  <si>
    <t xml:space="preserve">UN  </t>
  </si>
  <si>
    <t>PTO</t>
  </si>
  <si>
    <t>PT</t>
  </si>
  <si>
    <t>U</t>
  </si>
  <si>
    <t>CM²</t>
  </si>
  <si>
    <t>JGXM</t>
  </si>
  <si>
    <t>UN.</t>
  </si>
  <si>
    <t>TXKM</t>
  </si>
  <si>
    <t>m³xKm</t>
  </si>
  <si>
    <t>UNXKM</t>
  </si>
  <si>
    <t>ud</t>
  </si>
  <si>
    <t>KM²</t>
  </si>
  <si>
    <t xml:space="preserve">KG    </t>
  </si>
  <si>
    <t xml:space="preserve">UN    </t>
  </si>
  <si>
    <t xml:space="preserve">M     </t>
  </si>
  <si>
    <t xml:space="preserve">M2    </t>
  </si>
  <si>
    <t>M²XMÊS</t>
  </si>
  <si>
    <t>UNIDADE</t>
  </si>
  <si>
    <t>T.Km</t>
  </si>
  <si>
    <t>GB</t>
  </si>
  <si>
    <t>jg x m</t>
  </si>
  <si>
    <t>LOTES</t>
  </si>
  <si>
    <t>ÚN</t>
  </si>
  <si>
    <t xml:space="preserve">Certifico que os valores dos insumos não publicados, ou seja, cuja publicidade não pode ser conferida através de domínio público, estão apresentados acima, e os mesmos estão compatíveis ao sistema de pesquisa de insumos da ferramenta Orçafascio (https://app.orcafascio.com/banco/insumos), de acordo com a data-base de cada banco.
Os insumos que especificam na descrição alguma marca, o fazem apenas por questão de referência na cotação de preços referenciada. Na contratação, poderão ser adquiridos insumos similares de outras marcas, desde que atendam às mesmas especificações técnicas do insumo proposto, conforme projeto.
</t>
  </si>
  <si>
    <t>KW/H</t>
  </si>
  <si>
    <t>m³.km</t>
  </si>
  <si>
    <t>M3.KM</t>
  </si>
  <si>
    <t>tkm</t>
  </si>
  <si>
    <t>UN.MES</t>
  </si>
  <si>
    <t>RESUMO DE INSUMOS PRÓPRIOS</t>
  </si>
  <si>
    <t>Verif. Venc</t>
  </si>
  <si>
    <t>COT.047</t>
  </si>
  <si>
    <t>No prazo</t>
  </si>
  <si>
    <t>COT.085</t>
  </si>
  <si>
    <t xml:space="preserve">COT.179 </t>
  </si>
  <si>
    <t>Fonte: Indicada OU Cotação (não indicada) -  Caso seja cotação, estarão anexadas ao final deste orçamento.</t>
  </si>
  <si>
    <t>COMPOSIÇÃO DE BDI - conforme Acórdão TCU 2622/2013</t>
  </si>
  <si>
    <t>CONSTRUÇÃO  DE  EDIFÍCIOS</t>
  </si>
  <si>
    <t>CONSTRUÇÃO  DE  EDIFÍCIOS - SEM LUCRO</t>
  </si>
  <si>
    <t>OBRA DE URBANIZAÇÃO - RUAS, PRAÇAS E PARQUES</t>
  </si>
  <si>
    <t>MANUTENÇÃO DE VIAS NÃO PAVIMENTADAS SEM AQUISIÇÃO DE MATERIAS</t>
  </si>
  <si>
    <t>CONSTRUÇÃO  DE  REDE ABASTECIMENTO DE ÁGUA, COLETA DE ESGOTO E CONSTRUÇÕES CORRELATAS</t>
  </si>
  <si>
    <t>CONSTRUÇÃO  DE  MANUTENÇÃO DE ESTAÇÕES E REDE DE DISTRIBUIÇÃO DE ENERGIA ELÉTRICA</t>
  </si>
  <si>
    <t>MANUTENÇÃO DE ILUMINAÇÃO PÚBLICA SEM FORNECIMENTO DE MATERIAIS</t>
  </si>
  <si>
    <t>LIMPEZA PÚBLICA - OBRA DE SANEAMENTO</t>
  </si>
  <si>
    <t>FORNECIMENTO DE MATERIAIS</t>
  </si>
  <si>
    <t>Local: Campo Grande/MS</t>
  </si>
  <si>
    <t>Item componente do BDI</t>
  </si>
  <si>
    <t>1° Quartil</t>
  </si>
  <si>
    <t>Médio</t>
  </si>
  <si>
    <t>3° quartil</t>
  </si>
  <si>
    <t>BDI Adotado</t>
  </si>
  <si>
    <t>3° Quartil</t>
  </si>
  <si>
    <t>AC - Administração Central</t>
  </si>
  <si>
    <t>S + G - Seguro e Garantia</t>
  </si>
  <si>
    <t>R - Risco</t>
  </si>
  <si>
    <t>DF - Despesas Financeiras</t>
  </si>
  <si>
    <t>L - Lucro</t>
  </si>
  <si>
    <t>I - IMPOSTOS</t>
  </si>
  <si>
    <t>Sem Desoneração</t>
  </si>
  <si>
    <t>Com Desoneração</t>
  </si>
  <si>
    <t>PIS:</t>
  </si>
  <si>
    <t>COFINS:</t>
  </si>
  <si>
    <t>ISSQN(3):</t>
  </si>
  <si>
    <t>CPRB (2):</t>
  </si>
  <si>
    <t>Não Desonerado</t>
  </si>
  <si>
    <t>Desonerado</t>
  </si>
  <si>
    <t>BDI CALCULADO:</t>
  </si>
  <si>
    <t>CONSTRUÇÃO  DE  RODOVIAS E FERROVIAS</t>
  </si>
  <si>
    <t>BDI calculado pela seguinte equação:</t>
  </si>
  <si>
    <t>Onde:</t>
  </si>
  <si>
    <t>AC: taxa de administração central;</t>
  </si>
  <si>
    <t>S: taxa de seguros;</t>
  </si>
  <si>
    <t>R: taxa de riscos;</t>
  </si>
  <si>
    <t>G: taxa de garantias;</t>
  </si>
  <si>
    <t xml:space="preserve">DF: taxa de despesas financeiras; </t>
  </si>
  <si>
    <t>L: taxa de lucro/remuneração;</t>
  </si>
  <si>
    <t>I: taxa de incidência de impostos [ PIS, COFINS, (3) ISSQN, (2) CPRB ]</t>
  </si>
  <si>
    <t>(2)CPRB = (Contribuição Previdenciária sobre a Receita Bruta – Lei n. 13.161 de 31/08/2015).</t>
  </si>
  <si>
    <t>(3) ISSQN é um imposto que incide sobre o preço de serviço, em Campo Grande o valor é de 5%. O custo previsto com mão-de-obra é de 60% do custo total da obra, para o computo do ISSQN o valor será de 3%</t>
  </si>
  <si>
    <t>Bancos: SINAPI - 07/2025 - MS; SBC - 07/2025 - MS; SICRO3 - 07/2025 - MS; ORSE - 06/2025 - SE; SEINFRA - 028 - CE; IOPES - 06/2025 - ES; CPOS/CDHU - 06/2025 - SP; FDE - 07/2025 - SP; AGESUL - 06/2025 - MS; AGETOP CIVIL - 06/2025 - GO; EMOP - 07/2025 - RJ</t>
  </si>
  <si>
    <t>23,54%</t>
  </si>
  <si>
    <t>FITA ADESIVA COMUM CREPE 19mmx50,0m TEKBOND OU SIMILAR</t>
  </si>
  <si>
    <t>TUBO TIGREFIRE 2.1/2" OU SIMILAR</t>
  </si>
  <si>
    <t>AZULEJISTA OU LADRILHEIRO COM ENCARGOS COMPLEMENTARES</t>
  </si>
  <si>
    <t xml:space="preserve"> SINAPI - 07/2025 - SP</t>
  </si>
  <si>
    <t>SINAPI - 07/2025 - SP</t>
  </si>
  <si>
    <t xml:space="preserve"> = CONFORME LEVANTAMENTO DE CAMPO FORNECIDO PELA GEDIF</t>
  </si>
  <si>
    <t xml:space="preserve"> = LOCAÇÃO DA QUADRA
(2,3*5*2)+(3*6*2)</t>
  </si>
  <si>
    <t xml:space="preserve"> = VOLUME DE CONCRETO DA VIGA</t>
  </si>
  <si>
    <t xml:space="preserve"> = CONFORME PROJETO</t>
  </si>
  <si>
    <t xml:space="preserve"> = 21 m * vala de 40 x 40 cm</t>
  </si>
  <si>
    <t xml:space="preserve"> =  eletroduto instalado em parede</t>
  </si>
  <si>
    <t xml:space="preserve"> =  CONFORME PROJETO</t>
  </si>
  <si>
    <t xml:space="preserve"> =  14 m * vala 40 x 40 cm</t>
  </si>
  <si>
    <t xml:space="preserve"> = eletroduto instalado em parede</t>
  </si>
  <si>
    <t xml:space="preserve"> =  53 m * vala 40 x 40 cm</t>
  </si>
  <si>
    <t xml:space="preserve"> =  113 m * vala 40 x 40 cm</t>
  </si>
  <si>
    <t xml:space="preserve"> =  87 m * vala de 40 x 40 cm</t>
  </si>
  <si>
    <t>: CONFORME PRANCHA 06/07 DE LOGICA</t>
  </si>
  <si>
    <t>: CONFORME PRANCHA 10/10 DE ELETRICA</t>
  </si>
  <si>
    <t xml:space="preserve"> =  (25+138+715+1069) m * vala de 40 x 40 cm</t>
  </si>
  <si>
    <t>: CONFORME PRANCHA 08/14 HIDRO</t>
  </si>
  <si>
    <t xml:space="preserve"> =  50% tubo 40 mm + 100% tubo 50 mm + 100% tubo 100 mm</t>
  </si>
  <si>
    <t xml:space="preserve"> = (3,1+0,15+0,15)*(1,55+1,6+0,15+0,15+0,15)*(1,6*0,15+0,05+0,20)
CONSIDERANDO:
ALTURA DO RESERVATÓRIO = (1,60+0,15)
ALTURA LASTRO = 5 CM
ALTURA DA SUBSTITUIÇÃO DE SOLO = 20 CM
.</t>
  </si>
  <si>
    <t xml:space="preserve"> =  (3,1+0,15+0,15)*(1,55+1,6+0,15+0,15+0,15)*(0,20)</t>
  </si>
  <si>
    <t xml:space="preserve"> =  (3,1+0,15+0,15)*(1,55+1,6+0,15+0,15+0,15)</t>
  </si>
  <si>
    <t xml:space="preserve"> = FUNDO = (0,15+3,3+0,15)*(0,15+3,11+0,15)*0,15 = 1,84 M3
TAMPA = ((0,15+3,3+0,15)*(0,15+3,11+0,15)*0,07)+(2,53*0,15*0,15)+(1,3*0,15*0,15*2)+((0,15+1,53+0,15)*0,1*0,15)+(0,6*0,1*0,15)+(0,7*0,1*0,15) = 1,02 M3
PAREDE = (3,1*1,6*0,15*3)+((0,15+1,55+0,15+1,6+0,15)*1,6*0,15*2) = 3,96 M3
TOTAL = 6,82 M3
.</t>
  </si>
  <si>
    <t xml:space="preserve"> =  altura (100 cm + 5 cm) = 105 cm
escavação = 3,00*3,00*1,05 = 9,45 m3</t>
  </si>
  <si>
    <t xml:space="preserve"> = 3*3</t>
  </si>
  <si>
    <t xml:space="preserve"> =  CONFORME PROJETO E PLANILHA DE LEVANTAMENTO
LEVANTAMENTO LOUÇAS, METAIS E ACESSÓRIOS - ANEXO B</t>
  </si>
  <si>
    <t xml:space="preserve"> =  CONFORME PROJETO - PRANCHA 11/56</t>
  </si>
  <si>
    <t xml:space="preserve"> =  50% tubo 100mm + 100% tubo 200mm * vala de 40 x 40 cm</t>
  </si>
  <si>
    <t xml:space="preserve"> =  CONFORME LEVANTAMENTO DE CAMPO FORNECIDO PELA GEDIF    
 =  MEDIDAS RETIRADAS COM ESCALÍMETRO (projeto arquitetônico da quadra poliesportiva, pranchas 22/56 e 23/56)
4,36*2,80*10 = 122,08 M2</t>
  </si>
  <si>
    <t xml:space="preserve"> =  CONFORME LEVANTAMENTO DE CAMPO FORNECIDO PELA GEDIF : 85,50
= MEDIDAS RETIRADAS DWG (projeto arquitetônico da quadra poliesportiva, pranchas 22/56 e 23/56)
4,36*1,82*2 = 15,87 M2
4,36*3,57*2 = 31,13 M2
4,36*5,36*2 = 46,73 M2
TOTAL = 15,87+31,13+46,73 = 93,73 M3 (p/1 oitão)
TOTAL P/ 2 OITÕES = 93,73*2 = 187,46 + 85,50 (GEDIF) = 272,96</t>
  </si>
  <si>
    <t xml:space="preserve"> = CONFORME ÁREA DE FORMA DA VIGA BALDRAME</t>
  </si>
  <si>
    <t xml:space="preserve"> = conforme pranchas com resumo de material de estrutura metálica
 4195 KG - bloco A (PRANCHA 38/58)
 5733 KG - bloco D (PRANCHA 50/58)
 4781+95 KG - bloco E (PRANCHA 54/58)
 3696+81 KG - bloco F (PRANCHA 58/58)
18.581 + 14619,4 = 33200,4
 =  14619,4 KG - CONFORME PLANILHA DE RELAÇÃO DE MATERIAL COBERTURA DA QUADRA POLIESPORTIVA</t>
  </si>
  <si>
    <t xml:space="preserve"> =  CONFORME LEVANTAMENTO DE CAMPO FORNECIDO PELA GEDIF  = 1178,11 + 41</t>
  </si>
  <si>
    <t xml:space="preserve"> =  CONFORME PLANILHA DE LEVANTAMENTO DE TELHAS METÁLICAS</t>
  </si>
  <si>
    <t xml:space="preserve"> =  CONFORME PLANILHA "ANEXOS" ABA "PINTURA QUADRA POLI" DE LEVANTAMENTO DE TELHAS METÁLICAS</t>
  </si>
  <si>
    <t xml:space="preserve"> =   CONFORME LEVANTAMENTO DE CAMPO FORNECIDO PELA GEDIF</t>
  </si>
  <si>
    <t xml:space="preserve"> = CONFORME PLANILHA DE LEVANTAMENTO
LEVANTAMENTO ESQUADRIAS - ANEXO D</t>
  </si>
  <si>
    <t xml:space="preserve"> =  CONFORME LEVANTAMENTO DE CAMPO FORNECIDO PELA GEDIF - LINHA 203</t>
  </si>
  <si>
    <t xml:space="preserve"> = 10 pilares, 2 metros de estaca parta cada pilar</t>
  </si>
  <si>
    <t xml:space="preserve"> =  viga baldrame comprimento conforme projeto 24,02 m * seção aparente (0,20+0,15+0,20) = 13,21 m2
total = 33,6+13,21  = 46,81 m2
.</t>
  </si>
  <si>
    <t>; CONFORME PROJETO ARQ PRANCHA 56/56</t>
  </si>
  <si>
    <t xml:space="preserve"> = CONFORME LEVANTAMENTO DE CAMPO FORNECIDO PELA GEDIF   
=  2*122,08</t>
  </si>
  <si>
    <t xml:space="preserve"> = CONFORME PLANILHA DE LEVANTAMENTO
LEVANTAMENTO REVESTIMENTO CERÂMICO - ANEXO A</t>
  </si>
  <si>
    <t xml:space="preserve"> = CONFORME PLANILHA ANEXOS - ANEXO E</t>
  </si>
  <si>
    <t xml:space="preserve"> = CONFORME LEVANTAMENTO DE CAMPO FORNECIDO PELA GEDIF LINHA 336</t>
  </si>
  <si>
    <t xml:space="preserve"> = CONFORME LEVANTAMENTO DE CAMPO FORNECIDO PELA GEDIF LINHA 284</t>
  </si>
  <si>
    <t xml:space="preserve"> = CONFORME LEVANTAMENTO DE CAMPO FORNECIDO PELA GEDIF LINHA 398</t>
  </si>
  <si>
    <t xml:space="preserve"> = CONFORME LEVANTAMENTO DE CAMPO FORNECIDO PELA GEDIF LINHA 285</t>
  </si>
  <si>
    <t xml:space="preserve"> = CONFORME PROJETO - PAGINAÇÃO, DETALHES E GRAMADO - PRANCHA ÚNICA (ACESSIBILIDADE)</t>
  </si>
  <si>
    <t xml:space="preserve"> = ÁREA PINTURA: (VER ANEXOS)
BLOCO A: 125,88+171,71 = 297,59 M2
BLOCO B: 140,48+135,09 = 275,57 M2
BLOCO C: 137,42+151,63 = 289,05 M2 
BLOCO D: 43,87+47,02 = 90,89 M2
BLOCO E = (172,73+140,60+44,89)*2 = 716,44 M2
BLOCO F = 160,37+140,60+44,89 = 345,86 M2
BLOCO G = 24,41+59,44 = 83,85 M2
TOTAL = 2099,25 M2
ÁREA TEXTURA = 467,72 M2
TOTAL = 2099,25 + 467,72 = 2.566,97 M2
.</t>
  </si>
  <si>
    <t xml:space="preserve"> =  ÁREA PINTURA (VER ANEXOS):
BLOCO A: 125,88+171,71 = 297,59 M2
BLOCO B: 140,48+135,09 = 275,57 M2
BLOCO C: 137,42+151,63 = 289,05 M2 
BLOCO D: 43,87+47,02 = 90,89 M2
BLOCO E = (172,73+140,60+44,89)*2 = 716,44 M2
BLOCO F = 160,37+140,60+44,89 = 345,86 M2
BLOCO G = 24,41+59,44 = 83,85 M2
TOTAL = 2099,25 M2
.</t>
  </si>
  <si>
    <t xml:space="preserve"> = CONFORME LEVANTAMENTO DE ÁREAS DE PINTURA (VER ANEXOS)
BLOCO A:
R3 EXTERNO = 35,43 M2
R10 PILARES = 47,74 M2
BLOCO B:
R10 PILARES = 20,80 M2
R3 OITÃO = 28,18 M2
BLOCO C:
R10 PILARES = 20,80 M2
R3 OITÃO = 28,88 M2
BLOCO D:
R3 EXTERNO = 12,60 M2
R10 PILARES = 24,36 M2
R3 OITÃO = 13,92 M2
BLOCO E (2X):
R3 OITÃO = 23,20 * 2 = 46,40 M2
R10 PILARES = 34,56*2 = 69,12 M2
BLOCO F:
R3 OITÃO = 23,20 M2
R10 PILARES = 25,92 M2
BLOCO G:
R3 + R10 = 5,97 M2
BLOCO H:
R10 EXTERNO = 64,40 M2
TOTAL = 35,43+47,74+20,8+28,18+20,8+28,88+12,6+24,36+13,92+46,4+69,12+23,2+25,92+5,97+64,4 = 467,72 M2
.</t>
  </si>
  <si>
    <t xml:space="preserve"> =  JANELAS QUE NÃO TEM PINTURA NA COMPOSIÇÃO:
ITEM 2.4.2.2 - 116,25 M2 - CONSIDERAR 20% DA ÁREA APENAS PARA PINTURA = 23,25 M2
ITEM 2.4.2.3 - 148,79 M2 - CONSIDERAR 20% DA ÁREA APENAS PARA PINTURA = 29,75 M2
ITEM 2.4.2.5 - 1,93 M2 - CONSIDERAR 2 X ÁREA PARA PINTAR DOS DOIS LADOS - 3,86 M2
ITEM 2.4.2.8 - 32,07 M2 - COMO SE TRATA DE UMA GRADE CONSIDERAR A ÁREA CHEIA COMO PINTURA DOS PERFIS DA GRADE
TOTAL JANELAS = 23,25+29,75+3,86+32,07 = 88,93 M2
PORTAS QUE NÃO TEM PINTURA NA COMPOSIÇÃO:
ITEM 2.4.1.4.2 - 4,8 M2 - CONSIDERA 2X A ÁREA PARA PINTURA DOS DOIS LADOS DA PORTA - 9,6 M2
ITEM 2.4.1.4.3 - 1,39 M2 - CONSIDERA 2X A ÁREA PARA PINTURA DOS DOIS LADOS DA PORTA - 2,78 M2
ITEM 2.4.1.5.6 - 1,43 M2 - CONSIDERA 2X A ÁREA PARA PINTURA DOS DOIS LADOS DA PORTA - 2,86 M2
ITEM 2.4.1.6.6 - 1,43 M2 - CONSIDERA 2X A ÁREA PARA PINTURA DOS DOIS LADOS DA PORTA - 2,86 M2
TOTAL PORTAS - 9,6+2,78+2,86+2,86 = 18,1 M2
TOTAL GERAL = 88,93+18,1 = 107,03 M2
.</t>
  </si>
  <si>
    <t xml:space="preserve"> = ÁREA DE CHAPA * 2 LADOS * 2 DEMÃOS = 584,16*2*2 = 2336,64 M2 CONFORME ANEXO ABA MATERIAIS COBERTURA MET</t>
  </si>
  <si>
    <t>: QTDE DO ITEM 1.13.8</t>
  </si>
  <si>
    <t xml:space="preserve"> = CONFORME PROJETO COM DETALHE DO PISO DA QUADRA</t>
  </si>
  <si>
    <t>: CONFORME PROJETO PRANCHA 01/02 SPDA</t>
  </si>
  <si>
    <t xml:space="preserve"> = PRANCHA 05/05 - ARQUIBANCADA</t>
  </si>
  <si>
    <t>: CONFORME PROJETO PRANCHA 21/56 ARQ</t>
  </si>
  <si>
    <t xml:space="preserve"> =  CONFORME LEVANTAMENTO DE CAMPO FORNECIDO PELA GEDIF</t>
  </si>
  <si>
    <t xml:space="preserve"> =  CONFORME PROJETO ARQUITETONICO - SALAS DE AULA (prancha 48/56) - 01 UND POR SALA</t>
  </si>
  <si>
    <t xml:space="preserve"> =  CONFORME PROJETO PSCIP (PRANCHA 05/05)
TUBO ABAIXO DO PISO = 8,5M</t>
  </si>
  <si>
    <t xml:space="preserve"> =  25 MÓDULOS  COM 4 ESTACAS DE 2 METROS = 200 M CONFORME DWG</t>
  </si>
  <si>
    <t xml:space="preserve"> =  25 UNIDADES CONFORME DWG</t>
  </si>
  <si>
    <t xml:space="preserve"> =  1,52*1,55+(5*3+1,22*2+1,48*8)*0,1</t>
  </si>
  <si>
    <t xml:space="preserve"> = CONFORME DWG:  517,64*2,20*2 = 2.277,61 M2
REENTRANCIAS DOS PILARES:
 - QUANTIDADE DE PILARES = 517,64 M / 2,60 M ( 1 PILAR ACADA 2,60 m (2,25+0,35)  CONFORME DETALHE DO MURO NA PRANCHA 52/56) = 199 PILARES
ÁREA DAS REENTRANCIAS = 0,10*4*199*2,2 = 175,12 M2
TOTAL = 2277,61 + 175,12  = 2.452,73 M2
.</t>
  </si>
  <si>
    <t xml:space="preserve"> = 1,31 m de muro 1 pilara a cada 2,60 m (2,25+0,35)
CONFORME DETALHE DO MURO NA PRANCHA 52/56) = 12 PILARES
1 estaca de 2 metros para cada pilar
.</t>
  </si>
  <si>
    <t xml:space="preserve"> =  31,31 M * 2,20 M DE ALTURA * 2 LADOS  = 137,76 M2
REENTRANCIA DOS PILARES = 0,10 M * 4 *2*12 = 9,6 M2
TOTAL = 137,76+9,6 = 147,36 M2
.</t>
  </si>
  <si>
    <t xml:space="preserve"> = 31,31 M * 2,20 M DE ALTURA * 2 LADOS  = 137,76 M2
REENTRANCIA DOS PILARES = 0,10 M * 4 *2*12 = 9,6 M2
TOTAL = 137,76+9,6 = 147,36 M2
.</t>
  </si>
  <si>
    <t>: CONFORME PROJETO PRANCHA 10/10 ELETRICA</t>
  </si>
  <si>
    <t xml:space="preserve"> = PORTÃO PT1 = 2,05*2,10 = 4,305 M2 prancha 51/56
PORTÃO PT2 = 2*2,75*2,10 = 11,55 M2 prancha 02/56
PORTÃO PT3 = 2*4,00*2,10 = 16,8 M2 prancha 51/56
TOTAL = 32,65 M2</t>
  </si>
  <si>
    <t xml:space="preserve"> =  CONFORME PROJETO - PAGINAÇÃO  DE PISO - PRANCHA ÚNICA (ACESSIBILIDADE)</t>
  </si>
  <si>
    <t xml:space="preserve"> =  CONFORME PROJETO DE IMPLANTAÇÃO - PROJETO ARQ FOLHA 01/02 E 02/02 - ÁREA DE 1690,79 COM 7 CM DE ESPESSURA -&gt; 1690,79x0,07= 118,35m³</t>
  </si>
  <si>
    <t xml:space="preserve"> = CONFORME PROJETO ESTRUTURAL PRANCHA 36/42</t>
  </si>
  <si>
    <t xml:space="preserve"> = CONFORME PRANCHA ESTRUTURAL DE CONCRETO 39/42</t>
  </si>
  <si>
    <t xml:space="preserve"> = eletroduto instalado em parede= 111+61</t>
  </si>
  <si>
    <t xml:space="preserve"> =  tubo de 25 mm</t>
  </si>
  <si>
    <t xml:space="preserve"> =  30% tubo de 50 mm</t>
  </si>
  <si>
    <t xml:space="preserve"> = tubo de 25 mm</t>
  </si>
  <si>
    <t xml:space="preserve"> = 50% tubo 40 mm</t>
  </si>
  <si>
    <t xml:space="preserve"> =   ITEM ANTERIOR + 25% DE EMPOLAMENTO</t>
  </si>
  <si>
    <t xml:space="preserve"> = FORMA LADO DE FORA
((0,15+3,11+0,15)*(0,15+1,6+0,07)*2)+((0,15+3,3+0,15)*(0,15+1,6+0,07)*2)+((2,53+1,45)*0,15*2) = 26,71 M2
FORMA LADO DE DENTRO
((1,55+3,1)*1,6*2)+((1,6+3,1)*1,6*2)+((1,53+1,3)*(0,15+0,07)*2)+((0,6+0,6)*(0,15+0,07)*2) = 31,69 M2
TOTAL = 26,71+31,69 = 58,40 M2
.</t>
  </si>
  <si>
    <t xml:space="preserve"> =  FORMA LAJE TAMPA
(1,55*3,1)+(1,6*3,1)-(0,6*0,6)-(1,52*1,2)</t>
  </si>
  <si>
    <t xml:space="preserve"> =  9 ESTACAS DE 9 METROS</t>
  </si>
  <si>
    <t xml:space="preserve"> =  N3 - 523,8 M * 0,617 KG/M</t>
  </si>
  <si>
    <t xml:space="preserve"> =  N4</t>
  </si>
  <si>
    <t xml:space="preserve"> =  N1 - 326,16 M * 0,617 KG/M</t>
  </si>
  <si>
    <t>: CONFORME PROJETO DO RESERVATORIO PRANCHA UNICA</t>
  </si>
  <si>
    <t xml:space="preserve"> =   PRANCHA 45/56 - MEDIDAS TIRADAS PELO ESCALÍMETRO
(5,25+2,20)*0,83</t>
  </si>
  <si>
    <t xml:space="preserve"> =  PRANCHA 45/56 - MEDIDAS TIRADAS PELO ESCALÍMETRO
(5,25+2,20)</t>
  </si>
  <si>
    <t xml:space="preserve"> = CONFORME PROJETO E PLANILHA DE LEVANTAMENTO
LEVANTAMENTO LOUÇAS, METAIS E ACESSÓRIOS - ANEXO B</t>
  </si>
  <si>
    <t xml:space="preserve"> =  CONFORME PROJETO E MEDIDAS TIRADAS PELO ESCALÍMETRO - PRANCHA 11/56</t>
  </si>
  <si>
    <t xml:space="preserve"> = CONFORME PROJETO prancha 08/14 HIDROSANITARIO</t>
  </si>
  <si>
    <t xml:space="preserve"> = DETALHE BRISE PRANCHA 27.                            QTDE:                                                                                                                                      PRANCHA 05 - 8*2,28*2 = 36,48 M
PRANCHA 08 - 8*2,28*2 = 36,48 M
PRANCHA 14 - 8*2,28*2 = 36,48 M
PRANCHA 17 - 8*2,28*2 = 36,48 M
TOTAL = 145,92M</t>
  </si>
  <si>
    <t xml:space="preserve"> =  1 bloco de fundação para cada pilar</t>
  </si>
  <si>
    <t xml:space="preserve"> =  conforme projeto   prancha implantação, detalhes - folhas 01/02</t>
  </si>
  <si>
    <t xml:space="preserve"> =  1 para cada pilar</t>
  </si>
  <si>
    <t xml:space="preserve"> = 10 pilares cada pilar com 2,40 m </t>
  </si>
  <si>
    <t xml:space="preserve"> = 1 para cada pilar</t>
  </si>
  <si>
    <t xml:space="preserve"> = CONFORME LEVANTAMENTO DE CAMPO FORNECIDO PELA GEDIF - LINHA 341 E 798 
 =  776,22 + 2*122,08</t>
  </si>
  <si>
    <t xml:space="preserve"> = CONFORME LEVANTAMENTO DE CAMPO FORNECIDO PELA GEDIF
868,1 x 0,05 = 43,4 m³</t>
  </si>
  <si>
    <t xml:space="preserve"> = conforme quadro resumo da prancha do projeto arquitetônico 04/42 - planta baixa de paginação de pisos</t>
  </si>
  <si>
    <t xml:space="preserve"> = CONFORME PROJETO COM DETALHE DO PISO DA QUADRA prancha única (acessibilidade)</t>
  </si>
  <si>
    <t>: DIFERENÇA ENTRE LEVANTAMENTO GEDIF 1122,63 - REPACTUADO (ITEM 1.13.4) 920,25 = 202,38</t>
  </si>
  <si>
    <t>: DIFERENÇA ENTRE LEVANTAMENTO GEDIF 904,24 - REPACTUADO (ITEM 1.13.5) 888,17 = 16,07</t>
  </si>
  <si>
    <t xml:space="preserve"> = CONFORME PROJETO PRANCHA 01/02 - SPDA</t>
  </si>
  <si>
    <t xml:space="preserve"> = CONFORME QUANTIDADE LEVANTADA NO PROJETO PSCIP PRANCHA 02/05</t>
  </si>
  <si>
    <t xml:space="preserve"> = CONFORME PROJETO PSCIP PRANCHA 02/05, NOTA EM PROJETO SOBRE A ILUMINAÇÃO DE EMERGENCIA TIPO REFLETOR, QUANTIDADE CONFORME ITEM 6.1.1</t>
  </si>
  <si>
    <t xml:space="preserve"> =  CONFORME QUANTIDADE LEVANTADA NO PROJETO PSCIP PRANCHA 02/05
PLACA S1 = 8 UN
PLACA S2 = 11 UN
PLACA S3 = 21 UN
PLACA S12 = 5 UN
TOTAL = 45 UN
.</t>
  </si>
  <si>
    <t xml:space="preserve"> = CONFORME QUANTIDADE LEVANTADA NO PROJETO PSCIP PRANCHA 02/05
PLACA E1 = 6 UN
PLACA E2 = 6 UN
PLACA E3 = 3 UN
PLACA E5 = 17 UN
PLACA E7 = 3 UN
PLACA P6 = 1 UN
TOTAL = 36 UN
.</t>
  </si>
  <si>
    <t xml:space="preserve"> =  CONFORME QUANTIDADE LEVANTADA NO PROJETO PSCIP PRANCHA 02/05</t>
  </si>
  <si>
    <t xml:space="preserve"> = CONFORME PROJETO PSCIP (PRANCHA 05/05)
2 PLACAS DE 50 X 30 CM
2 X 0,5 X 0,3 = 0,3M²</t>
  </si>
  <si>
    <t xml:space="preserve"> = CONFORME QUANTIDADE LEVANTADA NO PROJETO PSCIP PRANCHA 02/05
EXTINTOR COM CARGA DE ÁGUA = 7UN
EXTINTOR COM CARGA DE CO2 = 1UN
EXTINTOR COM CARGA DE PQS = 9 UN
TOTAL = 17 UN
.</t>
  </si>
  <si>
    <t xml:space="preserve"> = CONFORME PROJETO PSCIP PRANCHA 01/05 NO QUADRO RESUMO E CONFORME QUANTIDADE LEVANTADA NO PROJETO PSCIP PRANCHA 02/05</t>
  </si>
  <si>
    <t xml:space="preserve"> = CONFORME PROJETO PSCIP (PRANCHA 01/05 E 04/05)</t>
  </si>
  <si>
    <t xml:space="preserve"> = CONFORME PROJETO PSCIP (PRANCHA 04/05)</t>
  </si>
  <si>
    <t xml:space="preserve"> = CONFORME PROJETO PSCIP (PRANCHA 04/05)
2 + 2 + 2 + 3 + 2,70 + 1,50 + 9,75 + 1,50 + 10,55 + 2 = 37M</t>
  </si>
  <si>
    <t xml:space="preserve"> =  CONFORME PROJETO PSCIP (PRANCHA 04/05)
4,95 + 30,75 + 18,25 + 24,45 + 18,25 + 8,30 = 104,95M</t>
  </si>
  <si>
    <t xml:space="preserve"> =  CONFORME PROJETO PSCIP (PRANCHA 04/05)
TUBULAÇÃO ENTERRADA = 4,95 + 30,75 + 18,25 + 24,45 + 18,25 + 2 + 8,30 + 2,70 + 1,50 + 9,75 + 10,55 = 131,45M</t>
  </si>
  <si>
    <t xml:space="preserve"> =  37 m + 104,95 m X vala de 50 cm x 40 cm</t>
  </si>
  <si>
    <t xml:space="preserve"> =  PRANCHA 05/05 - ARQUIBANCADA
19,44+17,76+26,72+20,88</t>
  </si>
  <si>
    <t xml:space="preserve"> = PRANCHA 05/05 - ARQUIBANCADA
206,57+151,68+160,67+173,80</t>
  </si>
  <si>
    <t xml:space="preserve"> =  PRANCHA 05/05 - ARQUIBANCADA
77,62+78,85+60,37+90,35</t>
  </si>
  <si>
    <t xml:space="preserve"> =  PRANCHA 05/05 - ARQUIBANCADA
2,16+0,50+0,39+2,62</t>
  </si>
  <si>
    <t xml:space="preserve"> =  CONFORME PLANILHA DE LEVANTAMENTO: CÁLCULO DE ÁREA DE BANCADAS</t>
  </si>
  <si>
    <t xml:space="preserve"> =   CONFORME PROJETO ARQUITETONICO - 01 UND LABORATÓRIO + 01 UND BIBLIOTECA E 01 UND AUDITÓRIO </t>
  </si>
  <si>
    <t xml:space="preserve"> = CONFORME LEVANTAMENTO DE CAMPO FORNECIDO PELA GEDIF LINHA 828</t>
  </si>
  <si>
    <t xml:space="preserve"> =  10 METROS LOCADOS POR 3 MESES</t>
  </si>
  <si>
    <t xml:space="preserve"> =  10 METROS MONTADOS E DESMONTADOS 4 VEZES POR MES DURANTE 3 MESES</t>
  </si>
  <si>
    <t xml:space="preserve"> =  CONFORME PROJETO PRANCHA 01/07 LOGICA</t>
  </si>
  <si>
    <t xml:space="preserve"> = CONFORME PROJETO PSCIP (PRANCHA 05/05)
0,30 + 1,20 + 1,50 + 8,50 + 0,90 = 12,40M</t>
  </si>
  <si>
    <t xml:space="preserve"> =  CONFORME PROJETO PSCIP (PRANCHA 05/05)</t>
  </si>
  <si>
    <t xml:space="preserve"> =   CONFORME PROJETO DE IMPLANTAÇÃO - FOLHA 01/02 E 02/02</t>
  </si>
  <si>
    <t xml:space="preserve"> =   CONFORME PROJETO DE IMPLANTAÇÃO - FOLHA 01/02 PROJETO ARQUITETURA</t>
  </si>
  <si>
    <t xml:space="preserve"> =  517,64*2,20*2 = 2.277,61 M2
REENTRANCIAS DOS PILARES:
 - QUANTIDADE DE PILARES = 517,64 M / 2,60 M ( 1 PILAR A CADA 2,60 m (2,25+0,35)  CONFORME DETALHE DO MURO NA PRANCHA 52/56) = 199 PILARES
ÁREA DAS REENTRANCIAS = 0,10*4*199*2,2 = 175,12 M2
TOTAL = 2277,61 + 175,12  = 2.452,73 M2
.</t>
  </si>
  <si>
    <t xml:space="preserve"> =  517,64*2,20*2 = 2.277,61 M2
REENTRANCIAS DOS PILARES:
 - QUANTIDADE DE PILARES = 517,64 M / 2,60 M ( 1 PILAR ACADA 2,60 m (2,25+0,35)  CONFORME DETALHE DO MURO NA PRANCHA 52/56) = 199 PILARES
ÁREA DAS REENTRANCIAS = 0,10*4*199*2,2 = 175,12 M2
TOTAL = 2277,61 + 175,12  = 2.452,73 M2
.</t>
  </si>
  <si>
    <t xml:space="preserve"> =  31,31 m de muro 1 pilara a cada 2,60 m (2,25+0,35)
CONFORME DETALHE DO MURO NA PRANCHA 52/56) = 12 PILARES
1 bloco para cada pilar
.</t>
  </si>
  <si>
    <t xml:space="preserve"> = conforme projeto prancha 01/02 - IMPLANTAÇÃO, DETALHES</t>
  </si>
  <si>
    <t xml:space="preserve"> = 31,31 m de muro 1 pilara a cada 2,60 m (2,25+0,35)
CONFORME DETALHE DO MURO NA PRANCHA 52/56) = 12 PILARES
1 para cada pilar
.</t>
  </si>
  <si>
    <t xml:space="preserve"> =  31,31 m de muro 1 pilara a cada 2,60 m (2,25+0,35)
CONFORME DETALHE DO MURO NA PRANCHA 52/56) = 12 PILARES, CADA PILAR COM 2 METROS (1,90+0,10) = 12*2 = 24 M
.</t>
  </si>
  <si>
    <t xml:space="preserve"> = CONFORME PROJETO PRANCHA 10/10 ELETRICA</t>
  </si>
  <si>
    <t xml:space="preserve"> =  (87+751) m * vala de 40 x 40 cm</t>
  </si>
  <si>
    <t xml:space="preserve"> =  CONFORME PROJETO EXECUTIVO DE PAGINAÇÃO DE PISO prancha ÚNICA 405,75 X 0,10</t>
  </si>
  <si>
    <t xml:space="preserve"> =   CONFORME PROJETO PRANCHA PRANCHA 02/02 PROJETO DE ARQUITETURA</t>
  </si>
  <si>
    <t xml:space="preserve"> =  IRRIGAÇÃO DA ÁREA PLANTADA DE GRAMA 10 DIAS</t>
  </si>
  <si>
    <t xml:space="preserve"> =  CONFORME PROJETO DE IMPLANTAÇÃO - FOLHA 01/02 E 02/02</t>
  </si>
  <si>
    <t xml:space="preserve"> =  PLANILHA DE LEVANTAMENTO - ANEXO C</t>
  </si>
  <si>
    <t xml:space="preserve"> =  CONFORME PRANCHA 46/56 - 0,80*1,70</t>
  </si>
  <si>
    <t xml:space="preserve"> =  DEMOLIÇÃO DOS BLOCOS EXISTENTES</t>
  </si>
  <si>
    <t>12 horas x 2 dias por semana x 4,33 semanas por mês x 12 meses</t>
  </si>
  <si>
    <t>12 horas x 7 dias por semana x 4,33 semanas por mês x 12 meses</t>
  </si>
  <si>
    <t xml:space="preserve"> =  3 HORAS / DIA * 5 DIAS / SEMANA * 4,33 SEMANAS / MÊS * 12 MESES = 779,4 HORAS</t>
  </si>
  <si>
    <t xml:space="preserve"> =  8 HORAS / DIA * 5 DIAS / SEMANA * 4,33 SEMANAS / MÊS * 12 MESES = 2078,40 HORAS</t>
  </si>
  <si>
    <t xml:space="preserve"> =  4 HORAS / DIA * 5 DIAS / SEMANA * 4,33 SEMANAS / MÊS * 12 MESES = 1039,2 HORAS</t>
  </si>
  <si>
    <t>: DIFERENÇA ENTRE LEVANTAMENTO GEDIF 1158,23 - REPACTUADO (ITEM 1.13.3) 1117,27 = 40,96</t>
  </si>
  <si>
    <t xml:space="preserve"> = CONFORME PROJETO - PAGINAÇÃO, DETALHES E GRAMADO - PRANCHA ÚNICA
ESPESSURA 6CM (664,69 M2) PRANCHA ÚNICA (ACESSIBILIDADE) : 664,69 * 0,06 = 39,88 (DIFERENÇA ESTA NO ITEM 2.8.10)</t>
  </si>
  <si>
    <t>: DIFERENÇA ENTRE LEVANTAMENTO GEDIF 39,88 - REPACTUADO (ITEM 1.13.7) 39,38 = 0,5</t>
  </si>
  <si>
    <t>INVERSOR DE SOLDA MONOFASICO DE 160 A, POTENCIA DE *7000* W, TENSAO
DE 220 V, TURBO VENTILADO, PROTECAO POR TERMOSTATO, PARA ELETRODOS
DE *2,0 A 4,0* MM</t>
  </si>
  <si>
    <t>Obra: ORÇAMENTO CONCLUSÃO DA OBRA DE CONSTRUÇÃO DA ESCOLA DA VILA NATHÁLIA</t>
  </si>
  <si>
    <t>Obra: ORÇAMENTO CONCLUSÃO DA OBRA DE CONSTRUÇÃO DA ESCOLA DA VILA NATHÁLIA
Bancos: SINAPI - 07/2025 - MS; SBC - 07/2025 - MS; SICRO3 - 07/2025 - MS; ORSE - 06/2025 - SE; SEINFRA - 028 - CE; IOPES - 06/2025 - ES; CPOS/CDHU - 06/2025 - SP; FDE - 07/2025 - SP; AGESUL - 06/2025 - MS; AGETOP CIVIL - 06/2025 - GO; EMOP - 07/2025 - RJ</t>
  </si>
  <si>
    <t>Obra: ORÇAMENTO CONCLUSÃO DA OBRA DE CONSTRUÇÃO DA ESCOLA DA VILA NATHÁLIA
Bancos: SINAPI - 07/2025 - MS; SINAPI - 07/2025 - SP; SBC - 07/2025 - MS; SICRO3 - 07/2025 - MS; ORSE - 06/2025 - SE; SEINFRA - 028 - CE; IOPES - 06/2025 - ES; CPOS/CDHU - 06/2025 - SP; FDE - 07/2025 - SP; AGESUL - 06/2025 - MS; AGETOP CIVIL - 06/2025 - GO; EMOP - 07/2025 - RJ</t>
  </si>
  <si>
    <t xml:space="preserve">Obra: ORÇAMENTO CONCLUSÃO DA OBRA DE CONSTRUÇÃO DA ESCOLA DA VILA NATHÁLIA </t>
  </si>
  <si>
    <t>CONTORNO LISO CHAPA 18 140MM PAULI (COD.3895) OU SIMILAR</t>
  </si>
  <si>
    <t>CADEIRINHA CHAPA 18 15 X 25MM PAULI (COD.2157) OU SIMILAR</t>
  </si>
  <si>
    <t>CADEIRINHA CHAPA 18 80 X 25MM PAULI (COD.2269) OU SIMILAR</t>
  </si>
  <si>
    <t>MATA JUNTA CHAPA 18 "T" 50 X 25MM, PAULI (COD.6824) OU SIMILAR</t>
  </si>
  <si>
    <t>MATA JUNTA CHAPA 18 "Z" 50 X 25MM, PAULI (COD.8711) OU SIMILAR</t>
  </si>
  <si>
    <t>PERFIL "T" CHAPA 18 50X25MM PAULI (COD.6824) OU SIMILAR</t>
  </si>
  <si>
    <t>PERFIL "T" CHAPA 18 15X25MM PAULI (COD.6847) OU SIMILAR</t>
  </si>
  <si>
    <t>BAGUETE CHAPA 18 3/8 X 3/8" PAULI (COD.1271) OU SIMILAR</t>
  </si>
  <si>
    <t>CAIXA P/ PORTA DE CORRER CHAPA 14 30 X 50MM PAULI (COD.4044) OU SIMILAR</t>
  </si>
  <si>
    <t>TAMPA PARA CAIXA CHAPA 18 50MM PAULI (COD.6971) OU SIMILAR</t>
  </si>
  <si>
    <t>ENGATE MACHO CHAPA 18 25X25MM PAULI (COD.4297) OU SIMILAR</t>
  </si>
  <si>
    <t>ENGATE FEMEA CHAPA 18 25X25MM PAULI (COD.4281) OU SIMILAR</t>
  </si>
  <si>
    <t>CERA EM PASTA PARA MARMORE E GRANITO BELLINZONI 350GR OU SIMILAR</t>
  </si>
  <si>
    <t>FERRAMENTA - ESMERILHADEIRA ANGULAR 4.1/2" BOSCH 850W 127V COM 3 DISCOS GWS850 OU SIMILAR</t>
  </si>
  <si>
    <t>CAIXA DE PASSAGEM EM ALUMINIO 15x15x10cm STAMPLAC OU SIMILAR</t>
  </si>
  <si>
    <t>LAMPADA LED BULBO 12W BRANCA BIVOLT LUZ SOLLAR OU SIMILAR</t>
  </si>
  <si>
    <t>FIBRA OPTICA - ADAPTADOR E ACOPLADOR SIMPLEX MM SC/SC OU SIMILAR</t>
  </si>
  <si>
    <t>ADAPTADOR DE SAIDA PARA VASO SANITARIO 100mm TIGRE OU SIMILAR</t>
  </si>
  <si>
    <t>LAVATORIO DE LOUCA BRANCA PARA P.N.E., REF. L.51.17 DECA VOGUE PLUS DA DECA OU SIMILAR</t>
  </si>
  <si>
    <t>COLUNA SUSPENSA DE LOUCA BRANCA PARA P.N.E., DECA VOGUE PLUS REF. C.510.17 OU SIMILAR</t>
  </si>
  <si>
    <t>PORTA PAPEL HIGIENICO ROLAO NOBLE EM INOX BIOVIS OU SIMILAR</t>
  </si>
  <si>
    <t>CENTRAL DE ALARME DE INCENDIO ENDERECAVEL, MODELO CIE 1125, (COMPORTA 125 DISPOSITIVOS) DA INTELBRAS OU SIMILAR</t>
  </si>
  <si>
    <t>FIBRA OPTICA - CAIXA DE EMENDA OPTICA FK-CEO-3T-36F FURUKAWA OU SIMILAR</t>
  </si>
  <si>
    <t>CANTONEIRA DE ABAS IGUAIS LAMINADAS 7/8"X1/8" PAULI 6,24KG-6M (COD.2460) OU SIMILAR</t>
  </si>
  <si>
    <t>FERRO CHATO LAMINADO 1/8"X5/8" PAULI 2,40KG-6M (COD.3263) OU SIMILAR</t>
  </si>
  <si>
    <t>DOBRADICA TIPO GONZO 7/8" PAULI (COD.4771) OU SIMILAR</t>
  </si>
  <si>
    <t>FECHO TRAMELA NR. 02 - 100MM PAULI (COD.4541) OU SIMILAR</t>
  </si>
  <si>
    <t>FECHO TRAMELA NR. 04 - 150MM PAULI (COD.4564) OU SIMILAR</t>
  </si>
  <si>
    <t xml:space="preserve"> =  conforme projeto   prancha implantação, detalhes - PRANCHA 01/02 DE ARQUITETURA - 06UND FRENTE E 02UND LATERAIS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</si>
</sst>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R$&quot;\ * #,##0.00_-;\-&quot;R$&quot;\ * #,##0.00_-;_-&quot;R$&quot;\ * &quot;-&quot;??_-;_-@_-"/>
    <numFmt numFmtId="164" formatCode="#,##0.00%"/>
    <numFmt numFmtId="165" formatCode="#,##0.0000000"/>
    <numFmt numFmtId="166" formatCode="_-&quot;R$&quot;* #,##0.00_-;\-&quot;R$&quot;* #,##0.00_-;_-&quot;R$&quot;* &quot;-&quot;??_-;_-@_-"/>
    <numFmt numFmtId="167" formatCode="mm/yyyy"/>
    <numFmt numFmtId="168" formatCode="#,##0.00;[Red]#,##0.00"/>
    <numFmt numFmtId="169" formatCode="0.000%"/>
  </numFmts>
  <fonts count="58" x14ac:knownFonts="1">
    <font>
      <sz val="11"/>
      <color theme="1"/>
      <name val="Calibri"/>
      <family val="2"/>
      <scheme val="minor"/>
    </font>
    <font>
      <sz val="11"/>
      <color theme="1"/>
      <name val="Calibri"/>
      <family val="2"/>
      <scheme val="minor"/>
    </font>
    <font>
      <sz val="10"/>
      <color theme="1"/>
      <name val="Calibri"/>
      <family val="2"/>
      <scheme val="minor"/>
    </font>
    <font>
      <sz val="7.5"/>
      <color theme="1"/>
      <name val="Arial"/>
      <family val="2"/>
    </font>
    <font>
      <sz val="8"/>
      <color theme="1"/>
      <name val="Arial"/>
      <family val="2"/>
    </font>
    <font>
      <b/>
      <u/>
      <sz val="9"/>
      <color theme="0"/>
      <name val="Arial"/>
      <family val="2"/>
    </font>
    <font>
      <b/>
      <u/>
      <sz val="9"/>
      <color theme="1"/>
      <name val="Arial"/>
      <family val="2"/>
    </font>
    <font>
      <b/>
      <sz val="9"/>
      <color theme="1"/>
      <name val="Arial"/>
      <family val="2"/>
    </font>
    <font>
      <i/>
      <sz val="8"/>
      <color theme="1"/>
      <name val="Arial"/>
      <family val="2"/>
    </font>
    <font>
      <b/>
      <sz val="8"/>
      <color theme="1"/>
      <name val="Arial"/>
      <family val="2"/>
    </font>
    <font>
      <sz val="10"/>
      <color theme="1"/>
      <name val="Arial"/>
      <family val="2"/>
    </font>
    <font>
      <sz val="11"/>
      <name val="Arial"/>
      <family val="1"/>
    </font>
    <font>
      <sz val="7.5"/>
      <color theme="1"/>
      <name val="Calibri"/>
      <family val="2"/>
      <scheme val="minor"/>
    </font>
    <font>
      <b/>
      <sz val="7.5"/>
      <color theme="1"/>
      <name val="Arial"/>
      <family val="2"/>
    </font>
    <font>
      <b/>
      <sz val="7.5"/>
      <color theme="1"/>
      <name val="Arial Narrow"/>
      <family val="2"/>
    </font>
    <font>
      <b/>
      <sz val="7.5"/>
      <color theme="1"/>
      <name val="Calibri Light"/>
      <family val="2"/>
      <scheme val="major"/>
    </font>
    <font>
      <b/>
      <sz val="10"/>
      <color theme="1"/>
      <name val="Calibri"/>
      <family val="2"/>
      <scheme val="minor"/>
    </font>
    <font>
      <sz val="9"/>
      <color theme="1"/>
      <name val="Calibri Light"/>
      <family val="2"/>
      <scheme val="major"/>
    </font>
    <font>
      <sz val="10"/>
      <color theme="0"/>
      <name val="Calibri"/>
      <family val="2"/>
      <scheme val="minor"/>
    </font>
    <font>
      <sz val="7.5"/>
      <color rgb="FF000000"/>
      <name val="Arial"/>
      <family val="2"/>
    </font>
    <font>
      <b/>
      <sz val="9"/>
      <color theme="0"/>
      <name val="Arial"/>
      <family val="2"/>
    </font>
    <font>
      <sz val="9"/>
      <color theme="1"/>
      <name val="Calibri"/>
      <family val="2"/>
      <scheme val="minor"/>
    </font>
    <font>
      <sz val="7.5"/>
      <color theme="1"/>
      <name val="Arial Narrow"/>
      <family val="2"/>
    </font>
    <font>
      <sz val="11"/>
      <color theme="0"/>
      <name val="Arial"/>
      <family val="1"/>
    </font>
    <font>
      <sz val="7"/>
      <color theme="1"/>
      <name val="Arial"/>
      <family val="2"/>
    </font>
    <font>
      <b/>
      <sz val="8"/>
      <name val="Arial"/>
      <family val="1"/>
    </font>
    <font>
      <b/>
      <sz val="8"/>
      <name val="Arial"/>
      <family val="2"/>
    </font>
    <font>
      <b/>
      <sz val="9"/>
      <color theme="1"/>
      <name val="Calibri"/>
      <family val="2"/>
      <scheme val="minor"/>
    </font>
    <font>
      <sz val="10"/>
      <color rgb="FF000000"/>
      <name val="Arial"/>
      <family val="2"/>
    </font>
    <font>
      <sz val="8"/>
      <color rgb="FF000000"/>
      <name val="Arial"/>
      <family val="1"/>
    </font>
    <font>
      <sz val="8"/>
      <color theme="1"/>
      <name val="Calibri"/>
      <family val="2"/>
      <scheme val="minor"/>
    </font>
    <font>
      <b/>
      <sz val="8"/>
      <name val="Arial Narrow"/>
      <family val="2"/>
    </font>
    <font>
      <b/>
      <sz val="7.5"/>
      <name val="Arial Narrow"/>
      <family val="2"/>
    </font>
    <font>
      <b/>
      <sz val="7.5"/>
      <name val="Arial"/>
      <family val="1"/>
    </font>
    <font>
      <sz val="8"/>
      <name val="Arial"/>
      <family val="1"/>
    </font>
    <font>
      <sz val="8"/>
      <name val="Arial"/>
      <family val="2"/>
    </font>
    <font>
      <sz val="10"/>
      <name val="Calibri"/>
      <family val="2"/>
      <scheme val="minor"/>
    </font>
    <font>
      <b/>
      <u/>
      <sz val="8"/>
      <color theme="1"/>
      <name val="Arial"/>
      <family val="2"/>
    </font>
    <font>
      <b/>
      <i/>
      <u/>
      <sz val="9"/>
      <color theme="1"/>
      <name val="Arial"/>
      <family val="2"/>
    </font>
    <font>
      <sz val="9"/>
      <color theme="1"/>
      <name val="Arial"/>
      <family val="2"/>
    </font>
    <font>
      <b/>
      <i/>
      <sz val="8"/>
      <color theme="1"/>
      <name val="Arial"/>
      <family val="2"/>
    </font>
    <font>
      <b/>
      <sz val="10"/>
      <name val="Calibri"/>
      <family val="2"/>
      <scheme val="minor"/>
    </font>
    <font>
      <b/>
      <sz val="10"/>
      <color rgb="FFFF0000"/>
      <name val="Calibri"/>
      <family val="2"/>
      <scheme val="minor"/>
    </font>
    <font>
      <b/>
      <sz val="9"/>
      <color indexed="8"/>
      <name val="Arial"/>
      <family val="1"/>
      <charset val="204"/>
    </font>
    <font>
      <b/>
      <sz val="10"/>
      <color indexed="8"/>
      <name val="Arial"/>
      <family val="1"/>
      <charset val="204"/>
    </font>
    <font>
      <b/>
      <sz val="9"/>
      <color indexed="8"/>
      <name val="Arial"/>
      <family val="2"/>
    </font>
    <font>
      <sz val="10"/>
      <color indexed="8"/>
      <name val="Arial"/>
      <family val="1"/>
      <charset val="204"/>
    </font>
    <font>
      <sz val="10"/>
      <name val="Courier"/>
      <family val="3"/>
    </font>
    <font>
      <sz val="9"/>
      <color indexed="8"/>
      <name val="Arial"/>
      <family val="2"/>
    </font>
    <font>
      <b/>
      <u/>
      <sz val="8"/>
      <name val="Arial"/>
      <family val="2"/>
    </font>
    <font>
      <i/>
      <sz val="10"/>
      <color theme="1"/>
      <name val="Calibri"/>
      <family val="2"/>
      <scheme val="minor"/>
    </font>
    <font>
      <b/>
      <sz val="8"/>
      <color indexed="8"/>
      <name val="Arial"/>
      <family val="2"/>
    </font>
    <font>
      <sz val="8"/>
      <color indexed="8"/>
      <name val="Arial"/>
      <family val="2"/>
    </font>
    <font>
      <b/>
      <i/>
      <sz val="8"/>
      <color indexed="8"/>
      <name val="Arial Narrow"/>
      <family val="2"/>
    </font>
    <font>
      <b/>
      <u/>
      <sz val="8"/>
      <color indexed="8"/>
      <name val="Arial"/>
      <family val="2"/>
    </font>
    <font>
      <b/>
      <sz val="10"/>
      <color theme="1"/>
      <name val="Cambria"/>
      <family val="1"/>
    </font>
    <font>
      <sz val="8"/>
      <color indexed="8"/>
      <name val="Arial"/>
      <family val="1"/>
      <charset val="204"/>
    </font>
    <font>
      <b/>
      <sz val="8"/>
      <color theme="0"/>
      <name val="Arial"/>
      <family val="2"/>
    </font>
  </fonts>
  <fills count="16">
    <fill>
      <patternFill patternType="none"/>
    </fill>
    <fill>
      <patternFill patternType="gray125"/>
    </fill>
    <fill>
      <patternFill patternType="solid">
        <fgColor theme="0" tint="-0.14999847407452621"/>
        <bgColor indexed="64"/>
      </patternFill>
    </fill>
    <fill>
      <patternFill patternType="solid">
        <fgColor rgb="FFFFFFFF"/>
      </patternFill>
    </fill>
    <fill>
      <patternFill patternType="solid">
        <fgColor rgb="FFD8ECF6"/>
      </patternFill>
    </fill>
    <fill>
      <patternFill patternType="solid">
        <fgColor theme="8" tint="0.39997558519241921"/>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rgb="FFBEBEBE"/>
        <bgColor indexed="64"/>
      </patternFill>
    </fill>
    <fill>
      <patternFill patternType="solid">
        <fgColor rgb="FFFFFFFF"/>
        <bgColor indexed="64"/>
      </patternFill>
    </fill>
    <fill>
      <patternFill patternType="solid">
        <fgColor theme="0" tint="-0.249977111117893"/>
        <bgColor indexed="64"/>
      </patternFill>
    </fill>
    <fill>
      <patternFill patternType="solid">
        <fgColor rgb="FFD8ECF6"/>
        <bgColor indexed="64"/>
      </patternFill>
    </fill>
    <fill>
      <patternFill patternType="solid">
        <fgColor theme="8"/>
        <bgColor theme="8"/>
      </patternFill>
    </fill>
    <fill>
      <patternFill patternType="solid">
        <fgColor theme="8" tint="0.79998168889431442"/>
        <bgColor theme="8" tint="0.79998168889431442"/>
      </patternFill>
    </fill>
    <fill>
      <patternFill patternType="solid">
        <fgColor theme="4" tint="-0.249977111117893"/>
        <bgColor indexed="64"/>
      </patternFill>
    </fill>
  </fills>
  <borders count="58">
    <border>
      <left/>
      <right/>
      <top/>
      <bottom/>
      <diagonal/>
    </border>
    <border>
      <left/>
      <right/>
      <top style="medium">
        <color theme="4" tint="-0.249977111117893"/>
      </top>
      <bottom/>
      <diagonal/>
    </border>
    <border>
      <left/>
      <right/>
      <top/>
      <bottom style="medium">
        <color theme="4" tint="-0.249977111117893"/>
      </bottom>
      <diagonal/>
    </border>
    <border>
      <left style="thin">
        <color theme="0" tint="-0.14993743705557422"/>
      </left>
      <right style="thin">
        <color theme="0" tint="-0.14993743705557422"/>
      </right>
      <top style="thin">
        <color theme="0" tint="-0.14993743705557422"/>
      </top>
      <bottom style="thin">
        <color theme="0" tint="-0.14993743705557422"/>
      </bottom>
      <diagonal/>
    </border>
    <border>
      <left style="thin">
        <color theme="0" tint="-0.14999847407452621"/>
      </left>
      <right/>
      <top style="thin">
        <color theme="0" tint="-0.14996795556505021"/>
      </top>
      <bottom style="thin">
        <color theme="0" tint="-0.14996795556505021"/>
      </bottom>
      <diagonal/>
    </border>
    <border>
      <left/>
      <right style="thin">
        <color rgb="FFD6D6D6"/>
      </right>
      <top/>
      <bottom style="thin">
        <color rgb="FFD6D6D6"/>
      </bottom>
      <diagonal/>
    </border>
    <border>
      <left style="thin">
        <color rgb="FFD6D6D6"/>
      </left>
      <right style="thin">
        <color rgb="FFD6D6D6"/>
      </right>
      <top style="thin">
        <color rgb="FFD6D6D6"/>
      </top>
      <bottom style="thin">
        <color rgb="FFD6D6D6"/>
      </bottom>
      <diagonal/>
    </border>
    <border>
      <left style="thin">
        <color rgb="FFD6D6D6"/>
      </left>
      <right style="thin">
        <color rgb="FFD6D6D6"/>
      </right>
      <top/>
      <bottom style="thin">
        <color rgb="FFD6D6D6"/>
      </bottom>
      <diagonal/>
    </border>
    <border>
      <left/>
      <right style="thin">
        <color rgb="FFCCCCCC"/>
      </right>
      <top/>
      <bottom style="thin">
        <color rgb="FFCCCCCC"/>
      </bottom>
      <diagonal/>
    </border>
    <border>
      <left/>
      <right/>
      <top/>
      <bottom style="thin">
        <color rgb="FFCCCCCC"/>
      </bottom>
      <diagonal/>
    </border>
    <border>
      <left/>
      <right/>
      <top/>
      <bottom style="thin">
        <color theme="2" tint="-0.249977111117893"/>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2" tint="-0.249977111117893"/>
      </right>
      <top style="thin">
        <color theme="2" tint="-0.249977111117893"/>
      </top>
      <bottom style="thick">
        <color theme="5" tint="-0.24994659260841701"/>
      </bottom>
      <diagonal/>
    </border>
    <border>
      <left style="thin">
        <color theme="2" tint="-0.249977111117893"/>
      </left>
      <right style="thin">
        <color theme="2" tint="-0.249977111117893"/>
      </right>
      <top style="thin">
        <color theme="2" tint="-0.249977111117893"/>
      </top>
      <bottom/>
      <diagonal/>
    </border>
    <border>
      <left style="thin">
        <color theme="2" tint="-0.249977111117893"/>
      </left>
      <right style="thin">
        <color theme="2" tint="-0.249977111117893"/>
      </right>
      <top/>
      <bottom style="thin">
        <color theme="2" tint="-0.249977111117893"/>
      </bottom>
      <diagonal/>
    </border>
    <border>
      <left style="thin">
        <color theme="2" tint="-0.249977111117893"/>
      </left>
      <right/>
      <top/>
      <bottom style="thin">
        <color theme="2" tint="-0.249977111117893"/>
      </bottom>
      <diagonal/>
    </border>
    <border>
      <left/>
      <right/>
      <top/>
      <bottom style="double">
        <color theme="2" tint="-0.24997711111789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
      <left/>
      <right style="hair">
        <color rgb="FF000000"/>
      </right>
      <top style="thin">
        <color rgb="FF000000"/>
      </top>
      <bottom style="hair">
        <color rgb="FF000000"/>
      </bottom>
      <diagonal/>
    </border>
    <border>
      <left style="hair">
        <color rgb="FF000000"/>
      </left>
      <right style="hair">
        <color rgb="FF000000"/>
      </right>
      <top style="thin">
        <color rgb="FF000000"/>
      </top>
      <bottom style="hair">
        <color rgb="FF000000"/>
      </bottom>
      <diagonal/>
    </border>
    <border>
      <left style="hair">
        <color rgb="FF000000"/>
      </left>
      <right style="thin">
        <color rgb="FF000000"/>
      </right>
      <top style="thin">
        <color rgb="FF000000"/>
      </top>
      <bottom style="hair">
        <color rgb="FF000000"/>
      </bottom>
      <diagonal/>
    </border>
    <border>
      <left/>
      <right style="hair">
        <color rgb="FF000000"/>
      </right>
      <top style="hair">
        <color rgb="FF000000"/>
      </top>
      <bottom style="hair">
        <color rgb="FF000000"/>
      </bottom>
      <diagonal/>
    </border>
    <border>
      <left style="hair">
        <color rgb="FF000000"/>
      </left>
      <right style="hair">
        <color rgb="FF000000"/>
      </right>
      <top style="hair">
        <color rgb="FF000000"/>
      </top>
      <bottom style="hair">
        <color rgb="FF000000"/>
      </bottom>
      <diagonal/>
    </border>
    <border>
      <left style="hair">
        <color rgb="FF000000"/>
      </left>
      <right style="thin">
        <color rgb="FF000000"/>
      </right>
      <top style="hair">
        <color rgb="FF000000"/>
      </top>
      <bottom style="hair">
        <color rgb="FF000000"/>
      </bottom>
      <diagonal/>
    </border>
    <border>
      <left style="hair">
        <color rgb="FF000000"/>
      </left>
      <right/>
      <top style="thin">
        <color rgb="FF000000"/>
      </top>
      <bottom style="hair">
        <color rgb="FF000000"/>
      </bottom>
      <diagonal/>
    </border>
    <border>
      <left/>
      <right/>
      <top style="thin">
        <color rgb="FF000000"/>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style="hair">
        <color rgb="FF000000"/>
      </right>
      <top style="hair">
        <color rgb="FF000000"/>
      </top>
      <bottom style="thin">
        <color rgb="FF000000"/>
      </bottom>
      <diagonal/>
    </border>
    <border>
      <left style="hair">
        <color rgb="FF000000"/>
      </left>
      <right style="hair">
        <color rgb="FF000000"/>
      </right>
      <top style="hair">
        <color rgb="FF000000"/>
      </top>
      <bottom style="thin">
        <color rgb="FF000000"/>
      </bottom>
      <diagonal/>
    </border>
    <border>
      <left style="hair">
        <color rgb="FF000000"/>
      </left>
      <right/>
      <top style="hair">
        <color rgb="FF000000"/>
      </top>
      <bottom style="thin">
        <color rgb="FF000000"/>
      </bottom>
      <diagonal/>
    </border>
    <border>
      <left/>
      <right/>
      <top style="hair">
        <color rgb="FF000000"/>
      </top>
      <bottom style="thin">
        <color rgb="FF000000"/>
      </bottom>
      <diagonal/>
    </border>
    <border>
      <left style="thin">
        <color theme="0" tint="-0.14996795556505021"/>
      </left>
      <right/>
      <top style="thin">
        <color theme="0" tint="-0.14996795556505021"/>
      </top>
      <bottom/>
      <diagonal/>
    </border>
    <border>
      <left style="thin">
        <color theme="0" tint="-0.14996795556505021"/>
      </left>
      <right style="thin">
        <color theme="0" tint="-0.14996795556505021"/>
      </right>
      <top style="thin">
        <color theme="0" tint="-0.14996795556505021"/>
      </top>
      <bottom/>
      <diagonal/>
    </border>
    <border>
      <left style="thin">
        <color theme="0" tint="-0.14996795556505021"/>
      </left>
      <right/>
      <top style="thin">
        <color theme="0" tint="-0.14996795556505021"/>
      </top>
      <bottom style="thin">
        <color theme="0" tint="-0.1499679555650502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3743705557422"/>
      </left>
      <right/>
      <top style="thin">
        <color theme="0" tint="-0.14996795556505021"/>
      </top>
      <bottom/>
      <diagonal/>
    </border>
    <border>
      <left style="thin">
        <color theme="0" tint="-0.14993743705557422"/>
      </left>
      <right style="thin">
        <color theme="0" tint="-0.14996795556505021"/>
      </right>
      <top style="thin">
        <color theme="0" tint="-0.14996795556505021"/>
      </top>
      <bottom/>
      <diagonal/>
    </border>
    <border>
      <left style="thin">
        <color theme="0" tint="-0.14999847407452621"/>
      </left>
      <right/>
      <top style="thin">
        <color theme="0" tint="-0.14996795556505021"/>
      </top>
      <bottom/>
      <diagonal/>
    </border>
    <border>
      <left style="thin">
        <color theme="0" tint="-0.14993743705557422"/>
      </left>
      <right style="thin">
        <color theme="0" tint="-0.14999847407452621"/>
      </right>
      <top style="thin">
        <color theme="0" tint="-0.14996795556505021"/>
      </top>
      <bottom/>
      <diagonal/>
    </border>
    <border>
      <left style="thin">
        <color theme="0" tint="-0.14993743705557422"/>
      </left>
      <right/>
      <top style="thin">
        <color theme="0" tint="-0.14996795556505021"/>
      </top>
      <bottom style="thin">
        <color theme="0" tint="-0.14996795556505021"/>
      </bottom>
      <diagonal/>
    </border>
    <border>
      <left style="thin">
        <color theme="0" tint="-0.14993743705557422"/>
      </left>
      <right style="thin">
        <color theme="0" tint="-0.14999847407452621"/>
      </right>
      <top style="thin">
        <color theme="0" tint="-0.14996795556505021"/>
      </top>
      <bottom style="thin">
        <color theme="0" tint="-0.14996795556505021"/>
      </bottom>
      <diagonal/>
    </border>
    <border>
      <left style="thin">
        <color rgb="FFD6D6D6"/>
      </left>
      <right/>
      <top style="thin">
        <color rgb="FFD6D6D6"/>
      </top>
      <bottom/>
      <diagonal/>
    </border>
    <border>
      <left style="thin">
        <color rgb="FFD6D6D6"/>
      </left>
      <right style="thin">
        <color rgb="FFD6D6D6"/>
      </right>
      <top style="thin">
        <color theme="0" tint="-0.14993743705557422"/>
      </top>
      <bottom/>
      <diagonal/>
    </border>
    <border>
      <left style="thin">
        <color rgb="FFD6D6D6"/>
      </left>
      <right style="thin">
        <color rgb="FFD6D6D6"/>
      </right>
      <top style="thin">
        <color rgb="FFD6D6D6"/>
      </top>
      <bottom/>
      <diagonal/>
    </border>
    <border>
      <left style="thin">
        <color rgb="FFD6D6D6"/>
      </left>
      <right/>
      <top style="thin">
        <color rgb="FFD6D6D6"/>
      </top>
      <bottom style="thin">
        <color rgb="FFD6D6D6"/>
      </bottom>
      <diagonal/>
    </border>
    <border>
      <left/>
      <right style="thin">
        <color rgb="FFCCCCCC"/>
      </right>
      <top/>
      <bottom/>
      <diagonal/>
    </border>
    <border>
      <left/>
      <right style="thin">
        <color rgb="FFCCCCCC"/>
      </right>
      <top style="thin">
        <color theme="0" tint="-0.249977111117893"/>
      </top>
      <bottom style="thin">
        <color rgb="FFCCCCCC"/>
      </bottom>
      <diagonal/>
    </border>
    <border>
      <left/>
      <right/>
      <top style="thin">
        <color theme="0" tint="-0.249977111117893"/>
      </top>
      <bottom style="thin">
        <color rgb="FFCCCCCC"/>
      </bottom>
      <diagonal/>
    </border>
    <border>
      <left/>
      <right style="thin">
        <color rgb="FFCCCCCC"/>
      </right>
      <top style="thin">
        <color theme="0" tint="-0.249977111117893"/>
      </top>
      <bottom/>
      <diagonal/>
    </border>
    <border>
      <left style="thin">
        <color theme="8" tint="0.39997558519241921"/>
      </left>
      <right/>
      <top style="thin">
        <color theme="8" tint="0.39997558519241921"/>
      </top>
      <bottom/>
      <diagonal/>
    </border>
    <border>
      <left/>
      <right/>
      <top style="thin">
        <color theme="8" tint="0.39997558519241921"/>
      </top>
      <bottom/>
      <diagonal/>
    </border>
    <border>
      <left/>
      <right style="thin">
        <color theme="8" tint="0.39997558519241921"/>
      </right>
      <top style="thin">
        <color theme="8" tint="0.39997558519241921"/>
      </top>
      <bottom/>
      <diagonal/>
    </border>
    <border>
      <left style="thin">
        <color theme="8" tint="0.39997558519241921"/>
      </left>
      <right/>
      <top style="thin">
        <color theme="8" tint="0.39997558519241921"/>
      </top>
      <bottom style="thin">
        <color theme="8" tint="0.39997558519241921"/>
      </bottom>
      <diagonal/>
    </border>
    <border>
      <left/>
      <right/>
      <top style="thin">
        <color theme="8" tint="0.39997558519241921"/>
      </top>
      <bottom style="thin">
        <color theme="8" tint="0.39997558519241921"/>
      </bottom>
      <diagonal/>
    </border>
    <border>
      <left/>
      <right style="thin">
        <color theme="8" tint="0.39997558519241921"/>
      </right>
      <top style="thin">
        <color theme="8" tint="0.39997558519241921"/>
      </top>
      <bottom style="thin">
        <color theme="8" tint="0.39997558519241921"/>
      </bottom>
      <diagonal/>
    </border>
  </borders>
  <cellStyleXfs count="7">
    <xf numFmtId="0" fontId="0" fillId="0" borderId="0"/>
    <xf numFmtId="0" fontId="2" fillId="0" borderId="0"/>
    <xf numFmtId="9" fontId="2" fillId="0" borderId="0" applyFont="0" applyFill="0" applyBorder="0" applyAlignment="0" applyProtection="0"/>
    <xf numFmtId="0" fontId="11" fillId="0" borderId="0"/>
    <xf numFmtId="10" fontId="28" fillId="6" borderId="12">
      <alignment horizontal="center" vertical="center" wrapText="1"/>
    </xf>
    <xf numFmtId="0" fontId="1" fillId="0" borderId="0"/>
    <xf numFmtId="9" fontId="47" fillId="0" borderId="0" applyFont="0" applyFill="0" applyBorder="0" applyAlignment="0" applyProtection="0"/>
  </cellStyleXfs>
  <cellXfs count="274">
    <xf numFmtId="0" fontId="0" fillId="0" borderId="0" xfId="0"/>
    <xf numFmtId="0" fontId="2" fillId="0" borderId="0" xfId="1" applyAlignment="1">
      <alignment vertical="top" wrapText="1"/>
    </xf>
    <xf numFmtId="0" fontId="4" fillId="0" borderId="0" xfId="1" applyFont="1" applyFill="1" applyAlignment="1">
      <alignment vertical="top" wrapText="1"/>
    </xf>
    <xf numFmtId="0" fontId="5" fillId="0" borderId="0" xfId="1" applyFont="1" applyFill="1" applyAlignment="1">
      <alignment vertical="top" wrapText="1"/>
    </xf>
    <xf numFmtId="0" fontId="6" fillId="0" borderId="0" xfId="1" applyFont="1" applyFill="1" applyAlignment="1">
      <alignment vertical="top" wrapText="1"/>
    </xf>
    <xf numFmtId="0" fontId="2" fillId="0" borderId="0" xfId="1"/>
    <xf numFmtId="0" fontId="4" fillId="0" borderId="0" xfId="1" applyFont="1" applyFill="1" applyAlignment="1">
      <alignment horizontal="left" vertical="top" wrapText="1"/>
    </xf>
    <xf numFmtId="0" fontId="2" fillId="0" borderId="0" xfId="1" applyFill="1"/>
    <xf numFmtId="0" fontId="8" fillId="0" borderId="0" xfId="1" applyFont="1" applyAlignment="1"/>
    <xf numFmtId="10" fontId="8" fillId="0" borderId="0" xfId="2" applyNumberFormat="1" applyFont="1" applyAlignment="1"/>
    <xf numFmtId="0" fontId="2" fillId="0" borderId="0" xfId="1" applyNumberFormat="1" applyFill="1"/>
    <xf numFmtId="0" fontId="2" fillId="0" borderId="0" xfId="1" applyNumberFormat="1"/>
    <xf numFmtId="0" fontId="4" fillId="0" borderId="0" xfId="1" applyNumberFormat="1" applyFont="1"/>
    <xf numFmtId="0" fontId="9" fillId="0" borderId="0" xfId="1" applyNumberFormat="1" applyFont="1" applyAlignment="1">
      <alignment wrapText="1"/>
    </xf>
    <xf numFmtId="164" fontId="9" fillId="0" borderId="0" xfId="1" applyNumberFormat="1" applyFont="1" applyAlignment="1">
      <alignment wrapText="1"/>
    </xf>
    <xf numFmtId="0" fontId="3" fillId="0" borderId="0" xfId="1" applyFont="1" applyAlignment="1">
      <alignment vertical="top" wrapText="1"/>
    </xf>
    <xf numFmtId="0" fontId="9" fillId="0" borderId="0" xfId="1" applyFont="1" applyAlignment="1">
      <alignment wrapText="1"/>
    </xf>
    <xf numFmtId="4" fontId="9" fillId="0" borderId="0" xfId="1" applyNumberFormat="1" applyFont="1" applyAlignment="1">
      <alignment horizontal="center"/>
    </xf>
    <xf numFmtId="0" fontId="10" fillId="0" borderId="0" xfId="1" applyFont="1"/>
    <xf numFmtId="0" fontId="4" fillId="0" borderId="0" xfId="1" applyFont="1"/>
    <xf numFmtId="0" fontId="9" fillId="0" borderId="0" xfId="1" applyFont="1" applyAlignment="1">
      <alignment horizontal="right"/>
    </xf>
    <xf numFmtId="4" fontId="9" fillId="0" borderId="0" xfId="1" applyNumberFormat="1" applyFont="1" applyAlignment="1">
      <alignment horizontal="right"/>
    </xf>
    <xf numFmtId="0" fontId="12" fillId="0" borderId="0" xfId="1" applyFont="1"/>
    <xf numFmtId="0" fontId="3" fillId="0" borderId="3" xfId="1" applyNumberFormat="1" applyFont="1" applyFill="1" applyBorder="1" applyAlignment="1">
      <alignment vertical="top" wrapText="1"/>
    </xf>
    <xf numFmtId="0" fontId="15" fillId="0" borderId="0" xfId="1" applyNumberFormat="1" applyFont="1" applyFill="1" applyAlignment="1">
      <alignment vertical="top"/>
    </xf>
    <xf numFmtId="0" fontId="16" fillId="0" borderId="0" xfId="1" applyFont="1"/>
    <xf numFmtId="0" fontId="3" fillId="0" borderId="4" xfId="1" applyNumberFormat="1" applyFont="1" applyFill="1" applyBorder="1" applyAlignment="1">
      <alignment vertical="top" wrapText="1"/>
    </xf>
    <xf numFmtId="0" fontId="3" fillId="0" borderId="5" xfId="1" applyNumberFormat="1" applyFont="1" applyFill="1" applyBorder="1" applyAlignment="1">
      <alignment vertical="top" wrapText="1"/>
    </xf>
    <xf numFmtId="0" fontId="3" fillId="0" borderId="0" xfId="1" applyFont="1" applyFill="1" applyAlignment="1">
      <alignment vertical="top" wrapText="1"/>
    </xf>
    <xf numFmtId="0" fontId="17" fillId="0" borderId="5" xfId="1" applyNumberFormat="1" applyFont="1" applyFill="1" applyBorder="1" applyAlignment="1">
      <alignment vertical="top" wrapText="1"/>
    </xf>
    <xf numFmtId="0" fontId="18" fillId="0" borderId="0" xfId="1" applyFont="1"/>
    <xf numFmtId="0" fontId="3" fillId="0" borderId="6" xfId="1" applyNumberFormat="1" applyFont="1" applyFill="1" applyBorder="1" applyAlignment="1">
      <alignment vertical="top" wrapText="1"/>
    </xf>
    <xf numFmtId="0" fontId="19" fillId="0" borderId="7" xfId="1" applyNumberFormat="1" applyFont="1" applyFill="1" applyBorder="1" applyAlignment="1">
      <alignment vertical="top" wrapText="1"/>
    </xf>
    <xf numFmtId="0" fontId="19" fillId="0" borderId="6" xfId="1" applyNumberFormat="1" applyFont="1" applyFill="1" applyBorder="1" applyAlignment="1">
      <alignment vertical="top" wrapText="1"/>
    </xf>
    <xf numFmtId="0" fontId="20" fillId="0" borderId="0" xfId="1" applyFont="1" applyFill="1" applyBorder="1" applyAlignment="1">
      <alignment horizontal="center" vertical="top" wrapText="1"/>
    </xf>
    <xf numFmtId="0" fontId="21" fillId="0" borderId="0" xfId="1" applyFont="1" applyAlignment="1">
      <alignment vertical="top" wrapText="1"/>
    </xf>
    <xf numFmtId="0" fontId="3" fillId="0" borderId="0" xfId="1" applyFont="1" applyBorder="1" applyAlignment="1">
      <alignment horizontal="left" vertical="top" wrapText="1"/>
    </xf>
    <xf numFmtId="0" fontId="22" fillId="0" borderId="8" xfId="1" applyNumberFormat="1" applyFont="1" applyFill="1" applyBorder="1" applyAlignment="1">
      <alignment vertical="top" wrapText="1"/>
    </xf>
    <xf numFmtId="0" fontId="3" fillId="0" borderId="8" xfId="1" applyNumberFormat="1" applyFont="1" applyFill="1" applyBorder="1" applyAlignment="1">
      <alignment vertical="top" wrapText="1"/>
    </xf>
    <xf numFmtId="0" fontId="3" fillId="0" borderId="8" xfId="1" applyFont="1" applyFill="1" applyBorder="1" applyAlignment="1">
      <alignment vertical="top" wrapText="1"/>
    </xf>
    <xf numFmtId="0" fontId="3" fillId="0" borderId="9" xfId="1" applyNumberFormat="1" applyFont="1" applyFill="1" applyBorder="1" applyAlignment="1">
      <alignment vertical="top" wrapText="1"/>
    </xf>
    <xf numFmtId="0" fontId="6" fillId="2" borderId="0" xfId="1" applyFont="1" applyFill="1" applyAlignment="1">
      <alignment horizontal="center" vertical="top" wrapText="1"/>
    </xf>
    <xf numFmtId="0" fontId="11" fillId="0" borderId="0" xfId="3" applyAlignment="1">
      <alignment vertical="center"/>
    </xf>
    <xf numFmtId="0" fontId="23" fillId="0" borderId="0" xfId="3" applyFont="1" applyAlignment="1">
      <alignment vertical="center"/>
    </xf>
    <xf numFmtId="0" fontId="24" fillId="0" borderId="0" xfId="1" applyFont="1" applyFill="1" applyAlignment="1">
      <alignment horizontal="left" vertical="top" wrapText="1"/>
    </xf>
    <xf numFmtId="0" fontId="24" fillId="0" borderId="0" xfId="1" applyFont="1" applyFill="1" applyBorder="1" applyAlignment="1">
      <alignment horizontal="left" vertical="top" wrapText="1"/>
    </xf>
    <xf numFmtId="0" fontId="25" fillId="3" borderId="11" xfId="3" applyFont="1" applyFill="1" applyBorder="1" applyAlignment="1">
      <alignment horizontal="left" vertical="center" wrapText="1"/>
    </xf>
    <xf numFmtId="0" fontId="25" fillId="3" borderId="11" xfId="3" applyFont="1" applyFill="1" applyBorder="1" applyAlignment="1">
      <alignment horizontal="right" vertical="center"/>
    </xf>
    <xf numFmtId="0" fontId="26" fillId="3" borderId="11" xfId="3" applyFont="1" applyFill="1" applyBorder="1" applyAlignment="1">
      <alignment horizontal="right" vertical="center"/>
    </xf>
    <xf numFmtId="0" fontId="25" fillId="3" borderId="11" xfId="3" applyFont="1" applyFill="1" applyBorder="1" applyAlignment="1">
      <alignment horizontal="center" vertical="center" wrapText="1"/>
    </xf>
    <xf numFmtId="0" fontId="25" fillId="3" borderId="0" xfId="3" applyFont="1" applyFill="1" applyBorder="1" applyAlignment="1">
      <alignment horizontal="center" vertical="center" wrapText="1"/>
    </xf>
    <xf numFmtId="0" fontId="16" fillId="0" borderId="0" xfId="3" applyFont="1" applyAlignment="1">
      <alignment horizontal="center" vertical="center"/>
    </xf>
    <xf numFmtId="0" fontId="27" fillId="0" borderId="0" xfId="3" applyFont="1"/>
    <xf numFmtId="10" fontId="25" fillId="5" borderId="11" xfId="3" applyNumberFormat="1" applyFont="1" applyFill="1" applyBorder="1" applyAlignment="1">
      <alignment horizontal="right" vertical="center" wrapText="1"/>
    </xf>
    <xf numFmtId="10" fontId="19" fillId="6" borderId="12" xfId="4" applyFont="1">
      <alignment horizontal="center" vertical="center" wrapText="1"/>
    </xf>
    <xf numFmtId="10" fontId="29" fillId="6" borderId="12" xfId="4" applyFont="1">
      <alignment horizontal="center" vertical="center" wrapText="1"/>
    </xf>
    <xf numFmtId="10" fontId="27" fillId="0" borderId="0" xfId="3" applyNumberFormat="1" applyFont="1"/>
    <xf numFmtId="165" fontId="30" fillId="0" borderId="0" xfId="3" applyNumberFormat="1" applyFont="1"/>
    <xf numFmtId="4" fontId="25" fillId="4" borderId="11" xfId="3" applyNumberFormat="1" applyFont="1" applyFill="1" applyBorder="1" applyAlignment="1">
      <alignment horizontal="right" vertical="center" wrapText="1"/>
    </xf>
    <xf numFmtId="4" fontId="19" fillId="7" borderId="11" xfId="1" applyNumberFormat="1" applyFont="1" applyFill="1" applyBorder="1" applyAlignment="1">
      <alignment horizontal="center" vertical="center" wrapText="1"/>
    </xf>
    <xf numFmtId="4" fontId="25" fillId="4" borderId="0" xfId="3" applyNumberFormat="1" applyFont="1" applyFill="1" applyBorder="1" applyAlignment="1">
      <alignment horizontal="right" vertical="center" wrapText="1"/>
    </xf>
    <xf numFmtId="4" fontId="27" fillId="0" borderId="0" xfId="3" applyNumberFormat="1" applyFont="1"/>
    <xf numFmtId="0" fontId="25" fillId="4" borderId="0" xfId="3" applyFont="1" applyFill="1" applyBorder="1" applyAlignment="1">
      <alignment horizontal="left" vertical="center" wrapText="1"/>
    </xf>
    <xf numFmtId="10" fontId="25" fillId="4" borderId="14" xfId="2" applyNumberFormat="1" applyFont="1" applyFill="1" applyBorder="1" applyAlignment="1">
      <alignment horizontal="center" vertical="center" wrapText="1"/>
    </xf>
    <xf numFmtId="4" fontId="25" fillId="4" borderId="15" xfId="3" applyNumberFormat="1" applyFont="1" applyFill="1" applyBorder="1" applyAlignment="1">
      <alignment horizontal="right" vertical="center" wrapText="1"/>
    </xf>
    <xf numFmtId="4" fontId="19" fillId="7" borderId="15" xfId="1" applyNumberFormat="1" applyFont="1" applyFill="1" applyBorder="1" applyAlignment="1">
      <alignment horizontal="center" vertical="center" wrapText="1"/>
    </xf>
    <xf numFmtId="10" fontId="25" fillId="5" borderId="14" xfId="5" applyNumberFormat="1" applyFont="1" applyFill="1" applyBorder="1" applyAlignment="1">
      <alignment horizontal="center" vertical="center"/>
    </xf>
    <xf numFmtId="166" fontId="31" fillId="5" borderId="15" xfId="5" applyNumberFormat="1" applyFont="1" applyFill="1" applyBorder="1" applyAlignment="1">
      <alignment vertical="center"/>
    </xf>
    <xf numFmtId="4" fontId="32" fillId="0" borderId="11" xfId="3" applyNumberFormat="1" applyFont="1" applyBorder="1" applyAlignment="1">
      <alignment horizontal="center" vertical="center"/>
    </xf>
    <xf numFmtId="166" fontId="25" fillId="0" borderId="0" xfId="3" applyNumberFormat="1" applyFont="1" applyFill="1" applyBorder="1" applyAlignment="1">
      <alignment vertical="center"/>
    </xf>
    <xf numFmtId="10" fontId="33" fillId="0" borderId="11" xfId="3" applyNumberFormat="1" applyFont="1" applyBorder="1" applyAlignment="1">
      <alignment horizontal="center" vertical="center"/>
    </xf>
    <xf numFmtId="10" fontId="25" fillId="0" borderId="0" xfId="3" applyNumberFormat="1" applyFont="1" applyBorder="1" applyAlignment="1">
      <alignment horizontal="center" vertical="center"/>
    </xf>
    <xf numFmtId="4" fontId="30" fillId="0" borderId="0" xfId="3" applyNumberFormat="1" applyFont="1"/>
    <xf numFmtId="10" fontId="33" fillId="0" borderId="11" xfId="3" applyNumberFormat="1" applyFont="1" applyFill="1" applyBorder="1" applyAlignment="1">
      <alignment horizontal="center" vertical="center"/>
    </xf>
    <xf numFmtId="10" fontId="25" fillId="0" borderId="0" xfId="3" applyNumberFormat="1" applyFont="1" applyFill="1" applyBorder="1" applyAlignment="1">
      <alignment horizontal="center" vertical="center"/>
    </xf>
    <xf numFmtId="4" fontId="32" fillId="0" borderId="11" xfId="3" applyNumberFormat="1" applyFont="1" applyFill="1" applyBorder="1" applyAlignment="1">
      <alignment horizontal="center" vertical="center"/>
    </xf>
    <xf numFmtId="4" fontId="25" fillId="0" borderId="0" xfId="3" applyNumberFormat="1" applyFont="1" applyFill="1" applyBorder="1" applyAlignment="1">
      <alignment horizontal="center" vertical="center"/>
    </xf>
    <xf numFmtId="0" fontId="25" fillId="3" borderId="0" xfId="3" applyFont="1" applyFill="1" applyBorder="1" applyAlignment="1">
      <alignment horizontal="right" vertical="center" wrapText="1"/>
    </xf>
    <xf numFmtId="4" fontId="25" fillId="0" borderId="0" xfId="3" applyNumberFormat="1" applyFont="1" applyBorder="1" applyAlignment="1">
      <alignment horizontal="center" vertical="center"/>
    </xf>
    <xf numFmtId="0" fontId="34" fillId="0" borderId="0" xfId="3" applyFont="1" applyAlignment="1">
      <alignment vertical="center"/>
    </xf>
    <xf numFmtId="44" fontId="34" fillId="0" borderId="16" xfId="3" applyNumberFormat="1" applyFont="1" applyBorder="1" applyAlignment="1">
      <alignment vertical="center"/>
    </xf>
    <xf numFmtId="10" fontId="34" fillId="0" borderId="0" xfId="3" applyNumberFormat="1" applyFont="1" applyAlignment="1">
      <alignment horizontal="center" vertical="center"/>
    </xf>
    <xf numFmtId="10" fontId="11" fillId="0" borderId="0" xfId="3" applyNumberFormat="1" applyAlignment="1">
      <alignment vertical="center"/>
    </xf>
    <xf numFmtId="166" fontId="11" fillId="0" borderId="0" xfId="3" applyNumberFormat="1" applyAlignment="1">
      <alignment vertical="center"/>
    </xf>
    <xf numFmtId="0" fontId="6" fillId="8" borderId="0" xfId="1" applyFont="1" applyFill="1" applyAlignment="1">
      <alignment vertical="top" wrapText="1"/>
    </xf>
    <xf numFmtId="0" fontId="6" fillId="8" borderId="0" xfId="1" applyFont="1" applyFill="1" applyAlignment="1">
      <alignment horizontal="center" vertical="top" wrapText="1"/>
    </xf>
    <xf numFmtId="0" fontId="2" fillId="8" borderId="0" xfId="1" applyFill="1"/>
    <xf numFmtId="0" fontId="21" fillId="0" borderId="0" xfId="1" applyFont="1" applyFill="1" applyAlignment="1"/>
    <xf numFmtId="0" fontId="21" fillId="8" borderId="0" xfId="1" applyFont="1" applyFill="1" applyAlignment="1">
      <alignment horizontal="left"/>
    </xf>
    <xf numFmtId="0" fontId="2" fillId="8" borderId="17" xfId="1" applyFont="1" applyFill="1" applyBorder="1"/>
    <xf numFmtId="0" fontId="4" fillId="8" borderId="0" xfId="1" applyFont="1" applyFill="1"/>
    <xf numFmtId="0" fontId="35" fillId="0" borderId="0" xfId="1" applyNumberFormat="1" applyFont="1" applyFill="1" applyAlignment="1">
      <alignment vertical="top" wrapText="1"/>
    </xf>
    <xf numFmtId="0" fontId="35" fillId="8" borderId="0" xfId="1" applyNumberFormat="1" applyFont="1" applyFill="1" applyAlignment="1">
      <alignment vertical="top" wrapText="1"/>
    </xf>
    <xf numFmtId="0" fontId="4" fillId="0" borderId="0" xfId="1" applyFont="1" applyFill="1" applyAlignment="1">
      <alignment wrapText="1"/>
    </xf>
    <xf numFmtId="0" fontId="36" fillId="8" borderId="0" xfId="1" applyFont="1" applyFill="1" applyBorder="1" applyAlignment="1">
      <alignment vertical="top"/>
    </xf>
    <xf numFmtId="14" fontId="2" fillId="0" borderId="0" xfId="1" applyNumberFormat="1" applyFill="1"/>
    <xf numFmtId="0" fontId="4" fillId="8" borderId="0" xfId="1" applyFont="1" applyFill="1" applyAlignment="1">
      <alignment wrapText="1"/>
    </xf>
    <xf numFmtId="0" fontId="37" fillId="8" borderId="0" xfId="1" applyFont="1" applyFill="1" applyAlignment="1">
      <alignment horizontal="center" vertical="top" wrapText="1"/>
    </xf>
    <xf numFmtId="0" fontId="4" fillId="8" borderId="0" xfId="1" applyNumberFormat="1" applyFont="1" applyFill="1" applyAlignment="1">
      <alignment vertical="top" wrapText="1"/>
    </xf>
    <xf numFmtId="0" fontId="2" fillId="8" borderId="0" xfId="1" quotePrefix="1" applyFill="1"/>
    <xf numFmtId="14" fontId="2" fillId="8" borderId="0" xfId="1" applyNumberFormat="1" applyFill="1"/>
    <xf numFmtId="0" fontId="38" fillId="0" borderId="0" xfId="1" applyFont="1" applyFill="1" applyAlignment="1">
      <alignment horizontal="left" vertical="top"/>
    </xf>
    <xf numFmtId="0" fontId="6" fillId="0" borderId="0" xfId="1" applyFont="1" applyFill="1" applyAlignment="1">
      <alignment horizontal="center" vertical="top"/>
    </xf>
    <xf numFmtId="0" fontId="2" fillId="8" borderId="18" xfId="1" applyFont="1" applyFill="1" applyBorder="1"/>
    <xf numFmtId="0" fontId="40" fillId="0" borderId="0" xfId="1" applyFont="1" applyFill="1"/>
    <xf numFmtId="0" fontId="43" fillId="9" borderId="20" xfId="1" applyFont="1" applyFill="1" applyBorder="1" applyAlignment="1">
      <alignment horizontal="left" vertical="center"/>
    </xf>
    <xf numFmtId="0" fontId="44" fillId="9" borderId="21" xfId="1" applyFont="1" applyFill="1" applyBorder="1" applyAlignment="1">
      <alignment horizontal="center" vertical="center"/>
    </xf>
    <xf numFmtId="0" fontId="44" fillId="9" borderId="22" xfId="1" applyFont="1" applyFill="1" applyBorder="1" applyAlignment="1">
      <alignment horizontal="center" vertical="center"/>
    </xf>
    <xf numFmtId="0" fontId="45" fillId="9" borderId="21" xfId="3" applyFont="1" applyFill="1" applyBorder="1" applyAlignment="1">
      <alignment horizontal="center" vertical="center"/>
    </xf>
    <xf numFmtId="0" fontId="45" fillId="9" borderId="22" xfId="3" applyFont="1" applyFill="1" applyBorder="1" applyAlignment="1">
      <alignment horizontal="center" vertical="center"/>
    </xf>
    <xf numFmtId="0" fontId="43" fillId="10" borderId="23" xfId="1" applyFont="1" applyFill="1" applyBorder="1" applyAlignment="1">
      <alignment horizontal="left"/>
    </xf>
    <xf numFmtId="10" fontId="46" fillId="10" borderId="24" xfId="2" applyNumberFormat="1" applyFont="1" applyFill="1" applyBorder="1" applyAlignment="1">
      <alignment horizontal="center"/>
    </xf>
    <xf numFmtId="169" fontId="46" fillId="10" borderId="24" xfId="2" applyNumberFormat="1" applyFont="1" applyFill="1" applyBorder="1" applyAlignment="1">
      <alignment horizontal="center"/>
    </xf>
    <xf numFmtId="10" fontId="48" fillId="10" borderId="24" xfId="6" applyNumberFormat="1" applyFont="1" applyFill="1" applyBorder="1" applyAlignment="1">
      <alignment horizontal="center"/>
    </xf>
    <xf numFmtId="10" fontId="48" fillId="0" borderId="25" xfId="6" applyNumberFormat="1" applyFont="1" applyBorder="1" applyAlignment="1">
      <alignment horizontal="center"/>
    </xf>
    <xf numFmtId="0" fontId="4" fillId="0" borderId="0" xfId="1" applyFont="1" applyBorder="1" applyAlignment="1">
      <alignment vertical="top" wrapText="1"/>
    </xf>
    <xf numFmtId="0" fontId="49" fillId="0" borderId="0" xfId="1" applyFont="1" applyBorder="1" applyAlignment="1">
      <alignment vertical="top"/>
    </xf>
    <xf numFmtId="0" fontId="4" fillId="0" borderId="0" xfId="1" applyFont="1" applyBorder="1" applyAlignment="1">
      <alignment horizontal="left" vertical="top" wrapText="1"/>
    </xf>
    <xf numFmtId="0" fontId="35" fillId="0" borderId="0" xfId="1" applyFont="1" applyBorder="1" applyAlignment="1">
      <alignment horizontal="left" vertical="top" wrapText="1"/>
    </xf>
    <xf numFmtId="0" fontId="50" fillId="0" borderId="0" xfId="1" applyFont="1"/>
    <xf numFmtId="0" fontId="51" fillId="11" borderId="20" xfId="1" applyFont="1" applyFill="1" applyBorder="1" applyAlignment="1">
      <alignment horizontal="left" vertical="center"/>
    </xf>
    <xf numFmtId="0" fontId="51" fillId="11" borderId="21" xfId="1" applyFont="1" applyFill="1" applyBorder="1" applyAlignment="1">
      <alignment horizontal="center" vertical="center"/>
    </xf>
    <xf numFmtId="0" fontId="51" fillId="10" borderId="23" xfId="1" applyFont="1" applyFill="1" applyBorder="1" applyAlignment="1">
      <alignment horizontal="left"/>
    </xf>
    <xf numFmtId="10" fontId="52" fillId="10" borderId="24" xfId="2" applyNumberFormat="1" applyFont="1" applyFill="1" applyBorder="1" applyAlignment="1">
      <alignment horizontal="center"/>
    </xf>
    <xf numFmtId="0" fontId="51" fillId="11" borderId="29" xfId="1" applyFont="1" applyFill="1" applyBorder="1" applyAlignment="1">
      <alignment wrapText="1"/>
    </xf>
    <xf numFmtId="0" fontId="51" fillId="11" borderId="23" xfId="1" applyFont="1" applyFill="1" applyBorder="1" applyAlignment="1">
      <alignment wrapText="1"/>
    </xf>
    <xf numFmtId="10" fontId="51" fillId="11" borderId="24" xfId="1" applyNumberFormat="1" applyFont="1" applyFill="1" applyBorder="1" applyAlignment="1">
      <alignment horizontal="center"/>
    </xf>
    <xf numFmtId="10" fontId="51" fillId="11" borderId="28" xfId="2" applyNumberFormat="1" applyFont="1" applyFill="1" applyBorder="1" applyAlignment="1">
      <alignment horizontal="center"/>
    </xf>
    <xf numFmtId="0" fontId="52" fillId="11" borderId="29" xfId="1" applyFont="1" applyFill="1" applyBorder="1" applyAlignment="1"/>
    <xf numFmtId="0" fontId="52" fillId="11" borderId="23" xfId="1" applyFont="1" applyFill="1" applyBorder="1" applyAlignment="1"/>
    <xf numFmtId="10" fontId="53" fillId="11" borderId="28" xfId="1" applyNumberFormat="1" applyFont="1" applyFill="1" applyBorder="1" applyAlignment="1">
      <alignment horizontal="center"/>
    </xf>
    <xf numFmtId="0" fontId="4" fillId="0" borderId="0" xfId="1" applyFont="1" applyBorder="1"/>
    <xf numFmtId="0" fontId="52" fillId="10" borderId="23" xfId="1" applyFont="1" applyFill="1" applyBorder="1" applyAlignment="1">
      <alignment horizontal="right"/>
    </xf>
    <xf numFmtId="10" fontId="52" fillId="0" borderId="28" xfId="2" applyNumberFormat="1" applyFont="1" applyBorder="1" applyAlignment="1">
      <alignment horizontal="center"/>
    </xf>
    <xf numFmtId="10" fontId="51" fillId="11" borderId="32" xfId="2" applyNumberFormat="1" applyFont="1" applyFill="1" applyBorder="1" applyAlignment="1">
      <alignment horizontal="center" vertical="center"/>
    </xf>
    <xf numFmtId="10" fontId="36" fillId="0" borderId="19" xfId="2" applyNumberFormat="1" applyFont="1" applyBorder="1" applyAlignment="1">
      <alignment vertical="top"/>
    </xf>
    <xf numFmtId="0" fontId="36" fillId="0" borderId="19" xfId="1" applyFont="1" applyBorder="1" applyAlignment="1">
      <alignment vertical="top"/>
    </xf>
    <xf numFmtId="0" fontId="51" fillId="0" borderId="0" xfId="1" applyFont="1" applyFill="1" applyBorder="1" applyAlignment="1">
      <alignment horizontal="left" vertical="center"/>
    </xf>
    <xf numFmtId="10" fontId="51" fillId="0" borderId="0" xfId="2" applyNumberFormat="1" applyFont="1" applyFill="1" applyBorder="1" applyAlignment="1">
      <alignment horizontal="center" vertical="center"/>
    </xf>
    <xf numFmtId="0" fontId="2" fillId="0" borderId="0" xfId="1" applyFill="1" applyBorder="1"/>
    <xf numFmtId="0" fontId="54" fillId="0" borderId="19" xfId="1" applyFont="1" applyFill="1" applyBorder="1" applyAlignment="1">
      <alignment horizontal="left" vertical="center"/>
    </xf>
    <xf numFmtId="0" fontId="52" fillId="0" borderId="19" xfId="1" applyFont="1" applyFill="1" applyBorder="1" applyAlignment="1">
      <alignment horizontal="left" vertical="center"/>
    </xf>
    <xf numFmtId="0" fontId="36" fillId="0" borderId="19" xfId="1" applyFont="1" applyFill="1" applyBorder="1" applyAlignment="1">
      <alignment vertical="top"/>
    </xf>
    <xf numFmtId="0" fontId="36" fillId="0" borderId="19" xfId="1" applyFont="1" applyBorder="1" applyAlignment="1">
      <alignment vertical="center"/>
    </xf>
    <xf numFmtId="10" fontId="36" fillId="0" borderId="0" xfId="2" applyNumberFormat="1" applyFont="1" applyFill="1" applyBorder="1" applyAlignment="1">
      <alignment vertical="top"/>
    </xf>
    <xf numFmtId="0" fontId="36" fillId="0" borderId="0" xfId="1" applyFont="1" applyFill="1" applyBorder="1" applyAlignment="1">
      <alignment vertical="top"/>
    </xf>
    <xf numFmtId="0" fontId="51" fillId="11" borderId="23" xfId="1" applyFont="1" applyFill="1" applyBorder="1" applyAlignment="1">
      <alignment horizontal="left" wrapText="1"/>
    </xf>
    <xf numFmtId="0" fontId="52" fillId="11" borderId="24" xfId="1" applyFont="1" applyFill="1" applyBorder="1" applyAlignment="1">
      <alignment horizontal="center"/>
    </xf>
    <xf numFmtId="10" fontId="51" fillId="11" borderId="33" xfId="2" applyNumberFormat="1" applyFont="1" applyFill="1" applyBorder="1" applyAlignment="1">
      <alignment horizontal="center" vertical="center"/>
    </xf>
    <xf numFmtId="0" fontId="51" fillId="0" borderId="0" xfId="1" applyFont="1" applyFill="1" applyAlignment="1">
      <alignment horizontal="left" vertical="top"/>
    </xf>
    <xf numFmtId="0" fontId="2" fillId="0" borderId="0" xfId="1" applyBorder="1"/>
    <xf numFmtId="0" fontId="55" fillId="0" borderId="0" xfId="1" applyFont="1" applyBorder="1" applyAlignment="1">
      <alignment vertical="center" wrapText="1"/>
    </xf>
    <xf numFmtId="0" fontId="55" fillId="0" borderId="0" xfId="1" applyFont="1" applyBorder="1" applyAlignment="1">
      <alignment horizontal="center" vertical="center" wrapText="1"/>
    </xf>
    <xf numFmtId="0" fontId="56" fillId="0" borderId="0" xfId="1" applyFont="1" applyFill="1" applyAlignment="1">
      <alignment horizontal="left" vertical="top"/>
    </xf>
    <xf numFmtId="0" fontId="30" fillId="0" borderId="0" xfId="1" applyFont="1" applyFill="1"/>
    <xf numFmtId="0" fontId="9" fillId="8" borderId="34" xfId="1" applyNumberFormat="1" applyFont="1" applyFill="1" applyBorder="1" applyAlignment="1"/>
    <xf numFmtId="0" fontId="9" fillId="8" borderId="35" xfId="1" applyNumberFormat="1" applyFont="1" applyFill="1" applyBorder="1" applyAlignment="1"/>
    <xf numFmtId="0" fontId="9" fillId="12" borderId="34" xfId="1" applyNumberFormat="1" applyFont="1" applyFill="1" applyBorder="1" applyAlignment="1">
      <alignment vertical="top" wrapText="1"/>
    </xf>
    <xf numFmtId="0" fontId="9" fillId="12" borderId="34" xfId="1" applyNumberFormat="1" applyFont="1" applyFill="1" applyBorder="1" applyAlignment="1">
      <alignment horizontal="right" vertical="top" wrapText="1"/>
    </xf>
    <xf numFmtId="10" fontId="9" fillId="12" borderId="35" xfId="1" applyNumberFormat="1" applyFont="1" applyFill="1" applyBorder="1" applyAlignment="1">
      <alignment wrapText="1"/>
    </xf>
    <xf numFmtId="0" fontId="9" fillId="12" borderId="36" xfId="1" applyNumberFormat="1" applyFont="1" applyFill="1" applyBorder="1" applyAlignment="1">
      <alignment vertical="top" wrapText="1"/>
    </xf>
    <xf numFmtId="0" fontId="9" fillId="12" borderId="36" xfId="1" applyNumberFormat="1" applyFont="1" applyFill="1" applyBorder="1" applyAlignment="1">
      <alignment horizontal="right" vertical="top" wrapText="1"/>
    </xf>
    <xf numFmtId="10" fontId="9" fillId="12" borderId="37" xfId="1" applyNumberFormat="1" applyFont="1" applyFill="1" applyBorder="1" applyAlignment="1">
      <alignment wrapText="1"/>
    </xf>
    <xf numFmtId="0" fontId="9" fillId="12" borderId="34" xfId="1" applyNumberFormat="1" applyFont="1" applyFill="1" applyBorder="1" applyAlignment="1"/>
    <xf numFmtId="4" fontId="9" fillId="12" borderId="34" xfId="1" applyNumberFormat="1" applyFont="1" applyFill="1" applyBorder="1" applyAlignment="1">
      <alignment horizontal="right"/>
    </xf>
    <xf numFmtId="4" fontId="9" fillId="12" borderId="34" xfId="1" applyNumberFormat="1" applyFont="1" applyFill="1" applyBorder="1" applyAlignment="1"/>
    <xf numFmtId="10" fontId="9" fillId="12" borderId="35" xfId="1" applyNumberFormat="1" applyFont="1" applyFill="1" applyBorder="1" applyAlignment="1"/>
    <xf numFmtId="0" fontId="9" fillId="12" borderId="36" xfId="1" applyNumberFormat="1" applyFont="1" applyFill="1" applyBorder="1" applyAlignment="1"/>
    <xf numFmtId="4" fontId="9" fillId="12" borderId="36" xfId="1" applyNumberFormat="1" applyFont="1" applyFill="1" applyBorder="1" applyAlignment="1"/>
    <xf numFmtId="10" fontId="9" fillId="12" borderId="37" xfId="1" applyNumberFormat="1" applyFont="1" applyFill="1" applyBorder="1" applyAlignment="1"/>
    <xf numFmtId="0" fontId="13" fillId="0" borderId="34" xfId="1" applyNumberFormat="1" applyFont="1" applyFill="1" applyBorder="1" applyAlignment="1">
      <alignment vertical="top"/>
    </xf>
    <xf numFmtId="0" fontId="13" fillId="0" borderId="38" xfId="1" applyNumberFormat="1" applyFont="1" applyFill="1" applyBorder="1" applyAlignment="1">
      <alignment vertical="top"/>
    </xf>
    <xf numFmtId="0" fontId="14" fillId="0" borderId="38" xfId="1" applyNumberFormat="1" applyFont="1" applyFill="1" applyBorder="1" applyAlignment="1">
      <alignment horizontal="right" vertical="top"/>
    </xf>
    <xf numFmtId="10" fontId="13" fillId="0" borderId="38" xfId="1" applyNumberFormat="1" applyFont="1" applyFill="1" applyBorder="1" applyAlignment="1">
      <alignment vertical="top"/>
    </xf>
    <xf numFmtId="0" fontId="15" fillId="0" borderId="39" xfId="1" applyNumberFormat="1" applyFont="1" applyFill="1" applyBorder="1" applyAlignment="1">
      <alignment vertical="top"/>
    </xf>
    <xf numFmtId="0" fontId="3" fillId="0" borderId="40" xfId="1" applyNumberFormat="1" applyFont="1" applyFill="1" applyBorder="1" applyAlignment="1">
      <alignment vertical="top" wrapText="1"/>
    </xf>
    <xf numFmtId="0" fontId="3" fillId="0" borderId="38" xfId="1" applyNumberFormat="1" applyFont="1" applyFill="1" applyBorder="1" applyAlignment="1">
      <alignment vertical="top" wrapText="1"/>
    </xf>
    <xf numFmtId="0" fontId="3" fillId="0" borderId="38" xfId="1" applyNumberFormat="1" applyFont="1" applyFill="1" applyBorder="1" applyAlignment="1">
      <alignment horizontal="center" vertical="top" wrapText="1"/>
    </xf>
    <xf numFmtId="0" fontId="3" fillId="0" borderId="38" xfId="1" applyNumberFormat="1" applyFont="1" applyFill="1" applyBorder="1" applyAlignment="1">
      <alignment horizontal="right" vertical="top" wrapText="1"/>
    </xf>
    <xf numFmtId="4" fontId="3" fillId="0" borderId="38" xfId="1" applyNumberFormat="1" applyFont="1" applyFill="1" applyBorder="1" applyAlignment="1">
      <alignment vertical="top" wrapText="1"/>
    </xf>
    <xf numFmtId="10" fontId="3" fillId="0" borderId="38" xfId="2" applyNumberFormat="1" applyFont="1" applyFill="1" applyBorder="1" applyAlignment="1">
      <alignment vertical="top" wrapText="1"/>
    </xf>
    <xf numFmtId="0" fontId="3" fillId="0" borderId="41" xfId="1" applyNumberFormat="1" applyFont="1" applyFill="1" applyBorder="1" applyAlignment="1">
      <alignment vertical="top" wrapText="1"/>
    </xf>
    <xf numFmtId="0" fontId="3" fillId="0" borderId="38" xfId="3" applyNumberFormat="1" applyFont="1" applyFill="1" applyBorder="1" applyAlignment="1">
      <alignment vertical="top" wrapText="1"/>
    </xf>
    <xf numFmtId="10" fontId="3" fillId="0" borderId="38" xfId="1" applyNumberFormat="1" applyFont="1" applyFill="1" applyBorder="1" applyAlignment="1">
      <alignment vertical="top" wrapText="1"/>
    </xf>
    <xf numFmtId="0" fontId="3" fillId="0" borderId="42" xfId="1" applyNumberFormat="1" applyFont="1" applyFill="1" applyBorder="1" applyAlignment="1">
      <alignment vertical="top" wrapText="1"/>
    </xf>
    <xf numFmtId="0" fontId="3" fillId="0" borderId="42" xfId="1" applyNumberFormat="1" applyFont="1" applyFill="1" applyBorder="1" applyAlignment="1">
      <alignment horizontal="center" vertical="top" wrapText="1"/>
    </xf>
    <xf numFmtId="0" fontId="3" fillId="0" borderId="42" xfId="1" applyNumberFormat="1" applyFont="1" applyFill="1" applyBorder="1" applyAlignment="1">
      <alignment horizontal="right" vertical="top" wrapText="1"/>
    </xf>
    <xf numFmtId="4" fontId="3" fillId="0" borderId="42" xfId="1" applyNumberFormat="1" applyFont="1" applyFill="1" applyBorder="1" applyAlignment="1">
      <alignment vertical="top" wrapText="1"/>
    </xf>
    <xf numFmtId="10" fontId="3" fillId="0" borderId="42" xfId="1" applyNumberFormat="1" applyFont="1" applyFill="1" applyBorder="1" applyAlignment="1">
      <alignment vertical="top" wrapText="1"/>
    </xf>
    <xf numFmtId="0" fontId="3" fillId="0" borderId="43" xfId="1" applyNumberFormat="1" applyFont="1" applyFill="1" applyBorder="1" applyAlignment="1">
      <alignment vertical="top" wrapText="1"/>
    </xf>
    <xf numFmtId="0" fontId="13" fillId="0" borderId="39" xfId="1" applyNumberFormat="1" applyFont="1" applyFill="1" applyBorder="1" applyAlignment="1">
      <alignment vertical="top"/>
    </xf>
    <xf numFmtId="0" fontId="3" fillId="0" borderId="44" xfId="1" applyNumberFormat="1" applyFont="1" applyFill="1" applyBorder="1" applyAlignment="1">
      <alignment vertical="top" wrapText="1"/>
    </xf>
    <xf numFmtId="0" fontId="3" fillId="0" borderId="45" xfId="1" applyNumberFormat="1" applyFont="1" applyFill="1" applyBorder="1" applyAlignment="1">
      <alignment vertical="top" wrapText="1"/>
    </xf>
    <xf numFmtId="0" fontId="3" fillId="0" borderId="46" xfId="1" applyNumberFormat="1" applyFont="1" applyFill="1" applyBorder="1" applyAlignment="1">
      <alignment vertical="top" wrapText="1"/>
    </xf>
    <xf numFmtId="0" fontId="3" fillId="0" borderId="47" xfId="1" applyNumberFormat="1" applyFont="1" applyFill="1" applyBorder="1" applyAlignment="1">
      <alignment vertical="top" wrapText="1"/>
    </xf>
    <xf numFmtId="0" fontId="3" fillId="0" borderId="48" xfId="1" applyNumberFormat="1" applyFont="1" applyFill="1" applyBorder="1" applyAlignment="1">
      <alignment vertical="top" wrapText="1"/>
    </xf>
    <xf numFmtId="0" fontId="3" fillId="0" borderId="48" xfId="1" applyFont="1" applyFill="1" applyBorder="1" applyAlignment="1">
      <alignment vertical="top" wrapText="1"/>
    </xf>
    <xf numFmtId="0" fontId="22" fillId="0" borderId="49" xfId="1" applyNumberFormat="1" applyFont="1" applyFill="1" applyBorder="1" applyAlignment="1">
      <alignment vertical="top" wrapText="1"/>
    </xf>
    <xf numFmtId="0" fontId="3" fillId="0" borderId="49" xfId="1" applyNumberFormat="1" applyFont="1" applyFill="1" applyBorder="1" applyAlignment="1">
      <alignment vertical="top" wrapText="1"/>
    </xf>
    <xf numFmtId="0" fontId="3" fillId="0" borderId="49" xfId="1" applyFont="1" applyFill="1" applyBorder="1" applyAlignment="1">
      <alignment vertical="top" wrapText="1"/>
    </xf>
    <xf numFmtId="0" fontId="3" fillId="0" borderId="50" xfId="1" applyNumberFormat="1" applyFont="1" applyFill="1" applyBorder="1" applyAlignment="1">
      <alignment vertical="top" wrapText="1"/>
    </xf>
    <xf numFmtId="0" fontId="3" fillId="0" borderId="51" xfId="1" applyNumberFormat="1" applyFont="1" applyFill="1" applyBorder="1" applyAlignment="1">
      <alignment vertical="top" wrapText="1"/>
    </xf>
    <xf numFmtId="0" fontId="57" fillId="13" borderId="52" xfId="1" applyNumberFormat="1" applyFont="1" applyFill="1" applyBorder="1" applyAlignment="1">
      <alignment vertical="top" wrapText="1"/>
    </xf>
    <xf numFmtId="0" fontId="57" fillId="13" borderId="53" xfId="1" applyNumberFormat="1" applyFont="1" applyFill="1" applyBorder="1" applyAlignment="1">
      <alignment vertical="top" wrapText="1"/>
    </xf>
    <xf numFmtId="0" fontId="57" fillId="13" borderId="54" xfId="1" applyNumberFormat="1" applyFont="1" applyFill="1" applyBorder="1" applyAlignment="1">
      <alignment vertical="top" wrapText="1"/>
    </xf>
    <xf numFmtId="0" fontId="35" fillId="14" borderId="52" xfId="1" applyNumberFormat="1" applyFont="1" applyFill="1" applyBorder="1" applyAlignment="1">
      <alignment vertical="top" wrapText="1"/>
    </xf>
    <xf numFmtId="0" fontId="35" fillId="14" borderId="53" xfId="1" applyNumberFormat="1" applyFont="1" applyFill="1" applyBorder="1" applyAlignment="1">
      <alignment vertical="top" wrapText="1"/>
    </xf>
    <xf numFmtId="167" fontId="35" fillId="14" borderId="53" xfId="1" applyNumberFormat="1" applyFont="1" applyFill="1" applyBorder="1" applyAlignment="1">
      <alignment vertical="top" wrapText="1"/>
    </xf>
    <xf numFmtId="168" fontId="35" fillId="14" borderId="53" xfId="1" applyNumberFormat="1" applyFont="1" applyFill="1" applyBorder="1" applyAlignment="1">
      <alignment vertical="top" wrapText="1"/>
    </xf>
    <xf numFmtId="0" fontId="35" fillId="14" borderId="54" xfId="1" applyNumberFormat="1" applyFont="1" applyFill="1" applyBorder="1" applyAlignment="1">
      <alignment vertical="top" wrapText="1"/>
    </xf>
    <xf numFmtId="0" fontId="35" fillId="0" borderId="52" xfId="1" applyNumberFormat="1" applyFont="1" applyBorder="1" applyAlignment="1">
      <alignment vertical="top" wrapText="1"/>
    </xf>
    <xf numFmtId="0" fontId="35" fillId="0" borderId="53" xfId="1" applyNumberFormat="1" applyFont="1" applyBorder="1" applyAlignment="1">
      <alignment vertical="top" wrapText="1"/>
    </xf>
    <xf numFmtId="167" fontId="35" fillId="0" borderId="53" xfId="1" applyNumberFormat="1" applyFont="1" applyBorder="1" applyAlignment="1">
      <alignment vertical="top" wrapText="1"/>
    </xf>
    <xf numFmtId="168" fontId="35" fillId="0" borderId="53" xfId="1" applyNumberFormat="1" applyFont="1" applyBorder="1" applyAlignment="1">
      <alignment vertical="top" wrapText="1"/>
    </xf>
    <xf numFmtId="0" fontId="35" fillId="0" borderId="54" xfId="1" applyNumberFormat="1" applyFont="1" applyBorder="1" applyAlignment="1">
      <alignment vertical="top" wrapText="1"/>
    </xf>
    <xf numFmtId="0" fontId="35" fillId="0" borderId="55" xfId="1" applyNumberFormat="1" applyFont="1" applyBorder="1" applyAlignment="1">
      <alignment vertical="top" wrapText="1"/>
    </xf>
    <xf numFmtId="0" fontId="35" fillId="0" borderId="56" xfId="1" applyNumberFormat="1" applyFont="1" applyBorder="1" applyAlignment="1">
      <alignment vertical="top" wrapText="1"/>
    </xf>
    <xf numFmtId="167" fontId="35" fillId="0" borderId="56" xfId="1" applyNumberFormat="1" applyFont="1" applyBorder="1" applyAlignment="1">
      <alignment vertical="top" wrapText="1"/>
    </xf>
    <xf numFmtId="168" fontId="35" fillId="0" borderId="56" xfId="1" applyNumberFormat="1" applyFont="1" applyBorder="1" applyAlignment="1">
      <alignment vertical="top" wrapText="1"/>
    </xf>
    <xf numFmtId="0" fontId="35" fillId="0" borderId="57" xfId="1" applyNumberFormat="1" applyFont="1" applyBorder="1" applyAlignment="1">
      <alignment vertical="top" wrapText="1"/>
    </xf>
    <xf numFmtId="0" fontId="4" fillId="14" borderId="52" xfId="1" applyNumberFormat="1" applyFont="1" applyFill="1" applyBorder="1" applyAlignment="1">
      <alignment horizontal="center" vertical="top" wrapText="1"/>
    </xf>
    <xf numFmtId="0" fontId="4" fillId="14" borderId="53" xfId="1" applyNumberFormat="1" applyFont="1" applyFill="1" applyBorder="1" applyAlignment="1">
      <alignment vertical="top" wrapText="1"/>
    </xf>
    <xf numFmtId="167" fontId="4" fillId="14" borderId="53" xfId="1" applyNumberFormat="1" applyFont="1" applyFill="1" applyBorder="1" applyAlignment="1">
      <alignment vertical="top" wrapText="1"/>
    </xf>
    <xf numFmtId="4" fontId="4" fillId="14" borderId="53" xfId="1" applyNumberFormat="1" applyFont="1" applyFill="1" applyBorder="1" applyAlignment="1">
      <alignment vertical="top" wrapText="1"/>
    </xf>
    <xf numFmtId="0" fontId="4" fillId="14" borderId="54" xfId="1" applyNumberFormat="1" applyFont="1" applyFill="1" applyBorder="1" applyAlignment="1">
      <alignment vertical="top" wrapText="1"/>
    </xf>
    <xf numFmtId="0" fontId="4" fillId="0" borderId="52" xfId="1" applyNumberFormat="1" applyFont="1" applyBorder="1" applyAlignment="1">
      <alignment horizontal="center" vertical="top" wrapText="1"/>
    </xf>
    <xf numFmtId="0" fontId="4" fillId="0" borderId="53" xfId="1" applyNumberFormat="1" applyFont="1" applyBorder="1" applyAlignment="1">
      <alignment vertical="top" wrapText="1"/>
    </xf>
    <xf numFmtId="167" fontId="4" fillId="0" borderId="53" xfId="1" applyNumberFormat="1" applyFont="1" applyBorder="1" applyAlignment="1">
      <alignment vertical="top" wrapText="1"/>
    </xf>
    <xf numFmtId="4" fontId="4" fillId="0" borderId="53" xfId="1" applyNumberFormat="1" applyFont="1" applyBorder="1" applyAlignment="1">
      <alignment vertical="top" wrapText="1"/>
    </xf>
    <xf numFmtId="0" fontId="4" fillId="0" borderId="54" xfId="1" applyNumberFormat="1" applyFont="1" applyBorder="1" applyAlignment="1">
      <alignment vertical="top" wrapText="1"/>
    </xf>
    <xf numFmtId="0" fontId="3" fillId="8" borderId="46" xfId="1" applyNumberFormat="1" applyFont="1" applyFill="1" applyBorder="1" applyAlignment="1">
      <alignment vertical="top" wrapText="1"/>
    </xf>
    <xf numFmtId="10" fontId="25" fillId="15" borderId="11" xfId="3" applyNumberFormat="1" applyFont="1" applyFill="1" applyBorder="1" applyAlignment="1">
      <alignment horizontal="right" vertical="center" wrapText="1"/>
    </xf>
    <xf numFmtId="10" fontId="19" fillId="15" borderId="12" xfId="4" applyFont="1" applyFill="1">
      <alignment horizontal="center" vertical="center" wrapText="1"/>
    </xf>
    <xf numFmtId="4" fontId="25" fillId="15" borderId="11" xfId="3" applyNumberFormat="1" applyFont="1" applyFill="1" applyBorder="1" applyAlignment="1">
      <alignment horizontal="right" vertical="center" wrapText="1"/>
    </xf>
    <xf numFmtId="4" fontId="19" fillId="15" borderId="11" xfId="1" applyNumberFormat="1" applyFont="1" applyFill="1" applyBorder="1" applyAlignment="1">
      <alignment horizontal="center" vertical="center" wrapText="1"/>
    </xf>
    <xf numFmtId="0" fontId="3" fillId="0" borderId="0" xfId="1" applyFont="1" applyAlignment="1">
      <alignment horizontal="left" vertical="top" wrapText="1"/>
    </xf>
    <xf numFmtId="0" fontId="7" fillId="0" borderId="1" xfId="1" applyFont="1" applyFill="1" applyBorder="1" applyAlignment="1">
      <alignment horizontal="center" vertical="top" wrapText="1"/>
    </xf>
    <xf numFmtId="0" fontId="6" fillId="0" borderId="0" xfId="1" applyFont="1" applyAlignment="1">
      <alignment horizontal="center"/>
    </xf>
    <xf numFmtId="0" fontId="9" fillId="0" borderId="0" xfId="3" applyFont="1" applyAlignment="1">
      <alignment horizontal="center" vertical="top" wrapText="1"/>
    </xf>
    <xf numFmtId="0" fontId="3" fillId="0" borderId="2" xfId="1" applyFont="1" applyFill="1" applyBorder="1" applyAlignment="1">
      <alignment horizontal="left" vertical="top" wrapText="1"/>
    </xf>
    <xf numFmtId="0" fontId="7" fillId="0" borderId="2" xfId="1" applyFont="1" applyFill="1" applyBorder="1" applyAlignment="1">
      <alignment horizontal="center" vertical="top" wrapText="1"/>
    </xf>
    <xf numFmtId="0" fontId="4" fillId="0" borderId="0" xfId="1" applyFont="1" applyAlignment="1">
      <alignment horizontal="left" vertical="top" wrapText="1"/>
    </xf>
    <xf numFmtId="0" fontId="3" fillId="0" borderId="1" xfId="1" applyFont="1" applyBorder="1" applyAlignment="1">
      <alignment horizontal="left" vertical="top" wrapText="1"/>
    </xf>
    <xf numFmtId="0" fontId="25" fillId="3" borderId="0" xfId="3" applyFont="1" applyFill="1" applyBorder="1" applyAlignment="1">
      <alignment horizontal="right" vertical="center" wrapText="1"/>
    </xf>
    <xf numFmtId="0" fontId="25" fillId="0" borderId="0" xfId="3" applyFont="1" applyAlignment="1">
      <alignment horizontal="right" vertical="center"/>
    </xf>
    <xf numFmtId="0" fontId="34" fillId="0" borderId="0" xfId="3" applyFont="1" applyAlignment="1">
      <alignment horizontal="right" vertical="center"/>
    </xf>
    <xf numFmtId="0" fontId="25" fillId="4" borderId="11" xfId="3" applyFont="1" applyFill="1" applyBorder="1" applyAlignment="1">
      <alignment horizontal="left" vertical="center" wrapText="1"/>
    </xf>
    <xf numFmtId="10" fontId="25" fillId="4" borderId="11" xfId="2" applyNumberFormat="1" applyFont="1" applyFill="1" applyBorder="1" applyAlignment="1">
      <alignment horizontal="center" vertical="center" wrapText="1"/>
    </xf>
    <xf numFmtId="0" fontId="25" fillId="4" borderId="13" xfId="3" applyFont="1" applyFill="1" applyBorder="1" applyAlignment="1">
      <alignment horizontal="left" vertical="center" wrapText="1"/>
    </xf>
    <xf numFmtId="0" fontId="25" fillId="4" borderId="14" xfId="3" applyFont="1" applyFill="1" applyBorder="1" applyAlignment="1">
      <alignment horizontal="left" vertical="center" wrapText="1"/>
    </xf>
    <xf numFmtId="0" fontId="31" fillId="4" borderId="11" xfId="3" applyFont="1" applyFill="1" applyBorder="1" applyAlignment="1">
      <alignment horizontal="left" vertical="center" wrapText="1"/>
    </xf>
    <xf numFmtId="0" fontId="25" fillId="15" borderId="11" xfId="3" applyFont="1" applyFill="1" applyBorder="1" applyAlignment="1">
      <alignment horizontal="left" vertical="center" wrapText="1"/>
    </xf>
    <xf numFmtId="0" fontId="31" fillId="15" borderId="11" xfId="3" applyFont="1" applyFill="1" applyBorder="1" applyAlignment="1">
      <alignment horizontal="left" vertical="center" wrapText="1"/>
    </xf>
    <xf numFmtId="10" fontId="25" fillId="15" borderId="11" xfId="2" applyNumberFormat="1" applyFont="1" applyFill="1" applyBorder="1" applyAlignment="1">
      <alignment horizontal="center" vertical="center" wrapText="1"/>
    </xf>
    <xf numFmtId="0" fontId="4" fillId="0" borderId="10" xfId="1" applyFont="1" applyBorder="1" applyAlignment="1">
      <alignment horizontal="left" vertical="top" wrapText="1"/>
    </xf>
    <xf numFmtId="0" fontId="24" fillId="0" borderId="0" xfId="1" applyFont="1" applyFill="1" applyAlignment="1">
      <alignment horizontal="left" vertical="top" wrapText="1"/>
    </xf>
    <xf numFmtId="0" fontId="24" fillId="0" borderId="10" xfId="1" applyFont="1" applyFill="1" applyBorder="1" applyAlignment="1">
      <alignment horizontal="left" vertical="top" wrapText="1"/>
    </xf>
    <xf numFmtId="0" fontId="4" fillId="0" borderId="0" xfId="1" applyFont="1" applyFill="1" applyAlignment="1">
      <alignment horizontal="left" vertical="top" wrapText="1"/>
    </xf>
    <xf numFmtId="0" fontId="39" fillId="0" borderId="0" xfId="3" applyFont="1" applyAlignment="1">
      <alignment horizontal="left" vertical="top" wrapText="1"/>
    </xf>
    <xf numFmtId="10" fontId="52" fillId="10" borderId="28" xfId="2" applyNumberFormat="1" applyFont="1" applyFill="1" applyBorder="1" applyAlignment="1">
      <alignment horizontal="center"/>
    </xf>
    <xf numFmtId="10" fontId="52" fillId="10" borderId="29" xfId="2" applyNumberFormat="1" applyFont="1" applyFill="1" applyBorder="1" applyAlignment="1">
      <alignment horizontal="center"/>
    </xf>
    <xf numFmtId="0" fontId="51" fillId="11" borderId="30" xfId="1" applyFont="1" applyFill="1" applyBorder="1" applyAlignment="1">
      <alignment horizontal="left" vertical="center"/>
    </xf>
    <xf numFmtId="0" fontId="51" fillId="11" borderId="31" xfId="1" applyFont="1" applyFill="1" applyBorder="1" applyAlignment="1">
      <alignment horizontal="left" vertical="center"/>
    </xf>
    <xf numFmtId="0" fontId="51" fillId="11" borderId="32" xfId="1" applyFont="1" applyFill="1" applyBorder="1" applyAlignment="1">
      <alignment horizontal="left" vertical="center"/>
    </xf>
    <xf numFmtId="0" fontId="55" fillId="0" borderId="0" xfId="1" applyFont="1" applyBorder="1" applyAlignment="1">
      <alignment horizontal="center" vertical="center" wrapText="1"/>
    </xf>
    <xf numFmtId="0" fontId="56" fillId="0" borderId="0" xfId="1" applyFont="1" applyFill="1" applyAlignment="1">
      <alignment horizontal="left" vertical="top" wrapText="1"/>
    </xf>
    <xf numFmtId="0" fontId="51" fillId="11" borderId="26" xfId="1" applyFont="1" applyFill="1" applyBorder="1" applyAlignment="1">
      <alignment horizontal="center" vertical="center"/>
    </xf>
    <xf numFmtId="0" fontId="51" fillId="11" borderId="27" xfId="1" applyFont="1" applyFill="1" applyBorder="1" applyAlignment="1">
      <alignment horizontal="center" vertical="center"/>
    </xf>
    <xf numFmtId="0" fontId="41" fillId="0" borderId="19" xfId="1" applyFont="1" applyBorder="1" applyAlignment="1">
      <alignment horizontal="center" vertical="top" wrapText="1"/>
    </xf>
    <xf numFmtId="0" fontId="42" fillId="0" borderId="19" xfId="1" applyFont="1" applyBorder="1" applyAlignment="1">
      <alignment horizontal="center" vertical="top" wrapText="1"/>
    </xf>
    <xf numFmtId="0" fontId="42" fillId="0" borderId="19" xfId="1" applyFont="1" applyFill="1" applyBorder="1" applyAlignment="1">
      <alignment horizontal="center" vertical="top" wrapText="1"/>
    </xf>
    <xf numFmtId="0" fontId="41" fillId="0" borderId="19" xfId="1" applyFont="1" applyBorder="1" applyAlignment="1">
      <alignment horizontal="center" vertical="center" wrapText="1"/>
    </xf>
    <xf numFmtId="0" fontId="4" fillId="0" borderId="0" xfId="1" applyFont="1" applyBorder="1" applyAlignment="1">
      <alignment horizontal="left" vertical="top" wrapText="1"/>
    </xf>
    <xf numFmtId="0" fontId="4" fillId="0" borderId="0" xfId="1" applyFont="1" applyBorder="1" applyAlignment="1">
      <alignment vertical="top" wrapText="1"/>
    </xf>
  </cellXfs>
  <cellStyles count="7">
    <cellStyle name="Normal" xfId="0" builtinId="0"/>
    <cellStyle name="Normal 2" xfId="1"/>
    <cellStyle name="Normal 2 2" xfId="3"/>
    <cellStyle name="Normal 2 2 2" xfId="5"/>
    <cellStyle name="ORÇAMENTO LINHA ABAIXO" xfId="4"/>
    <cellStyle name="Porcentagem 2" xfId="2"/>
    <cellStyle name="Porcentagem 4" xfId="6"/>
  </cellStyles>
  <dxfs count="618">
    <dxf>
      <font>
        <color rgb="FFFF0000"/>
      </font>
    </dxf>
    <dxf>
      <font>
        <color rgb="FFFF0000"/>
      </font>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DFF0D8"/>
        </patternFill>
      </fill>
    </dxf>
    <dxf>
      <fill>
        <patternFill>
          <bgColor rgb="FFD6D6D6"/>
        </patternFill>
      </fill>
    </dxf>
    <dxf>
      <font>
        <b/>
        <i val="0"/>
      </font>
    </dxf>
    <dxf>
      <font>
        <b val="0"/>
        <i/>
      </font>
    </dxf>
    <dxf>
      <fill>
        <patternFill>
          <bgColor rgb="FFEFEFEF"/>
        </patternFill>
      </fill>
    </dxf>
    <dxf>
      <font>
        <b/>
        <i val="0"/>
      </font>
      <border>
        <left style="thin">
          <color theme="0"/>
        </left>
        <right style="thin">
          <color theme="0"/>
        </right>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ont>
        <b/>
        <i val="0"/>
      </font>
      <fill>
        <patternFill>
          <bgColor rgb="FFD8ECF6"/>
        </patternFill>
      </fill>
      <border>
        <left/>
        <right/>
        <top style="thin">
          <color theme="0" tint="-0.14996795556505021"/>
        </top>
        <bottom style="thin">
          <color theme="0" tint="-0.14996795556505021"/>
        </bottom>
      </border>
    </dxf>
    <dxf>
      <fill>
        <patternFill>
          <bgColor theme="7" tint="0.79998168889431442"/>
        </patternFill>
      </fill>
    </dxf>
    <dxf>
      <fill>
        <patternFill>
          <bgColor theme="5" tint="0.79998168889431442"/>
        </patternFill>
      </fill>
    </dxf>
    <dxf>
      <font>
        <b/>
        <i val="0"/>
      </font>
      <fill>
        <patternFill>
          <bgColor rgb="FFD8ECF6"/>
        </patternFill>
      </fill>
      <border>
        <left/>
        <right/>
        <top style="thin">
          <color theme="0" tint="-0.14996795556505021"/>
        </top>
        <bottom style="thin">
          <color theme="0" tint="-0.14996795556505021"/>
        </bottom>
      </border>
    </dxf>
    <dxf>
      <fill>
        <patternFill>
          <bgColor theme="7" tint="0.79998168889431442"/>
        </patternFill>
      </fill>
    </dxf>
    <dxf>
      <fill>
        <patternFill>
          <bgColor theme="5" tint="0.79998168889431442"/>
        </patternFill>
      </fill>
    </dxf>
    <dxf>
      <font>
        <b/>
        <i val="0"/>
      </font>
      <fill>
        <patternFill>
          <bgColor rgb="FFD8ECF6"/>
        </patternFill>
      </fill>
      <border>
        <left/>
        <right/>
        <top style="thin">
          <color theme="0" tint="-0.14996795556505021"/>
        </top>
        <bottom style="thin">
          <color theme="0" tint="-0.14996795556505021"/>
        </bottom>
      </border>
    </dxf>
    <dxf>
      <fill>
        <patternFill>
          <bgColor theme="7" tint="0.79998168889431442"/>
        </patternFill>
      </fill>
    </dxf>
    <dxf>
      <fill>
        <patternFill>
          <bgColor theme="5" tint="0.79998168889431442"/>
        </patternFill>
      </fill>
    </dxf>
    <dxf>
      <font>
        <b/>
        <i val="0"/>
      </font>
      <fill>
        <patternFill>
          <bgColor rgb="FFD8ECF6"/>
        </patternFill>
      </fill>
      <border>
        <left/>
        <right/>
        <top style="thin">
          <color theme="0" tint="-0.14996795556505021"/>
        </top>
        <bottom style="thin">
          <color theme="0" tint="-0.14996795556505021"/>
        </bottom>
      </border>
    </dxf>
    <dxf>
      <fill>
        <patternFill>
          <bgColor theme="7" tint="0.79998168889431442"/>
        </patternFill>
      </fill>
    </dxf>
    <dxf>
      <fill>
        <patternFill>
          <bgColor theme="5" tint="0.79998168889431442"/>
        </patternFill>
      </fill>
    </dxf>
    <dxf>
      <font>
        <b/>
        <i val="0"/>
      </font>
      <fill>
        <patternFill>
          <bgColor rgb="FFD8ECF6"/>
        </patternFill>
      </fill>
      <border>
        <left/>
        <right/>
        <top style="thin">
          <color theme="0" tint="-0.14996795556505021"/>
        </top>
        <bottom style="thin">
          <color theme="0" tint="-0.14996795556505021"/>
        </bottom>
      </border>
    </dxf>
    <dxf>
      <fill>
        <patternFill>
          <bgColor theme="7" tint="0.79998168889431442"/>
        </patternFill>
      </fill>
    </dxf>
    <dxf>
      <fill>
        <patternFill>
          <bgColor theme="5" tint="0.79998168889431442"/>
        </patternFill>
      </fill>
    </dxf>
    <dxf>
      <font>
        <b/>
        <i val="0"/>
      </font>
      <fill>
        <patternFill>
          <bgColor rgb="FFD8ECF6"/>
        </patternFill>
      </fill>
      <border>
        <left/>
        <right/>
        <top style="thin">
          <color theme="0" tint="-0.14996795556505021"/>
        </top>
        <bottom style="thin">
          <color theme="0" tint="-0.14996795556505021"/>
        </bottom>
      </border>
    </dxf>
    <dxf>
      <fill>
        <patternFill>
          <bgColor theme="7" tint="0.79998168889431442"/>
        </patternFill>
      </fill>
    </dxf>
    <dxf>
      <fill>
        <patternFill>
          <bgColor theme="5" tint="0.79998168889431442"/>
        </patternFill>
      </fill>
    </dxf>
    <dxf>
      <numFmt numFmtId="14" formatCode="0.00%"/>
    </dxf>
    <dxf>
      <numFmt numFmtId="4" formatCode="#,##0.00"/>
    </dxf>
    <dxf>
      <fill>
        <patternFill patternType="solid">
          <bgColor theme="0"/>
        </patternFill>
      </fill>
      <border diagonalUp="0" diagonalDown="0">
        <left/>
        <right/>
        <top/>
        <bottom/>
        <vertical/>
        <horizontal/>
      </border>
    </dxf>
    <dxf>
      <font>
        <b/>
        <i val="0"/>
      </font>
      <fill>
        <patternFill>
          <bgColor theme="0"/>
        </patternFill>
      </fill>
    </dxf>
    <dxf>
      <fill>
        <patternFill>
          <bgColor rgb="FFD8ECF6"/>
        </patternFill>
      </fill>
      <border>
        <left style="thin">
          <color theme="0" tint="-0.14996795556505021"/>
        </left>
        <right style="thin">
          <color theme="0" tint="-0.14996795556505021"/>
        </right>
        <top style="thin">
          <color theme="0" tint="-0.14996795556505021"/>
        </top>
        <bottom style="thin">
          <color theme="0" tint="-0.14996795556505021"/>
        </bottom>
        <vertical style="thin">
          <color theme="0" tint="-0.14996795556505021"/>
        </vertical>
        <horizontal style="thin">
          <color theme="0" tint="-0.14996795556505021"/>
        </horizontal>
      </border>
    </dxf>
    <dxf>
      <fill>
        <patternFill patternType="none">
          <bgColor auto="1"/>
        </patternFill>
      </fill>
    </dxf>
    <dxf>
      <fill>
        <patternFill patternType="none">
          <bgColor auto="1"/>
        </patternFill>
      </fill>
      <border>
        <left style="thin">
          <color theme="0" tint="-0.14996795556505021"/>
        </left>
        <right style="thin">
          <color theme="0" tint="-0.14996795556505021"/>
        </right>
        <top style="thin">
          <color theme="0" tint="-0.14996795556505021"/>
        </top>
        <bottom style="thin">
          <color theme="0" tint="-0.14996795556505021"/>
        </bottom>
        <vertical style="thin">
          <color theme="0" tint="-0.14993743705557422"/>
        </vertical>
        <horizontal style="thin">
          <color theme="0" tint="-0.14993743705557422"/>
        </horizontal>
      </border>
    </dxf>
  </dxfs>
  <tableStyles count="2" defaultTableStyle="TableStyleMedium2" defaultPivotStyle="PivotStyleLight16">
    <tableStyle name="Estilo de Tabela 1" pivot="0" count="2">
      <tableStyleElement type="wholeTable" dxfId="617"/>
      <tableStyleElement type="headerRow" dxfId="616"/>
    </tableStyle>
    <tableStyle name="Estilo de Tabela 2 2" pivot="0" count="3">
      <tableStyleElement type="wholeTable" dxfId="615"/>
      <tableStyleElement type="headerRow" dxfId="614"/>
      <tableStyleElement type="totalRow" dxfId="613"/>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oneCellAnchor>
    <xdr:from>
      <xdr:col>0</xdr:col>
      <xdr:colOff>1</xdr:colOff>
      <xdr:row>34</xdr:row>
      <xdr:rowOff>47625</xdr:rowOff>
    </xdr:from>
    <xdr:ext cx="4438650" cy="384464"/>
    <mc:AlternateContent xmlns:mc="http://schemas.openxmlformats.org/markup-compatibility/2006" xmlns:a14="http://schemas.microsoft.com/office/drawing/2010/main">
      <mc:Choice Requires="a14">
        <xdr:sp macro="" textlink="">
          <xdr:nvSpPr>
            <xdr:cNvPr id="2" name="CaixaDeTexto 1">
              <a:extLst>
                <a:ext uri="{FF2B5EF4-FFF2-40B4-BE49-F238E27FC236}">
                  <a16:creationId xmlns:a16="http://schemas.microsoft.com/office/drawing/2014/main" id="{00000000-0008-0000-0A00-000002000000}"/>
                </a:ext>
              </a:extLst>
            </xdr:cNvPr>
            <xdr:cNvSpPr txBox="1"/>
          </xdr:nvSpPr>
          <xdr:spPr>
            <a:xfrm>
              <a:off x="1" y="5562600"/>
              <a:ext cx="4438650" cy="3844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r>
                      <a:rPr lang="pt-BR" sz="1200" b="0" i="1">
                        <a:latin typeface="Cambria Math" panose="02040503050406030204" pitchFamily="18" charset="0"/>
                      </a:rPr>
                      <m:t>𝐵𝐷𝐼</m:t>
                    </m:r>
                    <m:r>
                      <a:rPr lang="pt-BR" sz="1200" b="0" i="1">
                        <a:latin typeface="Cambria Math" panose="02040503050406030204" pitchFamily="18" charset="0"/>
                      </a:rPr>
                      <m:t>= </m:t>
                    </m:r>
                    <m:f>
                      <m:fPr>
                        <m:ctrlPr>
                          <a:rPr lang="pt-BR" sz="1200" b="0" i="1">
                            <a:latin typeface="Cambria Math" panose="02040503050406030204" pitchFamily="18" charset="0"/>
                          </a:rPr>
                        </m:ctrlPr>
                      </m:fPr>
                      <m:num>
                        <m:r>
                          <a:rPr lang="pt-BR" sz="1200" b="0" i="1">
                            <a:latin typeface="Cambria Math" panose="02040503050406030204" pitchFamily="18" charset="0"/>
                          </a:rPr>
                          <m:t>(1+</m:t>
                        </m:r>
                        <m:r>
                          <a:rPr lang="pt-BR" sz="1200" b="0" i="1">
                            <a:latin typeface="Cambria Math" panose="02040503050406030204" pitchFamily="18" charset="0"/>
                          </a:rPr>
                          <m:t>𝐴𝐶</m:t>
                        </m:r>
                        <m:r>
                          <a:rPr lang="pt-BR" sz="1200" b="0" i="1">
                            <a:latin typeface="Cambria Math" panose="02040503050406030204" pitchFamily="18" charset="0"/>
                          </a:rPr>
                          <m:t>+</m:t>
                        </m:r>
                        <m:r>
                          <a:rPr lang="pt-BR" sz="1200" b="0" i="1">
                            <a:latin typeface="Cambria Math" panose="02040503050406030204" pitchFamily="18" charset="0"/>
                          </a:rPr>
                          <m:t>𝑆</m:t>
                        </m:r>
                        <m:r>
                          <a:rPr lang="pt-BR" sz="1200" b="0" i="1">
                            <a:latin typeface="Cambria Math" panose="02040503050406030204" pitchFamily="18" charset="0"/>
                          </a:rPr>
                          <m:t>+</m:t>
                        </m:r>
                        <m:r>
                          <a:rPr lang="pt-BR" sz="1200" b="0" i="1">
                            <a:latin typeface="Cambria Math" panose="02040503050406030204" pitchFamily="18" charset="0"/>
                          </a:rPr>
                          <m:t>𝑅</m:t>
                        </m:r>
                        <m:r>
                          <a:rPr lang="pt-BR" sz="1200" b="0" i="1">
                            <a:latin typeface="Cambria Math" panose="02040503050406030204" pitchFamily="18" charset="0"/>
                          </a:rPr>
                          <m:t>+</m:t>
                        </m:r>
                        <m:r>
                          <a:rPr lang="pt-BR" sz="1200" b="0" i="1">
                            <a:latin typeface="Cambria Math" panose="02040503050406030204" pitchFamily="18" charset="0"/>
                          </a:rPr>
                          <m:t>𝐺</m:t>
                        </m:r>
                        <m:r>
                          <a:rPr lang="pt-BR" sz="1200" b="0" i="1">
                            <a:latin typeface="Cambria Math" panose="02040503050406030204" pitchFamily="18" charset="0"/>
                          </a:rPr>
                          <m:t>)(1+</m:t>
                        </m:r>
                        <m:r>
                          <a:rPr lang="pt-BR" sz="1200" b="0" i="1">
                            <a:latin typeface="Cambria Math" panose="02040503050406030204" pitchFamily="18" charset="0"/>
                          </a:rPr>
                          <m:t>𝐷𝐹</m:t>
                        </m:r>
                        <m:r>
                          <a:rPr lang="pt-BR" sz="1200" b="0" i="1">
                            <a:latin typeface="Cambria Math" panose="02040503050406030204" pitchFamily="18" charset="0"/>
                          </a:rPr>
                          <m:t>)(1+</m:t>
                        </m:r>
                        <m:r>
                          <a:rPr lang="pt-BR" sz="1200" b="0" i="1">
                            <a:latin typeface="Cambria Math" panose="02040503050406030204" pitchFamily="18" charset="0"/>
                          </a:rPr>
                          <m:t>𝐿</m:t>
                        </m:r>
                        <m:r>
                          <a:rPr lang="pt-BR" sz="1200" b="0" i="1">
                            <a:latin typeface="Cambria Math" panose="02040503050406030204" pitchFamily="18" charset="0"/>
                          </a:rPr>
                          <m:t>)</m:t>
                        </m:r>
                      </m:num>
                      <m:den>
                        <m:r>
                          <a:rPr lang="pt-BR" sz="1200" b="0" i="1">
                            <a:latin typeface="Cambria Math" panose="02040503050406030204" pitchFamily="18" charset="0"/>
                          </a:rPr>
                          <m:t>(1 −</m:t>
                        </m:r>
                        <m:r>
                          <a:rPr lang="pt-BR" sz="1200" b="0" i="1">
                            <a:latin typeface="Cambria Math" panose="02040503050406030204" pitchFamily="18" charset="0"/>
                          </a:rPr>
                          <m:t>𝐼</m:t>
                        </m:r>
                        <m:r>
                          <a:rPr lang="pt-BR" sz="1200" b="0" i="1">
                            <a:latin typeface="Cambria Math" panose="02040503050406030204" pitchFamily="18" charset="0"/>
                          </a:rPr>
                          <m:t>)</m:t>
                        </m:r>
                      </m:den>
                    </m:f>
                    <m:r>
                      <a:rPr lang="pt-BR" sz="1200" b="0" i="1">
                        <a:latin typeface="Cambria Math" panose="02040503050406030204" pitchFamily="18" charset="0"/>
                      </a:rPr>
                      <m:t> −1</m:t>
                    </m:r>
                  </m:oMath>
                </m:oMathPara>
              </a14:m>
              <a:endParaRPr lang="pt-BR" sz="1200"/>
            </a:p>
          </xdr:txBody>
        </xdr:sp>
      </mc:Choice>
      <mc:Fallback xmlns="">
        <xdr:sp macro="" textlink="">
          <xdr:nvSpPr>
            <xdr:cNvPr id="2" name="CaixaDeTexto 1">
              <a:extLst>
                <a:ext uri="{FF2B5EF4-FFF2-40B4-BE49-F238E27FC236}">
                  <a16:creationId xmlns:a16="http://schemas.microsoft.com/office/drawing/2014/main" id="{00000000-0008-0000-0A00-000002000000}"/>
                </a:ext>
              </a:extLst>
            </xdr:cNvPr>
            <xdr:cNvSpPr txBox="1"/>
          </xdr:nvSpPr>
          <xdr:spPr>
            <a:xfrm>
              <a:off x="1" y="5562600"/>
              <a:ext cx="4438650" cy="3844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pt-BR" sz="1200" b="0" i="0">
                  <a:latin typeface="Cambria Math" panose="02040503050406030204" pitchFamily="18" charset="0"/>
                </a:rPr>
                <a:t>𝐵𝐷𝐼=  ((1+𝐴𝐶+𝑆+𝑅+𝐺)(1+𝐷𝐹)(1+𝐿))/((1 −𝐼))  −1</a:t>
              </a:r>
              <a:endParaRPr lang="pt-BR" sz="1200"/>
            </a:p>
          </xdr:txBody>
        </xdr:sp>
      </mc:Fallback>
    </mc:AlternateContent>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e250w.pmcg.imti\setores\GEOR\T&#201;CNICOS\ENG%20MATHEUS\D_ANALISE_v5.07%20(USAR%20ES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c"/>
      <sheetName val="IMPs"/>
      <sheetName val="IMPORTACAO"/>
      <sheetName val="INSUMOS"/>
      <sheetName val="TODOS OS INSUMOS"/>
      <sheetName val="Planilha1"/>
      <sheetName val="ATUALIZAR E EXPORTAR"/>
      <sheetName val="SINAPI_COMP"/>
      <sheetName val="SINTETICO"/>
      <sheetName val="MEMÓRIA"/>
      <sheetName val="COMPOSIÇÕES"/>
      <sheetName val="BDI"/>
      <sheetName val="RESUMO"/>
      <sheetName val="CRONOGRAMA"/>
      <sheetName val="TODOS OS PRÓPRIOS"/>
      <sheetName val="D_ANALISE_v5.07 (USAR ESSE)"/>
    </sheetNames>
    <sheetDataSet>
      <sheetData sheetId="0" refreshError="1"/>
      <sheetData sheetId="1" refreshError="1"/>
      <sheetData sheetId="2"/>
      <sheetData sheetId="3">
        <row r="2">
          <cell r="V2" t="str">
            <v>UN</v>
          </cell>
        </row>
        <row r="4">
          <cell r="V4" t="str">
            <v>M</v>
          </cell>
        </row>
        <row r="5">
          <cell r="V5" t="str">
            <v>KG</v>
          </cell>
        </row>
        <row r="6">
          <cell r="V6" t="str">
            <v>L</v>
          </cell>
        </row>
        <row r="7">
          <cell r="V7" t="str">
            <v>M3</v>
          </cell>
        </row>
        <row r="10">
          <cell r="V10" t="str">
            <v>H</v>
          </cell>
        </row>
        <row r="14">
          <cell r="V14" t="str">
            <v>100M</v>
          </cell>
        </row>
        <row r="15">
          <cell r="V15" t="str">
            <v>KWH</v>
          </cell>
        </row>
        <row r="16">
          <cell r="V16" t="str">
            <v>CENTO</v>
          </cell>
        </row>
        <row r="17">
          <cell r="V17" t="str">
            <v>SC25KG</v>
          </cell>
        </row>
        <row r="18">
          <cell r="V18" t="str">
            <v>M2XMES</v>
          </cell>
        </row>
        <row r="19">
          <cell r="V19" t="str">
            <v>MXMES</v>
          </cell>
        </row>
        <row r="20">
          <cell r="V20" t="str">
            <v>UNXMES</v>
          </cell>
        </row>
        <row r="21">
          <cell r="V21" t="str">
            <v>MIL</v>
          </cell>
        </row>
        <row r="22">
          <cell r="V22" t="str">
            <v>310ML</v>
          </cell>
        </row>
        <row r="23">
          <cell r="V23" t="str">
            <v>m²</v>
          </cell>
        </row>
        <row r="24">
          <cell r="V24" t="str">
            <v>N</v>
          </cell>
        </row>
        <row r="25">
          <cell r="V25" t="str">
            <v>HP</v>
          </cell>
        </row>
        <row r="26">
          <cell r="V26" t="str">
            <v>km</v>
          </cell>
        </row>
        <row r="27">
          <cell r="V27" t="str">
            <v>UND</v>
          </cell>
        </row>
        <row r="28">
          <cell r="V28" t="str">
            <v>DIA</v>
          </cell>
        </row>
        <row r="29">
          <cell r="V29" t="str">
            <v>VB</v>
          </cell>
        </row>
        <row r="30">
          <cell r="V30" t="str">
            <v>BR</v>
          </cell>
        </row>
        <row r="31">
          <cell r="V31" t="str">
            <v>UNJ</v>
          </cell>
        </row>
        <row r="32">
          <cell r="V32" t="str">
            <v>LOTE</v>
          </cell>
        </row>
        <row r="33">
          <cell r="V33" t="str">
            <v>kh</v>
          </cell>
        </row>
        <row r="34">
          <cell r="V34" t="str">
            <v>%</v>
          </cell>
        </row>
        <row r="35">
          <cell r="V35" t="str">
            <v>UNID.</v>
          </cell>
        </row>
        <row r="36">
          <cell r="V36" t="str">
            <v>BARRA</v>
          </cell>
        </row>
        <row r="37">
          <cell r="V37" t="str">
            <v>gl</v>
          </cell>
        </row>
        <row r="38">
          <cell r="V38" t="str">
            <v>Unid</v>
          </cell>
        </row>
        <row r="39">
          <cell r="V39" t="str">
            <v>ROLO</v>
          </cell>
        </row>
        <row r="40">
          <cell r="V40" t="str">
            <v>PÇ</v>
          </cell>
        </row>
        <row r="41">
          <cell r="V41" t="str">
            <v>CONJ</v>
          </cell>
        </row>
        <row r="42">
          <cell r="V42" t="str">
            <v>VB%</v>
          </cell>
        </row>
        <row r="43">
          <cell r="V43" t="str">
            <v>MÊS</v>
          </cell>
        </row>
        <row r="44">
          <cell r="V44" t="str">
            <v>CHP</v>
          </cell>
        </row>
        <row r="47">
          <cell r="V47" t="str">
            <v>h.mês</v>
          </cell>
        </row>
        <row r="48">
          <cell r="V48" t="str">
            <v>LATA</v>
          </cell>
        </row>
        <row r="49">
          <cell r="V49" t="str">
            <v>RL</v>
          </cell>
        </row>
        <row r="50">
          <cell r="V50" t="str">
            <v>SIST</v>
          </cell>
        </row>
        <row r="51">
          <cell r="V51" t="str">
            <v>M/L</v>
          </cell>
        </row>
        <row r="52">
          <cell r="V52" t="str">
            <v>HA</v>
          </cell>
        </row>
        <row r="53">
          <cell r="V53" t="str">
            <v>BD</v>
          </cell>
        </row>
        <row r="54">
          <cell r="V54" t="str">
            <v>MxMÊS</v>
          </cell>
        </row>
        <row r="55">
          <cell r="V55" t="str">
            <v>UN.MÊS</v>
          </cell>
        </row>
        <row r="59">
          <cell r="V59" t="str">
            <v>CTO</v>
          </cell>
        </row>
        <row r="60">
          <cell r="V60" t="str">
            <v>UNxMÊS</v>
          </cell>
        </row>
        <row r="61">
          <cell r="V61" t="str">
            <v>VC</v>
          </cell>
        </row>
        <row r="62">
          <cell r="V62" t="str">
            <v>PCT</v>
          </cell>
        </row>
        <row r="63">
          <cell r="V63" t="str">
            <v>CHI</v>
          </cell>
        </row>
        <row r="64">
          <cell r="V64" t="str">
            <v>verba</v>
          </cell>
        </row>
        <row r="65">
          <cell r="V65" t="str">
            <v>KW</v>
          </cell>
        </row>
        <row r="66">
          <cell r="V66" t="str">
            <v>hora</v>
          </cell>
        </row>
        <row r="67">
          <cell r="V67" t="str">
            <v>m³</v>
          </cell>
        </row>
        <row r="68">
          <cell r="V68" t="str">
            <v>PV</v>
          </cell>
        </row>
        <row r="69">
          <cell r="V69" t="str">
            <v xml:space="preserve">M </v>
          </cell>
        </row>
        <row r="70">
          <cell r="V70" t="str">
            <v>CM</v>
          </cell>
        </row>
        <row r="71">
          <cell r="V71" t="str">
            <v xml:space="preserve">M2 </v>
          </cell>
        </row>
        <row r="72">
          <cell r="V72" t="str">
            <v>CM2</v>
          </cell>
        </row>
        <row r="73">
          <cell r="V73" t="str">
            <v xml:space="preserve">UN  </v>
          </cell>
        </row>
        <row r="74">
          <cell r="V74" t="str">
            <v>M3XKM</v>
          </cell>
        </row>
        <row r="75">
          <cell r="V75" t="str">
            <v>PTO</v>
          </cell>
        </row>
        <row r="76">
          <cell r="V76" t="str">
            <v>PT</v>
          </cell>
        </row>
        <row r="77">
          <cell r="V77" t="str">
            <v>U</v>
          </cell>
        </row>
        <row r="78">
          <cell r="V78" t="str">
            <v>CM²</v>
          </cell>
        </row>
        <row r="79">
          <cell r="V79" t="str">
            <v>JGXM</v>
          </cell>
        </row>
        <row r="80">
          <cell r="V80" t="str">
            <v>UN.</v>
          </cell>
        </row>
        <row r="81">
          <cell r="V81" t="str">
            <v>TXKM</v>
          </cell>
        </row>
        <row r="82">
          <cell r="V82" t="str">
            <v>m³xKm</v>
          </cell>
        </row>
        <row r="83">
          <cell r="V83" t="str">
            <v>UNXKM</v>
          </cell>
        </row>
        <row r="84">
          <cell r="V84" t="str">
            <v>m²xd</v>
          </cell>
        </row>
        <row r="85">
          <cell r="V85" t="str">
            <v>ud</v>
          </cell>
        </row>
        <row r="86">
          <cell r="V86" t="str">
            <v>KM²</v>
          </cell>
        </row>
        <row r="87">
          <cell r="V87" t="str">
            <v xml:space="preserve">KG    </v>
          </cell>
        </row>
        <row r="88">
          <cell r="V88" t="str">
            <v xml:space="preserve">UN    </v>
          </cell>
        </row>
        <row r="89">
          <cell r="V89" t="str">
            <v xml:space="preserve">M     </v>
          </cell>
        </row>
        <row r="90">
          <cell r="V90" t="str">
            <v xml:space="preserve">M2    </v>
          </cell>
        </row>
        <row r="91">
          <cell r="V91" t="str">
            <v>M²XMÊS</v>
          </cell>
        </row>
        <row r="92">
          <cell r="V92" t="str">
            <v>UNIDADE</v>
          </cell>
        </row>
        <row r="93">
          <cell r="V93" t="str">
            <v>T.Km</v>
          </cell>
        </row>
        <row r="94">
          <cell r="V94" t="str">
            <v>GB</v>
          </cell>
        </row>
        <row r="95">
          <cell r="V95" t="str">
            <v>jg x m</v>
          </cell>
        </row>
        <row r="96">
          <cell r="V96" t="str">
            <v>LOTES</v>
          </cell>
        </row>
        <row r="97">
          <cell r="V97" t="str">
            <v>ÚN</v>
          </cell>
        </row>
        <row r="98">
          <cell r="V98" t="str">
            <v>KW/H</v>
          </cell>
        </row>
        <row r="99">
          <cell r="V99" t="str">
            <v>m³.km</v>
          </cell>
        </row>
        <row r="100">
          <cell r="V100" t="str">
            <v>M3.KM</v>
          </cell>
        </row>
        <row r="101">
          <cell r="V101" t="str">
            <v>tkm</v>
          </cell>
        </row>
        <row r="102">
          <cell r="V102" t="str">
            <v>UN.MES</v>
          </cell>
        </row>
      </sheetData>
      <sheetData sheetId="4" refreshError="1"/>
      <sheetData sheetId="5" refreshError="1"/>
      <sheetData sheetId="6">
        <row r="5">
          <cell r="C5">
            <v>0.15279999999999999</v>
          </cell>
        </row>
      </sheetData>
      <sheetData sheetId="7">
        <row r="1">
          <cell r="B1" t="str">
            <v>202507</v>
          </cell>
        </row>
      </sheetData>
      <sheetData sheetId="8" refreshError="1"/>
      <sheetData sheetId="9" refreshError="1"/>
      <sheetData sheetId="10" refreshError="1"/>
      <sheetData sheetId="11" refreshError="1"/>
      <sheetData sheetId="12"/>
      <sheetData sheetId="13" refreshError="1"/>
      <sheetData sheetId="14" refreshError="1"/>
      <sheetData sheetId="15"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7"/>
  <dimension ref="A1:M78"/>
  <sheetViews>
    <sheetView view="pageBreakPreview" topLeftCell="A2" zoomScaleNormal="100" zoomScaleSheetLayoutView="100" zoomScalePageLayoutView="120" workbookViewId="0">
      <selection activeCell="G13" sqref="G13"/>
    </sheetView>
  </sheetViews>
  <sheetFormatPr defaultColWidth="9.140625" defaultRowHeight="12.75" x14ac:dyDescent="0.2"/>
  <cols>
    <col min="1" max="1" width="4.140625" style="5" customWidth="1"/>
    <col min="2" max="2" width="67.7109375" style="5" customWidth="1"/>
    <col min="3" max="3" width="13.28515625" style="5" bestFit="1" customWidth="1"/>
    <col min="4" max="4" width="9.28515625" style="5" customWidth="1"/>
    <col min="5" max="5" width="14.140625" style="5" customWidth="1"/>
    <col min="6" max="6" width="5.42578125" style="5" customWidth="1"/>
    <col min="7" max="7" width="5.42578125" style="7" customWidth="1"/>
    <col min="8" max="8" width="9.5703125" style="7" customWidth="1"/>
    <col min="9" max="11" width="9.5703125" style="5" customWidth="1"/>
    <col min="12" max="16384" width="9.140625" style="5"/>
  </cols>
  <sheetData>
    <row r="1" spans="1:13" ht="45" customHeight="1" thickBot="1" x14ac:dyDescent="0.25">
      <c r="A1" s="235" t="s">
        <v>4969</v>
      </c>
      <c r="B1" s="235"/>
      <c r="C1" s="235"/>
      <c r="D1" s="235"/>
      <c r="E1" s="1"/>
      <c r="F1" s="2"/>
      <c r="G1" s="3" t="s">
        <v>0</v>
      </c>
      <c r="H1" s="4"/>
    </row>
    <row r="2" spans="1:13" ht="12.75" customHeight="1" x14ac:dyDescent="0.2">
      <c r="A2" s="236" t="s">
        <v>1</v>
      </c>
      <c r="B2" s="236"/>
      <c r="C2" s="236"/>
      <c r="D2" s="236"/>
      <c r="E2" s="4"/>
      <c r="F2" s="4"/>
      <c r="G2" s="4"/>
      <c r="H2" s="4"/>
    </row>
    <row r="3" spans="1:13" x14ac:dyDescent="0.2">
      <c r="A3" s="6"/>
      <c r="B3" s="6"/>
      <c r="C3" s="6"/>
      <c r="D3" s="6"/>
      <c r="E3" s="6"/>
      <c r="F3" s="6"/>
    </row>
    <row r="4" spans="1:13" x14ac:dyDescent="0.2">
      <c r="A4" s="237" t="str">
        <f>"TABELA RESUMO - "&amp;E4&amp;" - BDI = "&amp;F4*100&amp;"%"</f>
        <v>TABELA RESUMO - Não Desonerado - BDI = 23,54%</v>
      </c>
      <c r="B4" s="237"/>
      <c r="C4" s="237"/>
      <c r="D4" s="237"/>
      <c r="E4" s="8" t="s">
        <v>4790</v>
      </c>
      <c r="F4" s="9" t="s">
        <v>4806</v>
      </c>
      <c r="G4" s="9">
        <v>0.2979</v>
      </c>
      <c r="H4" s="10"/>
      <c r="I4" s="11"/>
      <c r="J4" s="11"/>
    </row>
    <row r="5" spans="1:13" x14ac:dyDescent="0.2">
      <c r="A5" s="155" t="s">
        <v>2</v>
      </c>
      <c r="B5" s="155" t="s">
        <v>3</v>
      </c>
      <c r="C5" s="155" t="s">
        <v>4</v>
      </c>
      <c r="D5" s="156" t="s">
        <v>5</v>
      </c>
      <c r="E5" s="12"/>
      <c r="F5" s="12"/>
      <c r="G5" s="10"/>
      <c r="H5" s="10"/>
      <c r="I5" s="11"/>
      <c r="J5" s="11"/>
    </row>
    <row r="6" spans="1:13" x14ac:dyDescent="0.2">
      <c r="A6" s="157" t="s">
        <v>6</v>
      </c>
      <c r="B6" s="157" t="s">
        <v>7</v>
      </c>
      <c r="C6" s="158">
        <v>3347314.37</v>
      </c>
      <c r="D6" s="159">
        <f>RESUMO!$C6/SUMIF(RESUMO!$A$6:$A$37,"&lt;&gt;*.*",RESUMO!$C$6:$C$37)</f>
        <v>0.57721671914353379</v>
      </c>
      <c r="E6" s="13"/>
      <c r="F6" s="14"/>
      <c r="G6" s="10"/>
      <c r="H6" s="10"/>
      <c r="I6" s="11"/>
      <c r="J6" s="11"/>
    </row>
    <row r="7" spans="1:13" x14ac:dyDescent="0.2">
      <c r="A7" s="157" t="s">
        <v>8</v>
      </c>
      <c r="B7" s="157" t="s">
        <v>9</v>
      </c>
      <c r="C7" s="158">
        <v>32368.05</v>
      </c>
      <c r="D7" s="159">
        <f>RESUMO!$C7/SUMIF(RESUMO!$A$6:$A$37,"&lt;&gt;*.*",RESUMO!$C$6:$C$37)</f>
        <v>5.5816029093418732E-3</v>
      </c>
      <c r="E7" s="13"/>
      <c r="F7" s="14"/>
      <c r="G7" s="10"/>
      <c r="H7" s="10"/>
      <c r="I7" s="11"/>
      <c r="J7" s="11"/>
    </row>
    <row r="8" spans="1:13" x14ac:dyDescent="0.2">
      <c r="A8" s="157" t="s">
        <v>10</v>
      </c>
      <c r="B8" s="157" t="s">
        <v>11</v>
      </c>
      <c r="C8" s="158">
        <v>1094.9100000000001</v>
      </c>
      <c r="D8" s="159">
        <f>RESUMO!$C8/SUMIF(RESUMO!$A$6:$A$37,"&lt;&gt;*.*",RESUMO!$C$6:$C$37)</f>
        <v>1.8880818713106013E-4</v>
      </c>
      <c r="E8" s="13"/>
      <c r="F8" s="14"/>
      <c r="G8" s="10"/>
      <c r="H8" s="10"/>
      <c r="I8" s="11"/>
      <c r="J8" s="11"/>
    </row>
    <row r="9" spans="1:13" x14ac:dyDescent="0.2">
      <c r="A9" s="157" t="s">
        <v>12</v>
      </c>
      <c r="B9" s="157" t="s">
        <v>13</v>
      </c>
      <c r="C9" s="158">
        <v>190199.27</v>
      </c>
      <c r="D9" s="159">
        <f>RESUMO!$C9/SUMIF(RESUMO!$A$6:$A$37,"&lt;&gt;*.*",RESUMO!$C$6:$C$37)</f>
        <v>3.2798293341325793E-2</v>
      </c>
      <c r="E9" s="13"/>
      <c r="F9" s="14"/>
      <c r="G9" s="10"/>
      <c r="H9" s="10"/>
      <c r="I9" s="11"/>
      <c r="J9" s="15"/>
      <c r="K9" s="15"/>
      <c r="L9" s="15"/>
      <c r="M9" s="15"/>
    </row>
    <row r="10" spans="1:13" x14ac:dyDescent="0.2">
      <c r="A10" s="157" t="s">
        <v>14</v>
      </c>
      <c r="B10" s="157" t="s">
        <v>15</v>
      </c>
      <c r="C10" s="158">
        <v>96383.81</v>
      </c>
      <c r="D10" s="159">
        <f>RESUMO!$C10/SUMIF(RESUMO!$A$6:$A$37,"&lt;&gt;*.*",RESUMO!$C$6:$C$37)</f>
        <v>1.66205920439895E-2</v>
      </c>
      <c r="E10" s="13"/>
      <c r="F10" s="14"/>
      <c r="G10" s="10"/>
      <c r="H10" s="10"/>
      <c r="I10" s="11"/>
      <c r="J10" s="11"/>
    </row>
    <row r="11" spans="1:13" x14ac:dyDescent="0.2">
      <c r="A11" s="157" t="s">
        <v>16</v>
      </c>
      <c r="B11" s="157" t="s">
        <v>17</v>
      </c>
      <c r="C11" s="158">
        <v>266952.81</v>
      </c>
      <c r="D11" s="159">
        <f>RESUMO!$C11/SUMIF(RESUMO!$A$6:$A$37,"&lt;&gt;*.*",RESUMO!$C$6:$C$37)</f>
        <v>4.6033807441380879E-2</v>
      </c>
      <c r="E11" s="13"/>
      <c r="F11" s="14"/>
      <c r="G11" s="10"/>
      <c r="H11" s="10"/>
      <c r="I11" s="11"/>
      <c r="J11" s="11"/>
    </row>
    <row r="12" spans="1:13" x14ac:dyDescent="0.2">
      <c r="A12" s="157" t="s">
        <v>18</v>
      </c>
      <c r="B12" s="157" t="s">
        <v>19</v>
      </c>
      <c r="C12" s="158">
        <v>118098.06</v>
      </c>
      <c r="D12" s="159">
        <f>RESUMO!$C12/SUMIF(RESUMO!$A$6:$A$37,"&lt;&gt;*.*",RESUMO!$C$6:$C$37)</f>
        <v>2.0365035128270967E-2</v>
      </c>
      <c r="E12" s="16"/>
      <c r="F12" s="14"/>
      <c r="G12" s="10"/>
      <c r="H12" s="10"/>
      <c r="I12" s="11"/>
      <c r="J12" s="11"/>
    </row>
    <row r="13" spans="1:13" x14ac:dyDescent="0.2">
      <c r="A13" s="157" t="s">
        <v>20</v>
      </c>
      <c r="B13" s="157" t="s">
        <v>21</v>
      </c>
      <c r="C13" s="158">
        <v>5072.8</v>
      </c>
      <c r="D13" s="159">
        <f>RESUMO!$C13/SUMIF(RESUMO!$A$6:$A$37,"&lt;&gt;*.*",RESUMO!$C$6:$C$37)</f>
        <v>8.7476246602774825E-4</v>
      </c>
      <c r="E13" s="16"/>
      <c r="F13" s="14"/>
      <c r="G13" s="10"/>
      <c r="H13" s="10"/>
      <c r="I13" s="11"/>
      <c r="J13" s="11"/>
    </row>
    <row r="14" spans="1:13" x14ac:dyDescent="0.2">
      <c r="A14" s="157" t="s">
        <v>22</v>
      </c>
      <c r="B14" s="157" t="s">
        <v>23</v>
      </c>
      <c r="C14" s="158">
        <v>675628.14</v>
      </c>
      <c r="D14" s="159">
        <f>RESUMO!$C14/SUMIF(RESUMO!$A$6:$A$37,"&lt;&gt;*.*",RESUMO!$C$6:$C$37)</f>
        <v>0.11650649303424947</v>
      </c>
      <c r="E14" s="16"/>
      <c r="F14" s="14"/>
      <c r="G14" s="10"/>
      <c r="H14" s="10"/>
      <c r="I14" s="11"/>
      <c r="J14" s="11"/>
    </row>
    <row r="15" spans="1:13" x14ac:dyDescent="0.2">
      <c r="A15" s="157" t="s">
        <v>24</v>
      </c>
      <c r="B15" s="157" t="s">
        <v>25</v>
      </c>
      <c r="C15" s="158">
        <v>203229.94</v>
      </c>
      <c r="D15" s="159">
        <f>RESUMO!$C15/SUMIF(RESUMO!$A$6:$A$37,"&lt;&gt;*.*",RESUMO!$C$6:$C$37)</f>
        <v>3.5045324768386552E-2</v>
      </c>
      <c r="E15" s="16"/>
      <c r="F15" s="14"/>
      <c r="G15" s="10"/>
      <c r="H15" s="10"/>
      <c r="I15" s="11"/>
      <c r="J15" s="11"/>
    </row>
    <row r="16" spans="1:13" x14ac:dyDescent="0.2">
      <c r="A16" s="157" t="s">
        <v>26</v>
      </c>
      <c r="B16" s="157" t="s">
        <v>27</v>
      </c>
      <c r="C16" s="158">
        <v>418815.12</v>
      </c>
      <c r="D16" s="159">
        <f>RESUMO!$C16/SUMIF(RESUMO!$A$6:$A$37,"&lt;&gt;*.*",RESUMO!$C$6:$C$37)</f>
        <v>7.2221208638406253E-2</v>
      </c>
      <c r="E16" s="16"/>
      <c r="F16" s="14"/>
      <c r="G16" s="10"/>
      <c r="H16" s="10"/>
      <c r="I16" s="11"/>
      <c r="J16" s="11"/>
    </row>
    <row r="17" spans="1:10" x14ac:dyDescent="0.2">
      <c r="A17" s="157" t="s">
        <v>28</v>
      </c>
      <c r="B17" s="157" t="s">
        <v>29</v>
      </c>
      <c r="C17" s="158">
        <v>71224.740000000005</v>
      </c>
      <c r="D17" s="159">
        <f>RESUMO!$C17/SUMIF(RESUMO!$A$6:$A$37,"&lt;&gt;*.*",RESUMO!$C$6:$C$37)</f>
        <v>1.2282118199926115E-2</v>
      </c>
      <c r="E17" s="16"/>
      <c r="F17" s="14"/>
      <c r="G17" s="10"/>
      <c r="H17" s="10"/>
      <c r="I17" s="11"/>
      <c r="J17" s="11"/>
    </row>
    <row r="18" spans="1:10" x14ac:dyDescent="0.2">
      <c r="A18" s="157" t="s">
        <v>30</v>
      </c>
      <c r="B18" s="157" t="s">
        <v>31</v>
      </c>
      <c r="C18" s="158">
        <v>61650.16</v>
      </c>
      <c r="D18" s="159">
        <f>RESUMO!$C18/SUMIF(RESUMO!$A$6:$A$37,"&lt;&gt;*.*",RESUMO!$C$6:$C$37)</f>
        <v>1.0631060951073419E-2</v>
      </c>
      <c r="E18" s="16"/>
      <c r="F18" s="14"/>
      <c r="G18" s="10"/>
      <c r="H18" s="10"/>
      <c r="I18" s="11"/>
      <c r="J18" s="11"/>
    </row>
    <row r="19" spans="1:10" x14ac:dyDescent="0.2">
      <c r="A19" s="157" t="s">
        <v>32</v>
      </c>
      <c r="B19" s="157" t="s">
        <v>33</v>
      </c>
      <c r="C19" s="158">
        <v>338602.11</v>
      </c>
      <c r="D19" s="159">
        <f>RESUMO!$C19/SUMIF(RESUMO!$A$6:$A$37,"&lt;&gt;*.*",RESUMO!$C$6:$C$37)</f>
        <v>5.8389137507057015E-2</v>
      </c>
      <c r="E19" s="16"/>
      <c r="F19" s="14"/>
    </row>
    <row r="20" spans="1:10" x14ac:dyDescent="0.2">
      <c r="A20" s="157" t="s">
        <v>34</v>
      </c>
      <c r="B20" s="157" t="s">
        <v>35</v>
      </c>
      <c r="C20" s="158">
        <v>147895.21</v>
      </c>
      <c r="D20" s="159">
        <f>RESUMO!$C20/SUMIF(RESUMO!$A$6:$A$37,"&lt;&gt;*.*",RESUMO!$C$6:$C$37)</f>
        <v>2.5503307564518938E-2</v>
      </c>
      <c r="E20" s="17"/>
      <c r="F20" s="17"/>
    </row>
    <row r="21" spans="1:10" x14ac:dyDescent="0.2">
      <c r="A21" s="157" t="s">
        <v>36</v>
      </c>
      <c r="B21" s="157" t="s">
        <v>37</v>
      </c>
      <c r="C21" s="158">
        <v>93212.82</v>
      </c>
      <c r="D21" s="159">
        <f>RESUMO!$C21/SUMIF(RESUMO!$A$6:$A$37,"&lt;&gt;*.*",RESUMO!$C$6:$C$37)</f>
        <v>1.6073781006268849E-2</v>
      </c>
      <c r="E21" s="18"/>
    </row>
    <row r="22" spans="1:10" x14ac:dyDescent="0.2">
      <c r="A22" s="157" t="s">
        <v>38</v>
      </c>
      <c r="B22" s="157" t="s">
        <v>39</v>
      </c>
      <c r="C22" s="158">
        <v>123429.92</v>
      </c>
      <c r="D22" s="159">
        <f>RESUMO!$C22/SUMIF(RESUMO!$A$6:$A$37,"&lt;&gt;*.*",RESUMO!$C$6:$C$37)</f>
        <v>2.1284470351838763E-2</v>
      </c>
    </row>
    <row r="23" spans="1:10" x14ac:dyDescent="0.2">
      <c r="A23" s="157" t="s">
        <v>40</v>
      </c>
      <c r="B23" s="157" t="s">
        <v>41</v>
      </c>
      <c r="C23" s="158">
        <v>503456.5</v>
      </c>
      <c r="D23" s="159">
        <f>RESUMO!$C23/SUMIF(RESUMO!$A$6:$A$37,"&lt;&gt;*.*",RESUMO!$C$6:$C$37)</f>
        <v>8.68169156043406E-2</v>
      </c>
    </row>
    <row r="24" spans="1:10" x14ac:dyDescent="0.2">
      <c r="A24" s="157" t="s">
        <v>42</v>
      </c>
      <c r="B24" s="157" t="s">
        <v>43</v>
      </c>
      <c r="C24" s="158">
        <v>2451745.6</v>
      </c>
      <c r="D24" s="159">
        <f>RESUMO!$C24/SUMIF(RESUMO!$A$6:$A$37,"&lt;&gt;*.*",RESUMO!$C$6:$C$37)</f>
        <v>0.4227832808564661</v>
      </c>
    </row>
    <row r="25" spans="1:10" x14ac:dyDescent="0.2">
      <c r="A25" s="157" t="s">
        <v>44</v>
      </c>
      <c r="B25" s="157" t="s">
        <v>9</v>
      </c>
      <c r="C25" s="158">
        <v>50765.24</v>
      </c>
      <c r="D25" s="159">
        <f>RESUMO!$C25/SUMIF(RESUMO!$A$6:$A$37,"&lt;&gt;*.*",RESUMO!$C$6:$C$37)</f>
        <v>8.7540463907290807E-3</v>
      </c>
    </row>
    <row r="26" spans="1:10" x14ac:dyDescent="0.2">
      <c r="A26" s="157" t="s">
        <v>45</v>
      </c>
      <c r="B26" s="157" t="s">
        <v>11</v>
      </c>
      <c r="C26" s="158">
        <v>58533.47</v>
      </c>
      <c r="D26" s="159">
        <f>RESUMO!$C26/SUMIF(RESUMO!$A$6:$A$37,"&lt;&gt;*.*",RESUMO!$C$6:$C$37)</f>
        <v>1.0093613499913502E-2</v>
      </c>
    </row>
    <row r="27" spans="1:10" x14ac:dyDescent="0.2">
      <c r="A27" s="157" t="s">
        <v>46</v>
      </c>
      <c r="B27" s="157" t="s">
        <v>13</v>
      </c>
      <c r="C27" s="158">
        <v>169731.14</v>
      </c>
      <c r="D27" s="159">
        <f>RESUMO!$C27/SUMIF(RESUMO!$A$6:$A$37,"&lt;&gt;*.*",RESUMO!$C$6:$C$37)</f>
        <v>2.9268733359900052E-2</v>
      </c>
    </row>
    <row r="28" spans="1:10" x14ac:dyDescent="0.2">
      <c r="A28" s="157" t="s">
        <v>47</v>
      </c>
      <c r="B28" s="157" t="s">
        <v>15</v>
      </c>
      <c r="C28" s="158">
        <v>216072.46</v>
      </c>
      <c r="D28" s="159">
        <f>RESUMO!$C28/SUMIF(RESUMO!$A$6:$A$37,"&lt;&gt;*.*",RESUMO!$C$6:$C$37)</f>
        <v>3.7259911281793484E-2</v>
      </c>
    </row>
    <row r="29" spans="1:10" x14ac:dyDescent="0.2">
      <c r="A29" s="157" t="s">
        <v>48</v>
      </c>
      <c r="B29" s="157" t="s">
        <v>17</v>
      </c>
      <c r="C29" s="158">
        <v>329535.23</v>
      </c>
      <c r="D29" s="159">
        <f>RESUMO!$C29/SUMIF(RESUMO!$A$6:$A$37,"&lt;&gt;*.*",RESUMO!$C$6:$C$37)</f>
        <v>5.6825628930338504E-2</v>
      </c>
    </row>
    <row r="30" spans="1:10" x14ac:dyDescent="0.2">
      <c r="A30" s="157" t="s">
        <v>49</v>
      </c>
      <c r="B30" s="157" t="s">
        <v>27</v>
      </c>
      <c r="C30" s="158">
        <v>210293.84</v>
      </c>
      <c r="D30" s="159">
        <f>RESUMO!$C30/SUMIF(RESUMO!$A$6:$A$37,"&lt;&gt;*.*",RESUMO!$C$6:$C$37)</f>
        <v>3.6263435985815468E-2</v>
      </c>
    </row>
    <row r="31" spans="1:10" x14ac:dyDescent="0.2">
      <c r="A31" s="157" t="s">
        <v>50</v>
      </c>
      <c r="B31" s="157" t="s">
        <v>29</v>
      </c>
      <c r="C31" s="158">
        <v>67879.41</v>
      </c>
      <c r="D31" s="159">
        <f>RESUMO!$C31/SUMIF(RESUMO!$A$6:$A$37,"&lt;&gt;*.*",RESUMO!$C$6:$C$37)</f>
        <v>1.1705243669001063E-2</v>
      </c>
    </row>
    <row r="32" spans="1:10" x14ac:dyDescent="0.2">
      <c r="A32" s="157" t="s">
        <v>51</v>
      </c>
      <c r="B32" s="157" t="s">
        <v>33</v>
      </c>
      <c r="C32" s="158">
        <v>121016.59</v>
      </c>
      <c r="D32" s="159">
        <f>RESUMO!$C32/SUMIF(RESUMO!$A$6:$A$37,"&lt;&gt;*.*",RESUMO!$C$6:$C$37)</f>
        <v>2.0868311523945145E-2</v>
      </c>
    </row>
    <row r="33" spans="1:4" x14ac:dyDescent="0.2">
      <c r="A33" s="157" t="s">
        <v>52</v>
      </c>
      <c r="B33" s="157" t="s">
        <v>35</v>
      </c>
      <c r="C33" s="158">
        <v>6205.59</v>
      </c>
      <c r="D33" s="159">
        <f>RESUMO!$C33/SUMIF(RESUMO!$A$6:$A$37,"&lt;&gt;*.*",RESUMO!$C$6:$C$37)</f>
        <v>1.0701027463249357E-3</v>
      </c>
    </row>
    <row r="34" spans="1:4" x14ac:dyDescent="0.2">
      <c r="A34" s="157" t="s">
        <v>53</v>
      </c>
      <c r="B34" s="157" t="s">
        <v>37</v>
      </c>
      <c r="C34" s="158">
        <v>39810.239999999998</v>
      </c>
      <c r="D34" s="159">
        <f>RESUMO!$C34/SUMIF(RESUMO!$A$6:$A$37,"&lt;&gt;*.*",RESUMO!$C$6:$C$37)</f>
        <v>6.8649471131439245E-3</v>
      </c>
    </row>
    <row r="35" spans="1:4" x14ac:dyDescent="0.2">
      <c r="A35" s="157" t="s">
        <v>54</v>
      </c>
      <c r="B35" s="157" t="s">
        <v>55</v>
      </c>
      <c r="C35" s="158">
        <v>125193.47</v>
      </c>
      <c r="D35" s="159">
        <f>RESUMO!$C35/SUMIF(RESUMO!$A$6:$A$37,"&lt;&gt;*.*",RESUMO!$C$6:$C$37)</f>
        <v>2.1588579984972975E-2</v>
      </c>
    </row>
    <row r="36" spans="1:4" x14ac:dyDescent="0.2">
      <c r="A36" s="157" t="s">
        <v>56</v>
      </c>
      <c r="B36" s="157" t="s">
        <v>39</v>
      </c>
      <c r="C36" s="158">
        <v>99272.92</v>
      </c>
      <c r="D36" s="159">
        <f>RESUMO!$C36/SUMIF(RESUMO!$A$6:$A$37,"&lt;&gt;*.*",RESUMO!$C$6:$C$37)</f>
        <v>1.7118795203630216E-2</v>
      </c>
    </row>
    <row r="37" spans="1:4" x14ac:dyDescent="0.2">
      <c r="A37" s="160" t="s">
        <v>57</v>
      </c>
      <c r="B37" s="160" t="s">
        <v>41</v>
      </c>
      <c r="C37" s="161">
        <v>957436</v>
      </c>
      <c r="D37" s="162">
        <f>RESUMO!$C37/SUMIF(RESUMO!$A$6:$A$37,"&lt;&gt;*.*",RESUMO!$C$6:$C$37)</f>
        <v>0.1651019311669577</v>
      </c>
    </row>
    <row r="38" spans="1:4" x14ac:dyDescent="0.2">
      <c r="A38" s="19"/>
      <c r="B38" s="20" t="s">
        <v>58</v>
      </c>
      <c r="C38" s="21">
        <f>SUMIF(RESUMO!$A$6:$A$37,"&lt;&gt;*.*",RESUMO!$C$6:$C$37)</f>
        <v>5799059.9700000007</v>
      </c>
      <c r="D38" s="17"/>
    </row>
    <row r="39" spans="1:4" x14ac:dyDescent="0.2">
      <c r="A39" s="19"/>
      <c r="B39" s="19"/>
      <c r="C39" s="19"/>
      <c r="D39" s="19"/>
    </row>
    <row r="40" spans="1:4" x14ac:dyDescent="0.2">
      <c r="A40" s="237" t="str">
        <f>"TABELA RESUMO - "&amp;IF(E4="Não Desonerado","Desonerado","Não Desonerado")&amp;" - BDI = "&amp;G4*100&amp;"%"</f>
        <v>TABELA RESUMO - Desonerado - BDI = 29,79%</v>
      </c>
      <c r="B40" s="237"/>
      <c r="C40" s="237"/>
      <c r="D40" s="237"/>
    </row>
    <row r="41" spans="1:4" x14ac:dyDescent="0.2">
      <c r="A41" s="155" t="s">
        <v>2</v>
      </c>
      <c r="B41" s="155" t="s">
        <v>3</v>
      </c>
      <c r="C41" s="155" t="s">
        <v>4</v>
      </c>
      <c r="D41" s="156" t="s">
        <v>5</v>
      </c>
    </row>
    <row r="42" spans="1:4" x14ac:dyDescent="0.2">
      <c r="A42" s="163" t="s">
        <v>6</v>
      </c>
      <c r="B42" s="163" t="s">
        <v>7</v>
      </c>
      <c r="C42" s="164">
        <v>3440814.9</v>
      </c>
      <c r="D42" s="159">
        <f>RESUMO!$C42/SUMIF(RESUMO!$A$42:$A$73,"&lt;&gt;*.*",RESUMO!$C$42:$C$73)</f>
        <v>0.58170557350781738</v>
      </c>
    </row>
    <row r="43" spans="1:4" x14ac:dyDescent="0.2">
      <c r="A43" s="163" t="s">
        <v>8</v>
      </c>
      <c r="B43" s="163" t="s">
        <v>9</v>
      </c>
      <c r="C43" s="165">
        <v>33255.19</v>
      </c>
      <c r="D43" s="159">
        <f>RESUMO!$C43/SUMIF(RESUMO!$A$42:$A$73,"&lt;&gt;*.*",RESUMO!$C$42:$C$73)</f>
        <v>5.6221360152391335E-3</v>
      </c>
    </row>
    <row r="44" spans="1:4" x14ac:dyDescent="0.2">
      <c r="A44" s="163" t="s">
        <v>10</v>
      </c>
      <c r="B44" s="163" t="s">
        <v>11</v>
      </c>
      <c r="C44" s="165">
        <v>1065.79</v>
      </c>
      <c r="D44" s="159">
        <f>RESUMO!$C44/SUMIF(RESUMO!$A$42:$A$73,"&lt;&gt;*.*",RESUMO!$C$42:$C$73)</f>
        <v>1.8018289306666763E-4</v>
      </c>
    </row>
    <row r="45" spans="1:4" x14ac:dyDescent="0.2">
      <c r="A45" s="163" t="s">
        <v>12</v>
      </c>
      <c r="B45" s="163" t="s">
        <v>13</v>
      </c>
      <c r="C45" s="165">
        <v>193495.29</v>
      </c>
      <c r="D45" s="159">
        <f>RESUMO!$C45/SUMIF(RESUMO!$A$42:$A$73,"&lt;&gt;*.*",RESUMO!$C$42:$C$73)</f>
        <v>3.2712392823139501E-2</v>
      </c>
    </row>
    <row r="46" spans="1:4" x14ac:dyDescent="0.2">
      <c r="A46" s="163" t="s">
        <v>14</v>
      </c>
      <c r="B46" s="163" t="s">
        <v>15</v>
      </c>
      <c r="C46" s="165">
        <v>99913.84</v>
      </c>
      <c r="D46" s="159">
        <f>RESUMO!$C46/SUMIF(RESUMO!$A$42:$A$73,"&lt;&gt;*.*",RESUMO!$C$42:$C$73)</f>
        <v>1.689147463252624E-2</v>
      </c>
    </row>
    <row r="47" spans="1:4" x14ac:dyDescent="0.2">
      <c r="A47" s="163" t="s">
        <v>16</v>
      </c>
      <c r="B47" s="163" t="s">
        <v>17</v>
      </c>
      <c r="C47" s="165">
        <v>273707.90999999997</v>
      </c>
      <c r="D47" s="159">
        <f>RESUMO!$C47/SUMIF(RESUMO!$A$42:$A$73,"&lt;&gt;*.*",RESUMO!$C$42:$C$73)</f>
        <v>4.6273171149129835E-2</v>
      </c>
    </row>
    <row r="48" spans="1:4" x14ac:dyDescent="0.2">
      <c r="A48" s="163" t="s">
        <v>18</v>
      </c>
      <c r="B48" s="163" t="s">
        <v>19</v>
      </c>
      <c r="C48" s="165">
        <v>120216.6</v>
      </c>
      <c r="D48" s="159">
        <f>RESUMO!$C48/SUMIF(RESUMO!$A$42:$A$73,"&lt;&gt;*.*",RESUMO!$C$42:$C$73)</f>
        <v>2.0323867537355725E-2</v>
      </c>
    </row>
    <row r="49" spans="1:4" x14ac:dyDescent="0.2">
      <c r="A49" s="163" t="s">
        <v>20</v>
      </c>
      <c r="B49" s="163" t="s">
        <v>21</v>
      </c>
      <c r="C49" s="165">
        <v>5079.67</v>
      </c>
      <c r="D49" s="159">
        <f>RESUMO!$C49/SUMIF(RESUMO!$A$42:$A$73,"&lt;&gt;*.*",RESUMO!$C$42:$C$73)</f>
        <v>8.5877108663428973E-4</v>
      </c>
    </row>
    <row r="50" spans="1:4" x14ac:dyDescent="0.2">
      <c r="A50" s="163" t="s">
        <v>22</v>
      </c>
      <c r="B50" s="163" t="s">
        <v>23</v>
      </c>
      <c r="C50" s="165">
        <v>696212.38</v>
      </c>
      <c r="D50" s="159">
        <f>RESUMO!$C50/SUMIF(RESUMO!$A$42:$A$73,"&lt;&gt;*.*",RESUMO!$C$42:$C$73)</f>
        <v>0.11770194955594458</v>
      </c>
    </row>
    <row r="51" spans="1:4" x14ac:dyDescent="0.2">
      <c r="A51" s="163" t="s">
        <v>24</v>
      </c>
      <c r="B51" s="163" t="s">
        <v>25</v>
      </c>
      <c r="C51" s="165">
        <v>211497.66</v>
      </c>
      <c r="D51" s="159">
        <f>RESUMO!$C51/SUMIF(RESUMO!$A$42:$A$73,"&lt;&gt;*.*",RESUMO!$C$42:$C$73)</f>
        <v>3.57558808542306E-2</v>
      </c>
    </row>
    <row r="52" spans="1:4" x14ac:dyDescent="0.2">
      <c r="A52" s="163" t="s">
        <v>26</v>
      </c>
      <c r="B52" s="163" t="s">
        <v>27</v>
      </c>
      <c r="C52" s="165">
        <v>431377.47</v>
      </c>
      <c r="D52" s="159">
        <f>RESUMO!$C52/SUMIF(RESUMO!$A$42:$A$73,"&lt;&gt;*.*",RESUMO!$C$42:$C$73)</f>
        <v>7.292885141386167E-2</v>
      </c>
    </row>
    <row r="53" spans="1:4" x14ac:dyDescent="0.2">
      <c r="A53" s="163" t="s">
        <v>28</v>
      </c>
      <c r="B53" s="163" t="s">
        <v>29</v>
      </c>
      <c r="C53" s="165">
        <v>72940.91</v>
      </c>
      <c r="D53" s="159">
        <f>RESUMO!$C53/SUMIF(RESUMO!$A$42:$A$73,"&lt;&gt;*.*",RESUMO!$C$42:$C$73)</f>
        <v>1.2331420060908274E-2</v>
      </c>
    </row>
    <row r="54" spans="1:4" x14ac:dyDescent="0.2">
      <c r="A54" s="163" t="s">
        <v>30</v>
      </c>
      <c r="B54" s="163" t="s">
        <v>31</v>
      </c>
      <c r="C54" s="165">
        <v>62069.4</v>
      </c>
      <c r="D54" s="159">
        <f>RESUMO!$C54/SUMIF(RESUMO!$A$42:$A$73,"&lt;&gt;*.*",RESUMO!$C$42:$C$73)</f>
        <v>1.0493478136323498E-2</v>
      </c>
    </row>
    <row r="55" spans="1:4" x14ac:dyDescent="0.2">
      <c r="A55" s="163" t="s">
        <v>32</v>
      </c>
      <c r="B55" s="163" t="s">
        <v>33</v>
      </c>
      <c r="C55" s="165">
        <v>347358.11</v>
      </c>
      <c r="D55" s="159">
        <f>RESUMO!$C55/SUMIF(RESUMO!$A$42:$A$73,"&lt;&gt;*.*",RESUMO!$C$42:$C$73)</f>
        <v>5.8724504067377038E-2</v>
      </c>
    </row>
    <row r="56" spans="1:4" x14ac:dyDescent="0.2">
      <c r="A56" s="163" t="s">
        <v>34</v>
      </c>
      <c r="B56" s="163" t="s">
        <v>35</v>
      </c>
      <c r="C56" s="165">
        <v>149911.15</v>
      </c>
      <c r="D56" s="166">
        <f>RESUMO!$C56/SUMIF(RESUMO!$A$42:$A$73,"&lt;&gt;*.*",RESUMO!$C$42:$C$73)</f>
        <v>2.5344040298699719E-2</v>
      </c>
    </row>
    <row r="57" spans="1:4" x14ac:dyDescent="0.2">
      <c r="A57" s="163" t="s">
        <v>36</v>
      </c>
      <c r="B57" s="163" t="s">
        <v>37</v>
      </c>
      <c r="C57" s="165">
        <v>96899.44</v>
      </c>
      <c r="D57" s="166">
        <f>RESUMO!$C57/SUMIF(RESUMO!$A$42:$A$73,"&lt;&gt;*.*",RESUMO!$C$42:$C$73)</f>
        <v>1.6381858936319518E-2</v>
      </c>
    </row>
    <row r="58" spans="1:4" x14ac:dyDescent="0.2">
      <c r="A58" s="163" t="s">
        <v>38</v>
      </c>
      <c r="B58" s="163" t="s">
        <v>39</v>
      </c>
      <c r="C58" s="165">
        <v>127556.31</v>
      </c>
      <c r="D58" s="166">
        <f>RESUMO!$C58/SUMIF(RESUMO!$A$42:$A$73,"&lt;&gt;*.*",RESUMO!$C$42:$C$73)</f>
        <v>2.156472191023439E-2</v>
      </c>
    </row>
    <row r="59" spans="1:4" x14ac:dyDescent="0.2">
      <c r="A59" s="163" t="s">
        <v>40</v>
      </c>
      <c r="B59" s="163" t="s">
        <v>41</v>
      </c>
      <c r="C59" s="165">
        <v>518257.78</v>
      </c>
      <c r="D59" s="166">
        <f>RESUMO!$C59/SUMIF(RESUMO!$A$42:$A$73,"&lt;&gt;*.*",RESUMO!$C$42:$C$73)</f>
        <v>8.7616872136826743E-2</v>
      </c>
    </row>
    <row r="60" spans="1:4" x14ac:dyDescent="0.2">
      <c r="A60" s="163" t="s">
        <v>42</v>
      </c>
      <c r="B60" s="163" t="s">
        <v>43</v>
      </c>
      <c r="C60" s="165">
        <v>2474230.54</v>
      </c>
      <c r="D60" s="166">
        <f>RESUMO!$C60/SUMIF(RESUMO!$A$42:$A$73,"&lt;&gt;*.*",RESUMO!$C$42:$C$73)</f>
        <v>0.41829442649218268</v>
      </c>
    </row>
    <row r="61" spans="1:4" x14ac:dyDescent="0.2">
      <c r="A61" s="163" t="s">
        <v>44</v>
      </c>
      <c r="B61" s="163" t="s">
        <v>9</v>
      </c>
      <c r="C61" s="165">
        <v>52159.72</v>
      </c>
      <c r="D61" s="166">
        <f>RESUMO!$C61/SUMIF(RESUMO!$A$42:$A$73,"&lt;&gt;*.*",RESUMO!$C$42:$C$73)</f>
        <v>8.8181435847093006E-3</v>
      </c>
    </row>
    <row r="62" spans="1:4" x14ac:dyDescent="0.2">
      <c r="A62" s="163" t="s">
        <v>45</v>
      </c>
      <c r="B62" s="163" t="s">
        <v>11</v>
      </c>
      <c r="C62" s="165">
        <v>59329.05</v>
      </c>
      <c r="D62" s="166">
        <f>RESUMO!$C62/SUMIF(RESUMO!$A$42:$A$73,"&lt;&gt;*.*",RESUMO!$C$42:$C$73)</f>
        <v>1.0030193445141142E-2</v>
      </c>
    </row>
    <row r="63" spans="1:4" x14ac:dyDescent="0.2">
      <c r="A63" s="163" t="s">
        <v>46</v>
      </c>
      <c r="B63" s="163" t="s">
        <v>13</v>
      </c>
      <c r="C63" s="165">
        <v>173799.37</v>
      </c>
      <c r="D63" s="166">
        <f>RESUMO!$C63/SUMIF(RESUMO!$A$42:$A$73,"&lt;&gt;*.*",RESUMO!$C$42:$C$73)</f>
        <v>2.93825925367701E-2</v>
      </c>
    </row>
    <row r="64" spans="1:4" x14ac:dyDescent="0.2">
      <c r="A64" s="163" t="s">
        <v>47</v>
      </c>
      <c r="B64" s="163" t="s">
        <v>15</v>
      </c>
      <c r="C64" s="165">
        <v>224118.31</v>
      </c>
      <c r="D64" s="166">
        <f>RESUMO!$C64/SUMIF(RESUMO!$A$42:$A$73,"&lt;&gt;*.*",RESUMO!$C$42:$C$73)</f>
        <v>3.788953310221739E-2</v>
      </c>
    </row>
    <row r="65" spans="1:4" x14ac:dyDescent="0.2">
      <c r="A65" s="163" t="s">
        <v>48</v>
      </c>
      <c r="B65" s="163" t="s">
        <v>17</v>
      </c>
      <c r="C65" s="165">
        <v>341347.65</v>
      </c>
      <c r="D65" s="166">
        <f>RESUMO!$C65/SUMIF(RESUMO!$A$42:$A$73,"&lt;&gt;*.*",RESUMO!$C$42:$C$73)</f>
        <v>5.770837324286051E-2</v>
      </c>
    </row>
    <row r="66" spans="1:4" x14ac:dyDescent="0.2">
      <c r="A66" s="163" t="s">
        <v>49</v>
      </c>
      <c r="B66" s="163" t="s">
        <v>27</v>
      </c>
      <c r="C66" s="165">
        <v>214351.27</v>
      </c>
      <c r="D66" s="166">
        <f>RESUMO!$C66/SUMIF(RESUMO!$A$42:$A$73,"&lt;&gt;*.*",RESUMO!$C$42:$C$73)</f>
        <v>3.6238313327310638E-2</v>
      </c>
    </row>
    <row r="67" spans="1:4" x14ac:dyDescent="0.2">
      <c r="A67" s="163" t="s">
        <v>50</v>
      </c>
      <c r="B67" s="163" t="s">
        <v>29</v>
      </c>
      <c r="C67" s="165">
        <v>67693.39</v>
      </c>
      <c r="D67" s="166">
        <f>RESUMO!$C67/SUMIF(RESUMO!$A$42:$A$73,"&lt;&gt;*.*",RESUMO!$C$42:$C$73)</f>
        <v>1.1444272184661358E-2</v>
      </c>
    </row>
    <row r="68" spans="1:4" x14ac:dyDescent="0.2">
      <c r="A68" s="163" t="s">
        <v>51</v>
      </c>
      <c r="B68" s="163" t="s">
        <v>33</v>
      </c>
      <c r="C68" s="165">
        <v>123334.9</v>
      </c>
      <c r="D68" s="166">
        <f>RESUMO!$C68/SUMIF(RESUMO!$A$42:$A$73,"&lt;&gt;*.*",RESUMO!$C$42:$C$73)</f>
        <v>2.085104861003401E-2</v>
      </c>
    </row>
    <row r="69" spans="1:4" x14ac:dyDescent="0.2">
      <c r="A69" s="163" t="s">
        <v>52</v>
      </c>
      <c r="B69" s="163" t="s">
        <v>35</v>
      </c>
      <c r="C69" s="165">
        <v>6231.28</v>
      </c>
      <c r="D69" s="166">
        <f>RESUMO!$C69/SUMIF(RESUMO!$A$42:$A$73,"&lt;&gt;*.*",RESUMO!$C$42:$C$73)</f>
        <v>1.0534627439818959E-3</v>
      </c>
    </row>
    <row r="70" spans="1:4" x14ac:dyDescent="0.2">
      <c r="A70" s="163" t="s">
        <v>53</v>
      </c>
      <c r="B70" s="163" t="s">
        <v>37</v>
      </c>
      <c r="C70" s="165">
        <v>40800.92</v>
      </c>
      <c r="D70" s="166">
        <f>RESUMO!$C70/SUMIF(RESUMO!$A$42:$A$73,"&lt;&gt;*.*",RESUMO!$C$42:$C$73)</f>
        <v>6.8978202135333046E-3</v>
      </c>
    </row>
    <row r="71" spans="1:4" x14ac:dyDescent="0.2">
      <c r="A71" s="163" t="s">
        <v>54</v>
      </c>
      <c r="B71" s="163" t="s">
        <v>55</v>
      </c>
      <c r="C71" s="165">
        <v>130651.81</v>
      </c>
      <c r="D71" s="166">
        <f>RESUMO!$C71/SUMIF(RESUMO!$A$42:$A$73,"&lt;&gt;*.*",RESUMO!$C$42:$C$73)</f>
        <v>2.2088048405592638E-2</v>
      </c>
    </row>
    <row r="72" spans="1:4" x14ac:dyDescent="0.2">
      <c r="A72" s="163" t="s">
        <v>56</v>
      </c>
      <c r="B72" s="163" t="s">
        <v>39</v>
      </c>
      <c r="C72" s="165">
        <v>101804.99</v>
      </c>
      <c r="D72" s="166">
        <f>RESUMO!$C72/SUMIF(RESUMO!$A$42:$A$73,"&lt;&gt;*.*",RESUMO!$C$42:$C$73)</f>
        <v>1.7211193224578172E-2</v>
      </c>
    </row>
    <row r="73" spans="1:4" x14ac:dyDescent="0.2">
      <c r="A73" s="167" t="s">
        <v>57</v>
      </c>
      <c r="B73" s="167" t="s">
        <v>41</v>
      </c>
      <c r="C73" s="168">
        <v>938607.88</v>
      </c>
      <c r="D73" s="169">
        <f>RESUMO!$C73/SUMIF(RESUMO!$A$42:$A$73,"&lt;&gt;*.*",RESUMO!$C$42:$C$73)</f>
        <v>0.1586814318707922</v>
      </c>
    </row>
    <row r="74" spans="1:4" x14ac:dyDescent="0.2">
      <c r="B74" s="20" t="s">
        <v>58</v>
      </c>
      <c r="C74" s="21">
        <f>SUMIF(RESUMO!$A$42:$A$73,"&lt;&gt;*.*",RESUMO!$C$42:$C$73)</f>
        <v>5915045.4399999995</v>
      </c>
    </row>
    <row r="77" spans="1:4" x14ac:dyDescent="0.2">
      <c r="A77" s="238" t="str">
        <f>"ORÇAMENTO ADOTADO UTILIZARÁ ENCARGOS SOCIAIS "&amp;UPPER(E4)&amp;"S, POR SER O DE MENOR CUSTO, SENDO ESTA ALTERNATIVA A MAIS VANTAJOSA PARA A ADMINISTRAÇÃO PÚBLICA."</f>
        <v>ORÇAMENTO ADOTADO UTILIZARÁ ENCARGOS SOCIAIS NÃO DESONERADOS, POR SER O DE MENOR CUSTO, SENDO ESTA ALTERNATIVA A MAIS VANTAJOSA PARA A ADMINISTRAÇÃO PÚBLICA.</v>
      </c>
      <c r="B77" s="238"/>
      <c r="C77" s="238"/>
      <c r="D77" s="238"/>
    </row>
    <row r="78" spans="1:4" x14ac:dyDescent="0.2">
      <c r="A78" s="238"/>
      <c r="B78" s="238"/>
      <c r="C78" s="238"/>
      <c r="D78" s="238"/>
    </row>
  </sheetData>
  <mergeCells count="5">
    <mergeCell ref="A1:D1"/>
    <mergeCell ref="A2:D2"/>
    <mergeCell ref="A4:D4"/>
    <mergeCell ref="A40:D40"/>
    <mergeCell ref="A77:D78"/>
  </mergeCells>
  <conditionalFormatting sqref="A6:D37 A42:D73">
    <cfRule type="expression" dxfId="612" priority="1">
      <formula>COLUMN()=3</formula>
    </cfRule>
    <cfRule type="expression" dxfId="611" priority="2">
      <formula>COLUMN()=4</formula>
    </cfRule>
  </conditionalFormatting>
  <pageMargins left="0.78740157480314998" right="0.70866141732283505" top="0.98425196850393704" bottom="0.70866141732283505" header="0.39370078740157499" footer="0.196850393700787"/>
  <pageSetup paperSize="9" scale="85" orientation="portrait" r:id="rId1"/>
  <headerFooter>
    <oddHeader>&amp;C&amp;"Arial,Negrito"&amp;9PREFEITURA MUNICIPAL DE CAMPO GRANDE
ESTADO DE MATO GROSSO DO SUL
SECRETARIA MUNICIPAL DE INFRAESTRUTURA E SERVIÇOS PÚBLICOS&amp;L&amp;G&amp;R&amp;"Calibri,Normal"&amp;8 B.D.I. Serviços (Não Desonerado): 23,54%
B.D.I. Material: 15,28%</oddHeader>
    <oddFooter>&amp;L&amp;6&amp;P/&amp;N
&amp;A&amp;R&amp;G&amp;C&amp;6HMAS
11/07/2025</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0"/>
  <dimension ref="A1:U1110"/>
  <sheetViews>
    <sheetView view="pageBreakPreview" topLeftCell="A4" zoomScaleNormal="80" zoomScaleSheetLayoutView="100" workbookViewId="0">
      <selection activeCell="G13" sqref="G13"/>
    </sheetView>
  </sheetViews>
  <sheetFormatPr defaultColWidth="9.140625" defaultRowHeight="12.75" x14ac:dyDescent="0.2"/>
  <cols>
    <col min="1" max="1" width="6.42578125" style="5" customWidth="1"/>
    <col min="2" max="2" width="10.140625" style="5" customWidth="1"/>
    <col min="3" max="3" width="6.42578125" style="5" bestFit="1" customWidth="1"/>
    <col min="4" max="4" width="67.28515625" style="5" customWidth="1"/>
    <col min="5" max="5" width="6.140625" style="5" customWidth="1"/>
    <col min="6" max="6" width="10.5703125" style="5" customWidth="1"/>
    <col min="7" max="7" width="8.7109375" style="5" customWidth="1"/>
    <col min="8" max="8" width="11.140625" style="5" customWidth="1"/>
    <col min="9" max="9" width="11.42578125" style="5" customWidth="1"/>
    <col min="10" max="10" width="8.42578125" style="5" customWidth="1"/>
    <col min="11" max="11" width="11.140625" style="5" customWidth="1"/>
    <col min="12" max="12" width="12.7109375" style="5" customWidth="1"/>
    <col min="13" max="16384" width="9.140625" style="5"/>
  </cols>
  <sheetData>
    <row r="1" spans="1:21" ht="32.25" customHeight="1" thickBot="1" x14ac:dyDescent="0.25">
      <c r="A1" s="239" t="s">
        <v>4970</v>
      </c>
      <c r="B1" s="239"/>
      <c r="C1" s="239"/>
      <c r="D1" s="239"/>
      <c r="E1" s="239"/>
      <c r="F1" s="239"/>
      <c r="G1" s="239"/>
      <c r="H1" s="239"/>
      <c r="I1" s="239"/>
      <c r="J1" s="239"/>
      <c r="K1" s="22"/>
      <c r="M1" s="23"/>
    </row>
    <row r="2" spans="1:21" x14ac:dyDescent="0.2">
      <c r="A2" s="236" t="s">
        <v>59</v>
      </c>
      <c r="B2" s="236"/>
      <c r="C2" s="236"/>
      <c r="D2" s="236"/>
      <c r="E2" s="236"/>
      <c r="F2" s="236"/>
      <c r="G2" s="236"/>
      <c r="H2" s="236"/>
      <c r="I2" s="236"/>
      <c r="J2" s="236"/>
      <c r="M2" s="23"/>
    </row>
    <row r="3" spans="1:21" x14ac:dyDescent="0.2">
      <c r="A3" s="170" t="s">
        <v>2</v>
      </c>
      <c r="B3" s="171" t="s">
        <v>60</v>
      </c>
      <c r="C3" s="171" t="s">
        <v>61</v>
      </c>
      <c r="D3" s="171" t="s">
        <v>3</v>
      </c>
      <c r="E3" s="171" t="s">
        <v>62</v>
      </c>
      <c r="F3" s="171" t="s">
        <v>63</v>
      </c>
      <c r="G3" s="171" t="s">
        <v>64</v>
      </c>
      <c r="H3" s="172" t="s">
        <v>65</v>
      </c>
      <c r="I3" s="171" t="s">
        <v>4</v>
      </c>
      <c r="J3" s="173" t="s">
        <v>66</v>
      </c>
      <c r="K3" s="174" t="s">
        <v>67</v>
      </c>
      <c r="L3" s="24"/>
      <c r="M3" s="25"/>
      <c r="N3" s="25"/>
      <c r="O3" s="25"/>
      <c r="P3" s="25"/>
      <c r="Q3" s="25"/>
      <c r="R3" s="25"/>
      <c r="S3" s="25"/>
      <c r="T3" s="25"/>
      <c r="U3" s="25"/>
    </row>
    <row r="4" spans="1:21" x14ac:dyDescent="0.2">
      <c r="A4" s="175" t="s">
        <v>6</v>
      </c>
      <c r="B4" s="176"/>
      <c r="C4" s="176"/>
      <c r="D4" s="176" t="s">
        <v>7</v>
      </c>
      <c r="E4" s="177"/>
      <c r="F4" s="176"/>
      <c r="G4" s="176"/>
      <c r="H4" s="178" t="s">
        <v>68</v>
      </c>
      <c r="I4" s="179">
        <v>3347314.37</v>
      </c>
      <c r="J4" s="180">
        <v>0.5772167191435339</v>
      </c>
      <c r="K4" s="181" t="s">
        <v>69</v>
      </c>
      <c r="L4" s="27"/>
    </row>
    <row r="5" spans="1:21" x14ac:dyDescent="0.2">
      <c r="A5" s="175" t="s">
        <v>8</v>
      </c>
      <c r="B5" s="176"/>
      <c r="C5" s="176"/>
      <c r="D5" s="176" t="s">
        <v>9</v>
      </c>
      <c r="E5" s="177"/>
      <c r="F5" s="176"/>
      <c r="G5" s="176"/>
      <c r="H5" s="178" t="s">
        <v>68</v>
      </c>
      <c r="I5" s="179">
        <v>32368.05</v>
      </c>
      <c r="J5" s="180">
        <v>5.5816029093418741E-3</v>
      </c>
      <c r="K5" s="181" t="s">
        <v>69</v>
      </c>
      <c r="L5" s="27"/>
    </row>
    <row r="6" spans="1:21" x14ac:dyDescent="0.2">
      <c r="A6" s="175" t="s">
        <v>70</v>
      </c>
      <c r="B6" s="176"/>
      <c r="C6" s="176"/>
      <c r="D6" s="182" t="s">
        <v>71</v>
      </c>
      <c r="E6" s="177"/>
      <c r="F6" s="176"/>
      <c r="G6" s="176"/>
      <c r="H6" s="178" t="s">
        <v>68</v>
      </c>
      <c r="I6" s="179">
        <v>1137.53</v>
      </c>
      <c r="J6" s="180">
        <v>1.9615765415166071E-4</v>
      </c>
      <c r="K6" s="181" t="s">
        <v>69</v>
      </c>
      <c r="L6" s="27"/>
    </row>
    <row r="7" spans="1:21" x14ac:dyDescent="0.2">
      <c r="A7" s="175" t="s">
        <v>72</v>
      </c>
      <c r="B7" s="176" t="s">
        <v>73</v>
      </c>
      <c r="C7" s="176" t="s">
        <v>74</v>
      </c>
      <c r="D7" s="176" t="s">
        <v>75</v>
      </c>
      <c r="E7" s="177" t="s">
        <v>76</v>
      </c>
      <c r="F7" s="176">
        <v>1</v>
      </c>
      <c r="G7" s="176">
        <v>920.78</v>
      </c>
      <c r="H7" s="178" t="s">
        <v>77</v>
      </c>
      <c r="I7" s="179">
        <v>1137.53</v>
      </c>
      <c r="J7" s="180">
        <v>1.9615765415166071E-4</v>
      </c>
      <c r="K7" s="181" t="s">
        <v>78</v>
      </c>
      <c r="L7" s="27"/>
    </row>
    <row r="8" spans="1:21" x14ac:dyDescent="0.2">
      <c r="A8" s="175" t="s">
        <v>79</v>
      </c>
      <c r="B8" s="176"/>
      <c r="C8" s="176"/>
      <c r="D8" s="176" t="s">
        <v>80</v>
      </c>
      <c r="E8" s="177"/>
      <c r="F8" s="176"/>
      <c r="G8" s="176"/>
      <c r="H8" s="178" t="s">
        <v>68</v>
      </c>
      <c r="I8" s="179">
        <v>3734.16</v>
      </c>
      <c r="J8" s="180">
        <v>6.4392505325307063E-4</v>
      </c>
      <c r="K8" s="181" t="s">
        <v>69</v>
      </c>
      <c r="L8" s="27"/>
    </row>
    <row r="9" spans="1:21" ht="19.5" x14ac:dyDescent="0.2">
      <c r="A9" s="175" t="s">
        <v>81</v>
      </c>
      <c r="B9" s="176" t="s">
        <v>82</v>
      </c>
      <c r="C9" s="176" t="s">
        <v>74</v>
      </c>
      <c r="D9" s="176" t="s">
        <v>83</v>
      </c>
      <c r="E9" s="177" t="s">
        <v>76</v>
      </c>
      <c r="F9" s="176">
        <v>1</v>
      </c>
      <c r="G9" s="176">
        <v>3022.64</v>
      </c>
      <c r="H9" s="178" t="s">
        <v>84</v>
      </c>
      <c r="I9" s="179">
        <v>3734.16</v>
      </c>
      <c r="J9" s="180">
        <v>6.4392505325307063E-4</v>
      </c>
      <c r="K9" s="181" t="s">
        <v>78</v>
      </c>
      <c r="L9" s="27"/>
    </row>
    <row r="10" spans="1:21" x14ac:dyDescent="0.2">
      <c r="A10" s="175" t="s">
        <v>85</v>
      </c>
      <c r="B10" s="176"/>
      <c r="C10" s="176"/>
      <c r="D10" s="176" t="s">
        <v>86</v>
      </c>
      <c r="E10" s="177"/>
      <c r="F10" s="176"/>
      <c r="G10" s="176"/>
      <c r="H10" s="178" t="s">
        <v>68</v>
      </c>
      <c r="I10" s="179">
        <v>13020.53</v>
      </c>
      <c r="J10" s="180">
        <v>2.2452828678024518E-3</v>
      </c>
      <c r="K10" s="181" t="s">
        <v>69</v>
      </c>
      <c r="L10" s="27"/>
    </row>
    <row r="11" spans="1:21" ht="19.5" x14ac:dyDescent="0.2">
      <c r="A11" s="175" t="s">
        <v>87</v>
      </c>
      <c r="B11" s="176" t="s">
        <v>88</v>
      </c>
      <c r="C11" s="176" t="s">
        <v>74</v>
      </c>
      <c r="D11" s="176" t="s">
        <v>89</v>
      </c>
      <c r="E11" s="177" t="s">
        <v>76</v>
      </c>
      <c r="F11" s="176">
        <v>1</v>
      </c>
      <c r="G11" s="176">
        <v>10539.53</v>
      </c>
      <c r="H11" s="178" t="s">
        <v>90</v>
      </c>
      <c r="I11" s="179">
        <v>13020.53</v>
      </c>
      <c r="J11" s="180">
        <v>2.2452828678024518E-3</v>
      </c>
      <c r="K11" s="181" t="s">
        <v>78</v>
      </c>
      <c r="L11" s="27"/>
    </row>
    <row r="12" spans="1:21" x14ac:dyDescent="0.2">
      <c r="A12" s="175" t="s">
        <v>91</v>
      </c>
      <c r="B12" s="176"/>
      <c r="C12" s="176"/>
      <c r="D12" s="176" t="s">
        <v>92</v>
      </c>
      <c r="E12" s="177"/>
      <c r="F12" s="176"/>
      <c r="G12" s="176"/>
      <c r="H12" s="178" t="s">
        <v>68</v>
      </c>
      <c r="I12" s="179">
        <v>4406.71</v>
      </c>
      <c r="J12" s="180">
        <v>7.599007464652931E-4</v>
      </c>
      <c r="K12" s="181" t="s">
        <v>69</v>
      </c>
      <c r="L12" s="27"/>
    </row>
    <row r="13" spans="1:21" ht="19.5" x14ac:dyDescent="0.2">
      <c r="A13" s="175" t="s">
        <v>93</v>
      </c>
      <c r="B13" s="176" t="s">
        <v>94</v>
      </c>
      <c r="C13" s="176" t="s">
        <v>95</v>
      </c>
      <c r="D13" s="176" t="s">
        <v>96</v>
      </c>
      <c r="E13" s="177" t="s">
        <v>97</v>
      </c>
      <c r="F13" s="176">
        <v>59</v>
      </c>
      <c r="G13" s="176">
        <v>60.46</v>
      </c>
      <c r="H13" s="178" t="s">
        <v>98</v>
      </c>
      <c r="I13" s="179">
        <v>4406.71</v>
      </c>
      <c r="J13" s="180">
        <v>7.599007464652931E-4</v>
      </c>
      <c r="K13" s="181" t="s">
        <v>78</v>
      </c>
      <c r="L13" s="27"/>
    </row>
    <row r="14" spans="1:21" x14ac:dyDescent="0.2">
      <c r="A14" s="175" t="s">
        <v>99</v>
      </c>
      <c r="B14" s="176"/>
      <c r="C14" s="176"/>
      <c r="D14" s="176" t="s">
        <v>100</v>
      </c>
      <c r="E14" s="177"/>
      <c r="F14" s="176"/>
      <c r="G14" s="176"/>
      <c r="H14" s="178" t="s">
        <v>68</v>
      </c>
      <c r="I14" s="179">
        <v>10069.120000000001</v>
      </c>
      <c r="J14" s="180">
        <v>1.7363365876693977E-3</v>
      </c>
      <c r="K14" s="181" t="s">
        <v>69</v>
      </c>
      <c r="L14" s="27"/>
    </row>
    <row r="15" spans="1:21" x14ac:dyDescent="0.2">
      <c r="A15" s="175" t="s">
        <v>101</v>
      </c>
      <c r="B15" s="176" t="s">
        <v>102</v>
      </c>
      <c r="C15" s="176" t="s">
        <v>74</v>
      </c>
      <c r="D15" s="176" t="s">
        <v>103</v>
      </c>
      <c r="E15" s="177" t="s">
        <v>104</v>
      </c>
      <c r="F15" s="176">
        <v>16</v>
      </c>
      <c r="G15" s="176">
        <v>509.41</v>
      </c>
      <c r="H15" s="178" t="s">
        <v>105</v>
      </c>
      <c r="I15" s="179">
        <v>10069.120000000001</v>
      </c>
      <c r="J15" s="180">
        <v>1.7363365876693977E-3</v>
      </c>
      <c r="K15" s="181" t="s">
        <v>78</v>
      </c>
      <c r="L15" s="27"/>
    </row>
    <row r="16" spans="1:21" x14ac:dyDescent="0.2">
      <c r="A16" s="175" t="s">
        <v>10</v>
      </c>
      <c r="B16" s="176"/>
      <c r="C16" s="176"/>
      <c r="D16" s="176" t="s">
        <v>11</v>
      </c>
      <c r="E16" s="177"/>
      <c r="F16" s="176"/>
      <c r="G16" s="176"/>
      <c r="H16" s="178" t="s">
        <v>68</v>
      </c>
      <c r="I16" s="179">
        <v>1094.9100000000001</v>
      </c>
      <c r="J16" s="180">
        <v>1.8880818713106013E-4</v>
      </c>
      <c r="K16" s="181" t="s">
        <v>69</v>
      </c>
      <c r="L16" s="27"/>
    </row>
    <row r="17" spans="1:12" x14ac:dyDescent="0.2">
      <c r="A17" s="175" t="s">
        <v>106</v>
      </c>
      <c r="B17" s="176"/>
      <c r="C17" s="176"/>
      <c r="D17" s="176" t="s">
        <v>107</v>
      </c>
      <c r="E17" s="177"/>
      <c r="F17" s="176"/>
      <c r="G17" s="176"/>
      <c r="H17" s="178" t="s">
        <v>68</v>
      </c>
      <c r="I17" s="179">
        <v>1094.9100000000001</v>
      </c>
      <c r="J17" s="180">
        <v>1.8880818713106013E-4</v>
      </c>
      <c r="K17" s="181" t="s">
        <v>69</v>
      </c>
      <c r="L17" s="27"/>
    </row>
    <row r="18" spans="1:12" ht="19.5" x14ac:dyDescent="0.2">
      <c r="A18" s="175" t="s">
        <v>108</v>
      </c>
      <c r="B18" s="176" t="s">
        <v>109</v>
      </c>
      <c r="C18" s="176" t="s">
        <v>95</v>
      </c>
      <c r="D18" s="176" t="s">
        <v>110</v>
      </c>
      <c r="E18" s="177" t="s">
        <v>111</v>
      </c>
      <c r="F18" s="176">
        <v>8.9600000000000009</v>
      </c>
      <c r="G18" s="176">
        <v>98.92</v>
      </c>
      <c r="H18" s="178" t="s">
        <v>112</v>
      </c>
      <c r="I18" s="179">
        <v>1094.9100000000001</v>
      </c>
      <c r="J18" s="180">
        <v>1.8880818713106013E-4</v>
      </c>
      <c r="K18" s="181" t="s">
        <v>78</v>
      </c>
      <c r="L18" s="27"/>
    </row>
    <row r="19" spans="1:12" x14ac:dyDescent="0.2">
      <c r="A19" s="175" t="s">
        <v>12</v>
      </c>
      <c r="B19" s="176"/>
      <c r="C19" s="176"/>
      <c r="D19" s="176" t="s">
        <v>13</v>
      </c>
      <c r="E19" s="177"/>
      <c r="F19" s="176"/>
      <c r="G19" s="176"/>
      <c r="H19" s="178" t="s">
        <v>68</v>
      </c>
      <c r="I19" s="179">
        <v>190199.27</v>
      </c>
      <c r="J19" s="180">
        <v>3.27982933413258E-2</v>
      </c>
      <c r="K19" s="181" t="s">
        <v>69</v>
      </c>
      <c r="L19" s="27"/>
    </row>
    <row r="20" spans="1:12" x14ac:dyDescent="0.2">
      <c r="A20" s="175" t="s">
        <v>113</v>
      </c>
      <c r="B20" s="176"/>
      <c r="C20" s="176"/>
      <c r="D20" s="176" t="s">
        <v>114</v>
      </c>
      <c r="E20" s="177"/>
      <c r="F20" s="176"/>
      <c r="G20" s="176"/>
      <c r="H20" s="178" t="s">
        <v>68</v>
      </c>
      <c r="I20" s="179">
        <v>96987.93</v>
      </c>
      <c r="J20" s="180">
        <v>1.6724767548834299E-2</v>
      </c>
      <c r="K20" s="181" t="s">
        <v>69</v>
      </c>
      <c r="L20" s="27"/>
    </row>
    <row r="21" spans="1:12" x14ac:dyDescent="0.2">
      <c r="A21" s="175" t="s">
        <v>115</v>
      </c>
      <c r="B21" s="176"/>
      <c r="C21" s="176"/>
      <c r="D21" s="176" t="s">
        <v>116</v>
      </c>
      <c r="E21" s="177"/>
      <c r="F21" s="176"/>
      <c r="G21" s="176"/>
      <c r="H21" s="178" t="s">
        <v>68</v>
      </c>
      <c r="I21" s="179">
        <v>20375.54</v>
      </c>
      <c r="J21" s="180">
        <v>3.5135936005848893E-3</v>
      </c>
      <c r="K21" s="181" t="s">
        <v>69</v>
      </c>
      <c r="L21" s="27"/>
    </row>
    <row r="22" spans="1:12" ht="19.5" x14ac:dyDescent="0.2">
      <c r="A22" s="175" t="s">
        <v>117</v>
      </c>
      <c r="B22" s="176"/>
      <c r="C22" s="176"/>
      <c r="D22" s="176" t="s">
        <v>118</v>
      </c>
      <c r="E22" s="177"/>
      <c r="F22" s="176"/>
      <c r="G22" s="176"/>
      <c r="H22" s="178" t="s">
        <v>68</v>
      </c>
      <c r="I22" s="179">
        <v>12079.44</v>
      </c>
      <c r="J22" s="180">
        <v>2.0829996693412364E-3</v>
      </c>
      <c r="K22" s="181" t="s">
        <v>69</v>
      </c>
      <c r="L22" s="27"/>
    </row>
    <row r="23" spans="1:12" ht="19.5" x14ac:dyDescent="0.2">
      <c r="A23" s="175" t="s">
        <v>119</v>
      </c>
      <c r="B23" s="176" t="s">
        <v>120</v>
      </c>
      <c r="C23" s="176" t="s">
        <v>95</v>
      </c>
      <c r="D23" s="176" t="s">
        <v>121</v>
      </c>
      <c r="E23" s="177" t="s">
        <v>97</v>
      </c>
      <c r="F23" s="176">
        <v>39.46</v>
      </c>
      <c r="G23" s="176">
        <v>26.65</v>
      </c>
      <c r="H23" s="178" t="s">
        <v>122</v>
      </c>
      <c r="I23" s="179">
        <v>1299.02</v>
      </c>
      <c r="J23" s="180">
        <v>2.2400527097842722E-4</v>
      </c>
      <c r="K23" s="181" t="s">
        <v>78</v>
      </c>
      <c r="L23" s="27"/>
    </row>
    <row r="24" spans="1:12" ht="19.5" x14ac:dyDescent="0.2">
      <c r="A24" s="175" t="s">
        <v>123</v>
      </c>
      <c r="B24" s="176" t="s">
        <v>124</v>
      </c>
      <c r="C24" s="176" t="s">
        <v>74</v>
      </c>
      <c r="D24" s="176" t="s">
        <v>125</v>
      </c>
      <c r="E24" s="177" t="s">
        <v>76</v>
      </c>
      <c r="F24" s="176">
        <v>4</v>
      </c>
      <c r="G24" s="176">
        <v>31.77</v>
      </c>
      <c r="H24" s="178" t="s">
        <v>126</v>
      </c>
      <c r="I24" s="179">
        <v>156.96</v>
      </c>
      <c r="J24" s="180">
        <v>2.7066455737997827E-5</v>
      </c>
      <c r="K24" s="181" t="s">
        <v>78</v>
      </c>
      <c r="L24" s="27"/>
    </row>
    <row r="25" spans="1:12" ht="19.5" x14ac:dyDescent="0.2">
      <c r="A25" s="175" t="s">
        <v>127</v>
      </c>
      <c r="B25" s="176" t="s">
        <v>128</v>
      </c>
      <c r="C25" s="176" t="s">
        <v>74</v>
      </c>
      <c r="D25" s="176" t="s">
        <v>129</v>
      </c>
      <c r="E25" s="177" t="s">
        <v>97</v>
      </c>
      <c r="F25" s="176">
        <v>21</v>
      </c>
      <c r="G25" s="176">
        <v>17.98</v>
      </c>
      <c r="H25" s="178" t="s">
        <v>130</v>
      </c>
      <c r="I25" s="179">
        <v>466.41</v>
      </c>
      <c r="J25" s="180">
        <v>8.0428552629711818E-5</v>
      </c>
      <c r="K25" s="181" t="s">
        <v>78</v>
      </c>
      <c r="L25" s="27"/>
    </row>
    <row r="26" spans="1:12" ht="19.5" x14ac:dyDescent="0.2">
      <c r="A26" s="175" t="s">
        <v>131</v>
      </c>
      <c r="B26" s="176" t="s">
        <v>132</v>
      </c>
      <c r="C26" s="176" t="s">
        <v>95</v>
      </c>
      <c r="D26" s="176" t="s">
        <v>133</v>
      </c>
      <c r="E26" s="177" t="s">
        <v>97</v>
      </c>
      <c r="F26" s="176">
        <v>179</v>
      </c>
      <c r="G26" s="176">
        <v>15.95</v>
      </c>
      <c r="H26" s="178" t="s">
        <v>134</v>
      </c>
      <c r="I26" s="179">
        <v>3526.3</v>
      </c>
      <c r="J26" s="180">
        <v>6.0808131287526585E-4</v>
      </c>
      <c r="K26" s="181" t="s">
        <v>78</v>
      </c>
      <c r="L26" s="27"/>
    </row>
    <row r="27" spans="1:12" ht="19.5" x14ac:dyDescent="0.2">
      <c r="A27" s="175" t="s">
        <v>135</v>
      </c>
      <c r="B27" s="176" t="s">
        <v>136</v>
      </c>
      <c r="C27" s="176" t="s">
        <v>95</v>
      </c>
      <c r="D27" s="176" t="s">
        <v>137</v>
      </c>
      <c r="E27" s="177" t="s">
        <v>111</v>
      </c>
      <c r="F27" s="176">
        <v>3.36</v>
      </c>
      <c r="G27" s="176">
        <v>82.24</v>
      </c>
      <c r="H27" s="178" t="s">
        <v>138</v>
      </c>
      <c r="I27" s="179">
        <v>341.34</v>
      </c>
      <c r="J27" s="180">
        <v>5.8861264026555669E-5</v>
      </c>
      <c r="K27" s="181" t="s">
        <v>78</v>
      </c>
      <c r="L27" s="27"/>
    </row>
    <row r="28" spans="1:12" ht="19.5" x14ac:dyDescent="0.2">
      <c r="A28" s="175" t="s">
        <v>139</v>
      </c>
      <c r="B28" s="176" t="s">
        <v>140</v>
      </c>
      <c r="C28" s="176" t="s">
        <v>95</v>
      </c>
      <c r="D28" s="176" t="s">
        <v>141</v>
      </c>
      <c r="E28" s="177" t="s">
        <v>111</v>
      </c>
      <c r="F28" s="176">
        <v>3.36</v>
      </c>
      <c r="G28" s="176">
        <v>25.29</v>
      </c>
      <c r="H28" s="178" t="s">
        <v>142</v>
      </c>
      <c r="I28" s="179">
        <v>104.96</v>
      </c>
      <c r="J28" s="180">
        <v>1.8099485182595896E-5</v>
      </c>
      <c r="K28" s="181" t="s">
        <v>78</v>
      </c>
      <c r="L28" s="27"/>
    </row>
    <row r="29" spans="1:12" ht="19.5" x14ac:dyDescent="0.2">
      <c r="A29" s="175" t="s">
        <v>143</v>
      </c>
      <c r="B29" s="176" t="s">
        <v>144</v>
      </c>
      <c r="C29" s="176" t="s">
        <v>74</v>
      </c>
      <c r="D29" s="176" t="s">
        <v>145</v>
      </c>
      <c r="E29" s="177" t="s">
        <v>97</v>
      </c>
      <c r="F29" s="176">
        <v>179</v>
      </c>
      <c r="G29" s="176">
        <v>7.15</v>
      </c>
      <c r="H29" s="178" t="s">
        <v>146</v>
      </c>
      <c r="I29" s="179">
        <v>1580.57</v>
      </c>
      <c r="J29" s="180">
        <v>2.7255624328368516E-4</v>
      </c>
      <c r="K29" s="181" t="s">
        <v>78</v>
      </c>
      <c r="L29" s="27"/>
    </row>
    <row r="30" spans="1:12" ht="19.5" x14ac:dyDescent="0.2">
      <c r="A30" s="175" t="s">
        <v>147</v>
      </c>
      <c r="B30" s="176" t="s">
        <v>148</v>
      </c>
      <c r="C30" s="176" t="s">
        <v>74</v>
      </c>
      <c r="D30" s="176" t="s">
        <v>149</v>
      </c>
      <c r="E30" s="177" t="s">
        <v>97</v>
      </c>
      <c r="F30" s="176">
        <v>179</v>
      </c>
      <c r="G30" s="176">
        <v>20.82</v>
      </c>
      <c r="H30" s="178" t="s">
        <v>150</v>
      </c>
      <c r="I30" s="179">
        <v>4603.88</v>
      </c>
      <c r="J30" s="180">
        <v>7.9390108462699688E-4</v>
      </c>
      <c r="K30" s="181" t="s">
        <v>78</v>
      </c>
      <c r="L30" s="27"/>
    </row>
    <row r="31" spans="1:12" ht="19.5" x14ac:dyDescent="0.2">
      <c r="A31" s="175" t="s">
        <v>151</v>
      </c>
      <c r="B31" s="176"/>
      <c r="C31" s="176"/>
      <c r="D31" s="176" t="s">
        <v>152</v>
      </c>
      <c r="E31" s="177"/>
      <c r="F31" s="176"/>
      <c r="G31" s="176"/>
      <c r="H31" s="178" t="s">
        <v>68</v>
      </c>
      <c r="I31" s="179">
        <v>4027.06</v>
      </c>
      <c r="J31" s="180">
        <v>6.9443323932378643E-4</v>
      </c>
      <c r="K31" s="181" t="s">
        <v>69</v>
      </c>
      <c r="L31" s="27"/>
    </row>
    <row r="32" spans="1:12" ht="19.5" x14ac:dyDescent="0.2">
      <c r="A32" s="175" t="s">
        <v>153</v>
      </c>
      <c r="B32" s="176" t="s">
        <v>154</v>
      </c>
      <c r="C32" s="176" t="s">
        <v>95</v>
      </c>
      <c r="D32" s="176" t="s">
        <v>155</v>
      </c>
      <c r="E32" s="177" t="s">
        <v>97</v>
      </c>
      <c r="F32" s="176">
        <v>743</v>
      </c>
      <c r="G32" s="176">
        <v>4.3899999999999997</v>
      </c>
      <c r="H32" s="178" t="s">
        <v>156</v>
      </c>
      <c r="I32" s="179">
        <v>4027.06</v>
      </c>
      <c r="J32" s="180">
        <v>6.9443323932378643E-4</v>
      </c>
      <c r="K32" s="181" t="s">
        <v>78</v>
      </c>
      <c r="L32" s="27"/>
    </row>
    <row r="33" spans="1:12" ht="19.5" x14ac:dyDescent="0.2">
      <c r="A33" s="175" t="s">
        <v>157</v>
      </c>
      <c r="B33" s="176"/>
      <c r="C33" s="176"/>
      <c r="D33" s="176" t="s">
        <v>158</v>
      </c>
      <c r="E33" s="177"/>
      <c r="F33" s="176"/>
      <c r="G33" s="176"/>
      <c r="H33" s="178" t="s">
        <v>68</v>
      </c>
      <c r="I33" s="179">
        <v>1322.99</v>
      </c>
      <c r="J33" s="180">
        <v>2.2813869952098461E-4</v>
      </c>
      <c r="K33" s="181" t="s">
        <v>69</v>
      </c>
      <c r="L33" s="27"/>
    </row>
    <row r="34" spans="1:12" ht="19.5" x14ac:dyDescent="0.2">
      <c r="A34" s="175" t="s">
        <v>159</v>
      </c>
      <c r="B34" s="176" t="s">
        <v>160</v>
      </c>
      <c r="C34" s="176" t="s">
        <v>95</v>
      </c>
      <c r="D34" s="176" t="s">
        <v>161</v>
      </c>
      <c r="E34" s="177" t="s">
        <v>76</v>
      </c>
      <c r="F34" s="176">
        <v>1</v>
      </c>
      <c r="G34" s="176">
        <v>98.45</v>
      </c>
      <c r="H34" s="178" t="s">
        <v>162</v>
      </c>
      <c r="I34" s="179">
        <v>121.62</v>
      </c>
      <c r="J34" s="180">
        <v>2.0972364595153515E-5</v>
      </c>
      <c r="K34" s="181" t="s">
        <v>78</v>
      </c>
      <c r="L34" s="27"/>
    </row>
    <row r="35" spans="1:12" ht="19.5" x14ac:dyDescent="0.2">
      <c r="A35" s="175" t="s">
        <v>163</v>
      </c>
      <c r="B35" s="176" t="s">
        <v>164</v>
      </c>
      <c r="C35" s="176" t="s">
        <v>74</v>
      </c>
      <c r="D35" s="176" t="s">
        <v>165</v>
      </c>
      <c r="E35" s="177" t="s">
        <v>76</v>
      </c>
      <c r="F35" s="176">
        <v>4</v>
      </c>
      <c r="G35" s="176">
        <v>122.82</v>
      </c>
      <c r="H35" s="178" t="s">
        <v>166</v>
      </c>
      <c r="I35" s="179">
        <v>606.91999999999996</v>
      </c>
      <c r="J35" s="180">
        <v>1.0465834172085653E-4</v>
      </c>
      <c r="K35" s="181" t="s">
        <v>78</v>
      </c>
      <c r="L35" s="27"/>
    </row>
    <row r="36" spans="1:12" ht="19.5" x14ac:dyDescent="0.2">
      <c r="A36" s="175" t="s">
        <v>167</v>
      </c>
      <c r="B36" s="176" t="s">
        <v>168</v>
      </c>
      <c r="C36" s="176" t="s">
        <v>74</v>
      </c>
      <c r="D36" s="176" t="s">
        <v>169</v>
      </c>
      <c r="E36" s="177" t="s">
        <v>76</v>
      </c>
      <c r="F36" s="176">
        <v>1</v>
      </c>
      <c r="G36" s="176">
        <v>187.37</v>
      </c>
      <c r="H36" s="178" t="s">
        <v>170</v>
      </c>
      <c r="I36" s="179">
        <v>231.47</v>
      </c>
      <c r="J36" s="180">
        <v>3.991508989344009E-5</v>
      </c>
      <c r="K36" s="181" t="s">
        <v>78</v>
      </c>
      <c r="L36" s="27"/>
    </row>
    <row r="37" spans="1:12" ht="19.5" x14ac:dyDescent="0.2">
      <c r="A37" s="175" t="s">
        <v>171</v>
      </c>
      <c r="B37" s="176" t="s">
        <v>172</v>
      </c>
      <c r="C37" s="176" t="s">
        <v>95</v>
      </c>
      <c r="D37" s="176" t="s">
        <v>173</v>
      </c>
      <c r="E37" s="177" t="s">
        <v>76</v>
      </c>
      <c r="F37" s="176">
        <v>1</v>
      </c>
      <c r="G37" s="176">
        <v>12.13</v>
      </c>
      <c r="H37" s="178" t="s">
        <v>174</v>
      </c>
      <c r="I37" s="179">
        <v>14.98</v>
      </c>
      <c r="J37" s="180">
        <v>2.5831772869215558E-6</v>
      </c>
      <c r="K37" s="181" t="s">
        <v>78</v>
      </c>
      <c r="L37" s="27"/>
    </row>
    <row r="38" spans="1:12" ht="19.5" x14ac:dyDescent="0.2">
      <c r="A38" s="175" t="s">
        <v>175</v>
      </c>
      <c r="B38" s="176" t="s">
        <v>176</v>
      </c>
      <c r="C38" s="176" t="s">
        <v>95</v>
      </c>
      <c r="D38" s="176" t="s">
        <v>177</v>
      </c>
      <c r="E38" s="177" t="s">
        <v>76</v>
      </c>
      <c r="F38" s="176">
        <v>4</v>
      </c>
      <c r="G38" s="176">
        <v>12.13</v>
      </c>
      <c r="H38" s="178" t="s">
        <v>174</v>
      </c>
      <c r="I38" s="179">
        <v>59.92</v>
      </c>
      <c r="J38" s="180">
        <v>1.0332709147686223E-5</v>
      </c>
      <c r="K38" s="181" t="s">
        <v>78</v>
      </c>
      <c r="L38" s="27"/>
    </row>
    <row r="39" spans="1:12" ht="19.5" x14ac:dyDescent="0.2">
      <c r="A39" s="175" t="s">
        <v>178</v>
      </c>
      <c r="B39" s="176" t="s">
        <v>179</v>
      </c>
      <c r="C39" s="176" t="s">
        <v>95</v>
      </c>
      <c r="D39" s="176" t="s">
        <v>180</v>
      </c>
      <c r="E39" s="177" t="s">
        <v>76</v>
      </c>
      <c r="F39" s="176">
        <v>4</v>
      </c>
      <c r="G39" s="176">
        <v>58.3</v>
      </c>
      <c r="H39" s="178" t="s">
        <v>181</v>
      </c>
      <c r="I39" s="179">
        <v>288.08</v>
      </c>
      <c r="J39" s="180">
        <v>4.9677016876926694E-5</v>
      </c>
      <c r="K39" s="181" t="s">
        <v>78</v>
      </c>
      <c r="L39" s="27"/>
    </row>
    <row r="40" spans="1:12" ht="19.5" x14ac:dyDescent="0.2">
      <c r="A40" s="175" t="s">
        <v>182</v>
      </c>
      <c r="B40" s="176"/>
      <c r="C40" s="176"/>
      <c r="D40" s="176" t="s">
        <v>183</v>
      </c>
      <c r="E40" s="177"/>
      <c r="F40" s="176"/>
      <c r="G40" s="176"/>
      <c r="H40" s="178" t="s">
        <v>68</v>
      </c>
      <c r="I40" s="179">
        <v>2906.61</v>
      </c>
      <c r="J40" s="180">
        <v>5.0122089011609241E-4</v>
      </c>
      <c r="K40" s="181" t="s">
        <v>69</v>
      </c>
      <c r="L40" s="27"/>
    </row>
    <row r="41" spans="1:12" ht="19.5" x14ac:dyDescent="0.2">
      <c r="A41" s="175" t="s">
        <v>184</v>
      </c>
      <c r="B41" s="176" t="s">
        <v>185</v>
      </c>
      <c r="C41" s="176" t="s">
        <v>95</v>
      </c>
      <c r="D41" s="176" t="s">
        <v>186</v>
      </c>
      <c r="E41" s="177" t="s">
        <v>76</v>
      </c>
      <c r="F41" s="176">
        <v>28</v>
      </c>
      <c r="G41" s="176">
        <v>29.65</v>
      </c>
      <c r="H41" s="178" t="s">
        <v>187</v>
      </c>
      <c r="I41" s="179">
        <v>1025.3599999999999</v>
      </c>
      <c r="J41" s="180">
        <v>1.7681486401321006E-4</v>
      </c>
      <c r="K41" s="181" t="s">
        <v>78</v>
      </c>
      <c r="L41" s="27"/>
    </row>
    <row r="42" spans="1:12" ht="19.5" x14ac:dyDescent="0.2">
      <c r="A42" s="175" t="s">
        <v>188</v>
      </c>
      <c r="B42" s="176" t="s">
        <v>189</v>
      </c>
      <c r="C42" s="176" t="s">
        <v>95</v>
      </c>
      <c r="D42" s="176" t="s">
        <v>190</v>
      </c>
      <c r="E42" s="177" t="s">
        <v>76</v>
      </c>
      <c r="F42" s="176">
        <v>2</v>
      </c>
      <c r="G42" s="176">
        <v>35.42</v>
      </c>
      <c r="H42" s="178" t="s">
        <v>191</v>
      </c>
      <c r="I42" s="179">
        <v>87.5</v>
      </c>
      <c r="J42" s="180">
        <v>1.5088652376878247E-5</v>
      </c>
      <c r="K42" s="181" t="s">
        <v>78</v>
      </c>
      <c r="L42" s="27"/>
    </row>
    <row r="43" spans="1:12" ht="19.5" x14ac:dyDescent="0.2">
      <c r="A43" s="175" t="s">
        <v>192</v>
      </c>
      <c r="B43" s="176" t="s">
        <v>193</v>
      </c>
      <c r="C43" s="176" t="s">
        <v>74</v>
      </c>
      <c r="D43" s="176" t="s">
        <v>194</v>
      </c>
      <c r="E43" s="177" t="s">
        <v>76</v>
      </c>
      <c r="F43" s="176">
        <v>2</v>
      </c>
      <c r="G43" s="176">
        <v>15.31</v>
      </c>
      <c r="H43" s="178" t="s">
        <v>195</v>
      </c>
      <c r="I43" s="179">
        <v>37.82</v>
      </c>
      <c r="J43" s="180">
        <v>6.5217466616404038E-6</v>
      </c>
      <c r="K43" s="181" t="s">
        <v>78</v>
      </c>
      <c r="L43" s="27"/>
    </row>
    <row r="44" spans="1:12" ht="19.5" x14ac:dyDescent="0.2">
      <c r="A44" s="175" t="s">
        <v>196</v>
      </c>
      <c r="B44" s="176" t="s">
        <v>197</v>
      </c>
      <c r="C44" s="176" t="s">
        <v>74</v>
      </c>
      <c r="D44" s="176" t="s">
        <v>198</v>
      </c>
      <c r="E44" s="177" t="s">
        <v>76</v>
      </c>
      <c r="F44" s="176">
        <v>1</v>
      </c>
      <c r="G44" s="176">
        <v>83.34</v>
      </c>
      <c r="H44" s="178" t="s">
        <v>199</v>
      </c>
      <c r="I44" s="179">
        <v>102.95</v>
      </c>
      <c r="J44" s="180">
        <v>1.775287728228132E-5</v>
      </c>
      <c r="K44" s="181" t="s">
        <v>78</v>
      </c>
      <c r="L44" s="27"/>
    </row>
    <row r="45" spans="1:12" ht="19.5" x14ac:dyDescent="0.2">
      <c r="A45" s="175" t="s">
        <v>200</v>
      </c>
      <c r="B45" s="176" t="s">
        <v>201</v>
      </c>
      <c r="C45" s="176" t="s">
        <v>95</v>
      </c>
      <c r="D45" s="176" t="s">
        <v>202</v>
      </c>
      <c r="E45" s="177" t="s">
        <v>76</v>
      </c>
      <c r="F45" s="176">
        <v>23</v>
      </c>
      <c r="G45" s="176">
        <v>46.29</v>
      </c>
      <c r="H45" s="178" t="s">
        <v>203</v>
      </c>
      <c r="I45" s="179">
        <v>1315.14</v>
      </c>
      <c r="J45" s="180">
        <v>2.2678503185060182E-4</v>
      </c>
      <c r="K45" s="181" t="s">
        <v>78</v>
      </c>
      <c r="L45" s="27"/>
    </row>
    <row r="46" spans="1:12" ht="19.5" x14ac:dyDescent="0.2">
      <c r="A46" s="175" t="s">
        <v>204</v>
      </c>
      <c r="B46" s="176" t="s">
        <v>205</v>
      </c>
      <c r="C46" s="176" t="s">
        <v>95</v>
      </c>
      <c r="D46" s="176" t="s">
        <v>206</v>
      </c>
      <c r="E46" s="177" t="s">
        <v>76</v>
      </c>
      <c r="F46" s="176">
        <v>4</v>
      </c>
      <c r="G46" s="176">
        <v>45.4</v>
      </c>
      <c r="H46" s="178" t="s">
        <v>207</v>
      </c>
      <c r="I46" s="179">
        <v>224.32</v>
      </c>
      <c r="J46" s="180">
        <v>3.8682131442072328E-5</v>
      </c>
      <c r="K46" s="181" t="s">
        <v>78</v>
      </c>
      <c r="L46" s="27"/>
    </row>
    <row r="47" spans="1:12" ht="19.5" x14ac:dyDescent="0.2">
      <c r="A47" s="175" t="s">
        <v>208</v>
      </c>
      <c r="B47" s="176" t="s">
        <v>209</v>
      </c>
      <c r="C47" s="176" t="s">
        <v>74</v>
      </c>
      <c r="D47" s="176" t="s">
        <v>210</v>
      </c>
      <c r="E47" s="177" t="s">
        <v>76</v>
      </c>
      <c r="F47" s="176">
        <v>3</v>
      </c>
      <c r="G47" s="176">
        <v>30.63</v>
      </c>
      <c r="H47" s="178" t="s">
        <v>211</v>
      </c>
      <c r="I47" s="179">
        <v>113.52</v>
      </c>
      <c r="J47" s="180">
        <v>1.9575586489408215E-5</v>
      </c>
      <c r="K47" s="181" t="s">
        <v>78</v>
      </c>
      <c r="L47" s="27"/>
    </row>
    <row r="48" spans="1:12" ht="19.5" x14ac:dyDescent="0.2">
      <c r="A48" s="175" t="s">
        <v>212</v>
      </c>
      <c r="B48" s="176"/>
      <c r="C48" s="176"/>
      <c r="D48" s="176" t="s">
        <v>213</v>
      </c>
      <c r="E48" s="177"/>
      <c r="F48" s="176"/>
      <c r="G48" s="176"/>
      <c r="H48" s="178" t="s">
        <v>68</v>
      </c>
      <c r="I48" s="179">
        <v>39.44</v>
      </c>
      <c r="J48" s="180">
        <v>6.8011022827894639E-6</v>
      </c>
      <c r="K48" s="181" t="s">
        <v>69</v>
      </c>
      <c r="L48" s="27"/>
    </row>
    <row r="49" spans="1:12" ht="19.5" x14ac:dyDescent="0.2">
      <c r="A49" s="175" t="s">
        <v>214</v>
      </c>
      <c r="B49" s="176" t="s">
        <v>215</v>
      </c>
      <c r="C49" s="176" t="s">
        <v>74</v>
      </c>
      <c r="D49" s="176" t="s">
        <v>216</v>
      </c>
      <c r="E49" s="177" t="s">
        <v>76</v>
      </c>
      <c r="F49" s="176">
        <v>1</v>
      </c>
      <c r="G49" s="176">
        <v>31.93</v>
      </c>
      <c r="H49" s="178" t="s">
        <v>217</v>
      </c>
      <c r="I49" s="179">
        <v>39.44</v>
      </c>
      <c r="J49" s="180">
        <v>6.8011022827894639E-6</v>
      </c>
      <c r="K49" s="181" t="s">
        <v>78</v>
      </c>
      <c r="L49" s="27"/>
    </row>
    <row r="50" spans="1:12" x14ac:dyDescent="0.2">
      <c r="A50" s="175" t="s">
        <v>218</v>
      </c>
      <c r="B50" s="176"/>
      <c r="C50" s="176"/>
      <c r="D50" s="176" t="s">
        <v>219</v>
      </c>
      <c r="E50" s="177"/>
      <c r="F50" s="176"/>
      <c r="G50" s="176"/>
      <c r="H50" s="178" t="s">
        <v>68</v>
      </c>
      <c r="I50" s="179">
        <v>16236.47</v>
      </c>
      <c r="J50" s="180">
        <v>2.7998451618012842E-3</v>
      </c>
      <c r="K50" s="181" t="s">
        <v>69</v>
      </c>
      <c r="L50" s="27"/>
    </row>
    <row r="51" spans="1:12" ht="19.5" x14ac:dyDescent="0.2">
      <c r="A51" s="175" t="s">
        <v>220</v>
      </c>
      <c r="B51" s="176"/>
      <c r="C51" s="176"/>
      <c r="D51" s="176" t="s">
        <v>118</v>
      </c>
      <c r="E51" s="177"/>
      <c r="F51" s="176"/>
      <c r="G51" s="176"/>
      <c r="H51" s="178" t="s">
        <v>68</v>
      </c>
      <c r="I51" s="179">
        <v>6334.52</v>
      </c>
      <c r="J51" s="180">
        <v>1.0923356600500891E-3</v>
      </c>
      <c r="K51" s="181" t="s">
        <v>69</v>
      </c>
      <c r="L51" s="27"/>
    </row>
    <row r="52" spans="1:12" ht="19.5" x14ac:dyDescent="0.2">
      <c r="A52" s="175" t="s">
        <v>221</v>
      </c>
      <c r="B52" s="176" t="s">
        <v>120</v>
      </c>
      <c r="C52" s="176" t="s">
        <v>95</v>
      </c>
      <c r="D52" s="176" t="s">
        <v>121</v>
      </c>
      <c r="E52" s="177" t="s">
        <v>97</v>
      </c>
      <c r="F52" s="176">
        <v>13</v>
      </c>
      <c r="G52" s="176">
        <v>26.65</v>
      </c>
      <c r="H52" s="178" t="s">
        <v>122</v>
      </c>
      <c r="I52" s="179">
        <v>427.96</v>
      </c>
      <c r="J52" s="180">
        <v>7.3798167670957888E-5</v>
      </c>
      <c r="K52" s="181" t="s">
        <v>78</v>
      </c>
      <c r="L52" s="27"/>
    </row>
    <row r="53" spans="1:12" ht="19.5" x14ac:dyDescent="0.2">
      <c r="A53" s="175" t="s">
        <v>222</v>
      </c>
      <c r="B53" s="176" t="s">
        <v>128</v>
      </c>
      <c r="C53" s="176" t="s">
        <v>74</v>
      </c>
      <c r="D53" s="176" t="s">
        <v>129</v>
      </c>
      <c r="E53" s="177" t="s">
        <v>97</v>
      </c>
      <c r="F53" s="176">
        <v>14</v>
      </c>
      <c r="G53" s="176">
        <v>17.98</v>
      </c>
      <c r="H53" s="178" t="s">
        <v>130</v>
      </c>
      <c r="I53" s="179">
        <v>310.94</v>
      </c>
      <c r="J53" s="180">
        <v>5.3619035086474541E-5</v>
      </c>
      <c r="K53" s="181" t="s">
        <v>78</v>
      </c>
      <c r="L53" s="27"/>
    </row>
    <row r="54" spans="1:12" ht="19.5" x14ac:dyDescent="0.2">
      <c r="A54" s="175" t="s">
        <v>223</v>
      </c>
      <c r="B54" s="176" t="s">
        <v>132</v>
      </c>
      <c r="C54" s="176" t="s">
        <v>95</v>
      </c>
      <c r="D54" s="176" t="s">
        <v>133</v>
      </c>
      <c r="E54" s="177" t="s">
        <v>97</v>
      </c>
      <c r="F54" s="176">
        <v>11</v>
      </c>
      <c r="G54" s="176">
        <v>15.95</v>
      </c>
      <c r="H54" s="178" t="s">
        <v>134</v>
      </c>
      <c r="I54" s="179">
        <v>216.7</v>
      </c>
      <c r="J54" s="180">
        <v>3.7368125372223046E-5</v>
      </c>
      <c r="K54" s="181" t="s">
        <v>78</v>
      </c>
      <c r="L54" s="27"/>
    </row>
    <row r="55" spans="1:12" ht="19.5" x14ac:dyDescent="0.2">
      <c r="A55" s="175" t="s">
        <v>224</v>
      </c>
      <c r="B55" s="176" t="s">
        <v>225</v>
      </c>
      <c r="C55" s="176" t="s">
        <v>95</v>
      </c>
      <c r="D55" s="176" t="s">
        <v>226</v>
      </c>
      <c r="E55" s="177" t="s">
        <v>97</v>
      </c>
      <c r="F55" s="176">
        <v>192</v>
      </c>
      <c r="G55" s="176">
        <v>13.41</v>
      </c>
      <c r="H55" s="178" t="s">
        <v>227</v>
      </c>
      <c r="I55" s="179">
        <v>3179.52</v>
      </c>
      <c r="J55" s="180">
        <v>5.4828196577522202E-4</v>
      </c>
      <c r="K55" s="181" t="s">
        <v>78</v>
      </c>
      <c r="L55" s="27"/>
    </row>
    <row r="56" spans="1:12" ht="19.5" x14ac:dyDescent="0.2">
      <c r="A56" s="175" t="s">
        <v>228</v>
      </c>
      <c r="B56" s="176" t="s">
        <v>229</v>
      </c>
      <c r="C56" s="176" t="s">
        <v>74</v>
      </c>
      <c r="D56" s="176" t="s">
        <v>230</v>
      </c>
      <c r="E56" s="177" t="s">
        <v>97</v>
      </c>
      <c r="F56" s="176">
        <v>22</v>
      </c>
      <c r="G56" s="176">
        <v>54.55</v>
      </c>
      <c r="H56" s="178" t="s">
        <v>231</v>
      </c>
      <c r="I56" s="179">
        <v>1482.58</v>
      </c>
      <c r="J56" s="180">
        <v>2.5565867703899602E-4</v>
      </c>
      <c r="K56" s="181" t="s">
        <v>78</v>
      </c>
      <c r="L56" s="27"/>
    </row>
    <row r="57" spans="1:12" ht="19.5" x14ac:dyDescent="0.2">
      <c r="A57" s="175" t="s">
        <v>232</v>
      </c>
      <c r="B57" s="176" t="s">
        <v>124</v>
      </c>
      <c r="C57" s="176" t="s">
        <v>74</v>
      </c>
      <c r="D57" s="176" t="s">
        <v>125</v>
      </c>
      <c r="E57" s="177" t="s">
        <v>76</v>
      </c>
      <c r="F57" s="176">
        <v>1</v>
      </c>
      <c r="G57" s="176">
        <v>31.77</v>
      </c>
      <c r="H57" s="178" t="s">
        <v>126</v>
      </c>
      <c r="I57" s="179">
        <v>39.24</v>
      </c>
      <c r="J57" s="180">
        <v>6.7666139344994569E-6</v>
      </c>
      <c r="K57" s="181" t="s">
        <v>78</v>
      </c>
      <c r="L57" s="27"/>
    </row>
    <row r="58" spans="1:12" ht="19.5" x14ac:dyDescent="0.2">
      <c r="A58" s="175" t="s">
        <v>233</v>
      </c>
      <c r="B58" s="176" t="s">
        <v>136</v>
      </c>
      <c r="C58" s="176" t="s">
        <v>95</v>
      </c>
      <c r="D58" s="176" t="s">
        <v>137</v>
      </c>
      <c r="E58" s="177" t="s">
        <v>111</v>
      </c>
      <c r="F58" s="176">
        <v>2.2400000000000002</v>
      </c>
      <c r="G58" s="176">
        <v>82.24</v>
      </c>
      <c r="H58" s="178" t="s">
        <v>138</v>
      </c>
      <c r="I58" s="179">
        <v>227.56</v>
      </c>
      <c r="J58" s="180">
        <v>3.9240842684370448E-5</v>
      </c>
      <c r="K58" s="181" t="s">
        <v>78</v>
      </c>
      <c r="L58" s="27"/>
    </row>
    <row r="59" spans="1:12" ht="19.5" x14ac:dyDescent="0.2">
      <c r="A59" s="175" t="s">
        <v>234</v>
      </c>
      <c r="B59" s="176" t="s">
        <v>140</v>
      </c>
      <c r="C59" s="176" t="s">
        <v>95</v>
      </c>
      <c r="D59" s="176" t="s">
        <v>141</v>
      </c>
      <c r="E59" s="177" t="s">
        <v>111</v>
      </c>
      <c r="F59" s="176">
        <v>2.2400000000000002</v>
      </c>
      <c r="G59" s="176">
        <v>25.29</v>
      </c>
      <c r="H59" s="178" t="s">
        <v>142</v>
      </c>
      <c r="I59" s="179">
        <v>69.97</v>
      </c>
      <c r="J59" s="180">
        <v>1.2065748649259097E-5</v>
      </c>
      <c r="K59" s="181" t="s">
        <v>78</v>
      </c>
      <c r="L59" s="27"/>
    </row>
    <row r="60" spans="1:12" ht="19.5" x14ac:dyDescent="0.2">
      <c r="A60" s="175" t="s">
        <v>235</v>
      </c>
      <c r="B60" s="176" t="s">
        <v>144</v>
      </c>
      <c r="C60" s="176" t="s">
        <v>74</v>
      </c>
      <c r="D60" s="176" t="s">
        <v>145</v>
      </c>
      <c r="E60" s="177" t="s">
        <v>97</v>
      </c>
      <c r="F60" s="176">
        <v>11</v>
      </c>
      <c r="G60" s="176">
        <v>7.15</v>
      </c>
      <c r="H60" s="178" t="s">
        <v>146</v>
      </c>
      <c r="I60" s="179">
        <v>97.13</v>
      </c>
      <c r="J60" s="180">
        <v>1.6749266347042107E-5</v>
      </c>
      <c r="K60" s="181" t="s">
        <v>78</v>
      </c>
      <c r="L60" s="27"/>
    </row>
    <row r="61" spans="1:12" ht="19.5" x14ac:dyDescent="0.2">
      <c r="A61" s="175" t="s">
        <v>236</v>
      </c>
      <c r="B61" s="176" t="s">
        <v>148</v>
      </c>
      <c r="C61" s="176" t="s">
        <v>74</v>
      </c>
      <c r="D61" s="176" t="s">
        <v>149</v>
      </c>
      <c r="E61" s="177" t="s">
        <v>97</v>
      </c>
      <c r="F61" s="176">
        <v>11</v>
      </c>
      <c r="G61" s="176">
        <v>20.82</v>
      </c>
      <c r="H61" s="178" t="s">
        <v>150</v>
      </c>
      <c r="I61" s="179">
        <v>282.92</v>
      </c>
      <c r="J61" s="180">
        <v>4.8787217491044501E-5</v>
      </c>
      <c r="K61" s="181" t="s">
        <v>78</v>
      </c>
      <c r="L61" s="27"/>
    </row>
    <row r="62" spans="1:12" ht="19.5" x14ac:dyDescent="0.2">
      <c r="A62" s="175" t="s">
        <v>237</v>
      </c>
      <c r="B62" s="176"/>
      <c r="C62" s="176"/>
      <c r="D62" s="176" t="s">
        <v>152</v>
      </c>
      <c r="E62" s="177"/>
      <c r="F62" s="176"/>
      <c r="G62" s="176"/>
      <c r="H62" s="178" t="s">
        <v>68</v>
      </c>
      <c r="I62" s="179">
        <v>7646.67</v>
      </c>
      <c r="J62" s="180">
        <v>1.3186050910937554E-3</v>
      </c>
      <c r="K62" s="181" t="s">
        <v>69</v>
      </c>
      <c r="L62" s="27"/>
    </row>
    <row r="63" spans="1:12" ht="19.5" x14ac:dyDescent="0.2">
      <c r="A63" s="175" t="s">
        <v>238</v>
      </c>
      <c r="B63" s="176" t="s">
        <v>154</v>
      </c>
      <c r="C63" s="176" t="s">
        <v>95</v>
      </c>
      <c r="D63" s="176" t="s">
        <v>155</v>
      </c>
      <c r="E63" s="177" t="s">
        <v>97</v>
      </c>
      <c r="F63" s="176">
        <v>1117.5999999999999</v>
      </c>
      <c r="G63" s="176">
        <v>4.3899999999999997</v>
      </c>
      <c r="H63" s="178" t="s">
        <v>156</v>
      </c>
      <c r="I63" s="179">
        <v>6057.39</v>
      </c>
      <c r="J63" s="180">
        <v>1.0445468802420404E-3</v>
      </c>
      <c r="K63" s="181" t="s">
        <v>78</v>
      </c>
      <c r="L63" s="27"/>
    </row>
    <row r="64" spans="1:12" ht="19.5" x14ac:dyDescent="0.2">
      <c r="A64" s="175" t="s">
        <v>239</v>
      </c>
      <c r="B64" s="176" t="s">
        <v>240</v>
      </c>
      <c r="C64" s="176" t="s">
        <v>95</v>
      </c>
      <c r="D64" s="176" t="s">
        <v>241</v>
      </c>
      <c r="E64" s="177" t="s">
        <v>97</v>
      </c>
      <c r="F64" s="176">
        <v>189.2</v>
      </c>
      <c r="G64" s="176">
        <v>6.8</v>
      </c>
      <c r="H64" s="178" t="s">
        <v>242</v>
      </c>
      <c r="I64" s="179">
        <v>1589.28</v>
      </c>
      <c r="J64" s="180">
        <v>2.7405821085171498E-4</v>
      </c>
      <c r="K64" s="181" t="s">
        <v>78</v>
      </c>
      <c r="L64" s="27"/>
    </row>
    <row r="65" spans="1:12" ht="19.5" x14ac:dyDescent="0.2">
      <c r="A65" s="175" t="s">
        <v>243</v>
      </c>
      <c r="B65" s="176"/>
      <c r="C65" s="176"/>
      <c r="D65" s="176" t="s">
        <v>158</v>
      </c>
      <c r="E65" s="177"/>
      <c r="F65" s="176"/>
      <c r="G65" s="176"/>
      <c r="H65" s="178" t="s">
        <v>68</v>
      </c>
      <c r="I65" s="179">
        <v>150.97</v>
      </c>
      <c r="J65" s="180">
        <v>2.6033529706712104E-5</v>
      </c>
      <c r="K65" s="181" t="s">
        <v>69</v>
      </c>
      <c r="L65" s="27"/>
    </row>
    <row r="66" spans="1:12" ht="19.5" x14ac:dyDescent="0.2">
      <c r="A66" s="175" t="s">
        <v>244</v>
      </c>
      <c r="B66" s="176" t="s">
        <v>172</v>
      </c>
      <c r="C66" s="176" t="s">
        <v>95</v>
      </c>
      <c r="D66" s="176" t="s">
        <v>173</v>
      </c>
      <c r="E66" s="177" t="s">
        <v>76</v>
      </c>
      <c r="F66" s="176">
        <v>3</v>
      </c>
      <c r="G66" s="176">
        <v>12.13</v>
      </c>
      <c r="H66" s="178" t="s">
        <v>174</v>
      </c>
      <c r="I66" s="179">
        <v>44.94</v>
      </c>
      <c r="J66" s="180">
        <v>7.7495318607646684E-6</v>
      </c>
      <c r="K66" s="181" t="s">
        <v>78</v>
      </c>
      <c r="L66" s="27"/>
    </row>
    <row r="67" spans="1:12" ht="19.5" x14ac:dyDescent="0.2">
      <c r="A67" s="175" t="s">
        <v>245</v>
      </c>
      <c r="B67" s="176" t="s">
        <v>176</v>
      </c>
      <c r="C67" s="176" t="s">
        <v>95</v>
      </c>
      <c r="D67" s="176" t="s">
        <v>177</v>
      </c>
      <c r="E67" s="177" t="s">
        <v>76</v>
      </c>
      <c r="F67" s="176">
        <v>6</v>
      </c>
      <c r="G67" s="176">
        <v>12.13</v>
      </c>
      <c r="H67" s="178" t="s">
        <v>174</v>
      </c>
      <c r="I67" s="179">
        <v>89.88</v>
      </c>
      <c r="J67" s="180">
        <v>1.5499063721529337E-5</v>
      </c>
      <c r="K67" s="181" t="s">
        <v>78</v>
      </c>
      <c r="L67" s="27"/>
    </row>
    <row r="68" spans="1:12" ht="19.5" x14ac:dyDescent="0.2">
      <c r="A68" s="175" t="s">
        <v>246</v>
      </c>
      <c r="B68" s="176" t="s">
        <v>247</v>
      </c>
      <c r="C68" s="176" t="s">
        <v>95</v>
      </c>
      <c r="D68" s="176" t="s">
        <v>248</v>
      </c>
      <c r="E68" s="177" t="s">
        <v>76</v>
      </c>
      <c r="F68" s="176">
        <v>1</v>
      </c>
      <c r="G68" s="176">
        <v>13.08</v>
      </c>
      <c r="H68" s="178" t="s">
        <v>249</v>
      </c>
      <c r="I68" s="179">
        <v>16.149999999999999</v>
      </c>
      <c r="J68" s="180">
        <v>2.7849341244180996E-6</v>
      </c>
      <c r="K68" s="181" t="s">
        <v>78</v>
      </c>
      <c r="L68" s="27"/>
    </row>
    <row r="69" spans="1:12" ht="19.5" x14ac:dyDescent="0.2">
      <c r="A69" s="175" t="s">
        <v>250</v>
      </c>
      <c r="B69" s="176"/>
      <c r="C69" s="176"/>
      <c r="D69" s="176" t="s">
        <v>183</v>
      </c>
      <c r="E69" s="177"/>
      <c r="F69" s="176"/>
      <c r="G69" s="176"/>
      <c r="H69" s="178" t="s">
        <v>68</v>
      </c>
      <c r="I69" s="179">
        <v>2104.31</v>
      </c>
      <c r="J69" s="180">
        <v>3.6287088095072762E-4</v>
      </c>
      <c r="K69" s="181" t="s">
        <v>69</v>
      </c>
      <c r="L69" s="27"/>
    </row>
    <row r="70" spans="1:12" ht="19.5" x14ac:dyDescent="0.2">
      <c r="A70" s="175" t="s">
        <v>251</v>
      </c>
      <c r="B70" s="176" t="s">
        <v>252</v>
      </c>
      <c r="C70" s="176" t="s">
        <v>95</v>
      </c>
      <c r="D70" s="176" t="s">
        <v>253</v>
      </c>
      <c r="E70" s="177" t="s">
        <v>76</v>
      </c>
      <c r="F70" s="176">
        <v>18</v>
      </c>
      <c r="G70" s="176">
        <v>45.68</v>
      </c>
      <c r="H70" s="178" t="s">
        <v>254</v>
      </c>
      <c r="I70" s="179">
        <v>1015.74</v>
      </c>
      <c r="J70" s="180">
        <v>1.751559744604607E-4</v>
      </c>
      <c r="K70" s="181" t="s">
        <v>78</v>
      </c>
      <c r="L70" s="27"/>
    </row>
    <row r="71" spans="1:12" ht="19.5" x14ac:dyDescent="0.2">
      <c r="A71" s="175" t="s">
        <v>255</v>
      </c>
      <c r="B71" s="176" t="s">
        <v>185</v>
      </c>
      <c r="C71" s="176" t="s">
        <v>95</v>
      </c>
      <c r="D71" s="176" t="s">
        <v>186</v>
      </c>
      <c r="E71" s="177" t="s">
        <v>76</v>
      </c>
      <c r="F71" s="176">
        <v>5</v>
      </c>
      <c r="G71" s="176">
        <v>29.65</v>
      </c>
      <c r="H71" s="178" t="s">
        <v>187</v>
      </c>
      <c r="I71" s="179">
        <v>183.1</v>
      </c>
      <c r="J71" s="180">
        <v>3.1574082859501798E-5</v>
      </c>
      <c r="K71" s="181" t="s">
        <v>78</v>
      </c>
      <c r="L71" s="27"/>
    </row>
    <row r="72" spans="1:12" ht="19.5" x14ac:dyDescent="0.2">
      <c r="A72" s="175" t="s">
        <v>256</v>
      </c>
      <c r="B72" s="176" t="s">
        <v>189</v>
      </c>
      <c r="C72" s="176" t="s">
        <v>95</v>
      </c>
      <c r="D72" s="176" t="s">
        <v>190</v>
      </c>
      <c r="E72" s="177" t="s">
        <v>76</v>
      </c>
      <c r="F72" s="176">
        <v>5</v>
      </c>
      <c r="G72" s="176">
        <v>35.42</v>
      </c>
      <c r="H72" s="178" t="s">
        <v>191</v>
      </c>
      <c r="I72" s="179">
        <v>218.75</v>
      </c>
      <c r="J72" s="180">
        <v>3.7721630942195618E-5</v>
      </c>
      <c r="K72" s="181" t="s">
        <v>78</v>
      </c>
      <c r="L72" s="27"/>
    </row>
    <row r="73" spans="1:12" ht="19.5" x14ac:dyDescent="0.2">
      <c r="A73" s="175" t="s">
        <v>257</v>
      </c>
      <c r="B73" s="176" t="s">
        <v>205</v>
      </c>
      <c r="C73" s="176" t="s">
        <v>95</v>
      </c>
      <c r="D73" s="176" t="s">
        <v>206</v>
      </c>
      <c r="E73" s="177" t="s">
        <v>76</v>
      </c>
      <c r="F73" s="176">
        <v>7</v>
      </c>
      <c r="G73" s="176">
        <v>45.4</v>
      </c>
      <c r="H73" s="178" t="s">
        <v>207</v>
      </c>
      <c r="I73" s="179">
        <v>392.56</v>
      </c>
      <c r="J73" s="180">
        <v>6.7693730023626569E-5</v>
      </c>
      <c r="K73" s="181" t="s">
        <v>78</v>
      </c>
      <c r="L73" s="27"/>
    </row>
    <row r="74" spans="1:12" ht="19.5" x14ac:dyDescent="0.2">
      <c r="A74" s="175" t="s">
        <v>258</v>
      </c>
      <c r="B74" s="176" t="s">
        <v>201</v>
      </c>
      <c r="C74" s="176" t="s">
        <v>95</v>
      </c>
      <c r="D74" s="176" t="s">
        <v>202</v>
      </c>
      <c r="E74" s="177" t="s">
        <v>76</v>
      </c>
      <c r="F74" s="176">
        <v>2</v>
      </c>
      <c r="G74" s="176">
        <v>46.29</v>
      </c>
      <c r="H74" s="178" t="s">
        <v>203</v>
      </c>
      <c r="I74" s="179">
        <v>114.36</v>
      </c>
      <c r="J74" s="180">
        <v>1.9720437552226243E-5</v>
      </c>
      <c r="K74" s="181" t="s">
        <v>78</v>
      </c>
      <c r="L74" s="27"/>
    </row>
    <row r="75" spans="1:12" ht="19.5" x14ac:dyDescent="0.2">
      <c r="A75" s="175" t="s">
        <v>259</v>
      </c>
      <c r="B75" s="176" t="s">
        <v>260</v>
      </c>
      <c r="C75" s="176" t="s">
        <v>74</v>
      </c>
      <c r="D75" s="176" t="s">
        <v>261</v>
      </c>
      <c r="E75" s="177" t="s">
        <v>76</v>
      </c>
      <c r="F75" s="176">
        <v>2</v>
      </c>
      <c r="G75" s="176">
        <v>40.14</v>
      </c>
      <c r="H75" s="178" t="s">
        <v>262</v>
      </c>
      <c r="I75" s="179">
        <v>99.16</v>
      </c>
      <c r="J75" s="180">
        <v>1.7099323082185679E-5</v>
      </c>
      <c r="K75" s="181" t="s">
        <v>78</v>
      </c>
      <c r="L75" s="27"/>
    </row>
    <row r="76" spans="1:12" ht="19.5" x14ac:dyDescent="0.2">
      <c r="A76" s="175" t="s">
        <v>263</v>
      </c>
      <c r="B76" s="176" t="s">
        <v>264</v>
      </c>
      <c r="C76" s="176" t="s">
        <v>74</v>
      </c>
      <c r="D76" s="176" t="s">
        <v>265</v>
      </c>
      <c r="E76" s="177" t="s">
        <v>76</v>
      </c>
      <c r="F76" s="176">
        <v>1</v>
      </c>
      <c r="G76" s="176">
        <v>65.28</v>
      </c>
      <c r="H76" s="178" t="s">
        <v>266</v>
      </c>
      <c r="I76" s="179">
        <v>80.64</v>
      </c>
      <c r="J76" s="180">
        <v>1.3905702030530993E-5</v>
      </c>
      <c r="K76" s="181" t="s">
        <v>78</v>
      </c>
      <c r="L76" s="27"/>
    </row>
    <row r="77" spans="1:12" x14ac:dyDescent="0.2">
      <c r="A77" s="175" t="s">
        <v>267</v>
      </c>
      <c r="B77" s="176"/>
      <c r="C77" s="176"/>
      <c r="D77" s="176" t="s">
        <v>268</v>
      </c>
      <c r="E77" s="177"/>
      <c r="F77" s="176"/>
      <c r="G77" s="176"/>
      <c r="H77" s="178" t="s">
        <v>68</v>
      </c>
      <c r="I77" s="179">
        <v>17305.09</v>
      </c>
      <c r="J77" s="180">
        <v>2.9841198555496228E-3</v>
      </c>
      <c r="K77" s="181" t="s">
        <v>69</v>
      </c>
      <c r="L77" s="27"/>
    </row>
    <row r="78" spans="1:12" ht="19.5" x14ac:dyDescent="0.2">
      <c r="A78" s="175" t="s">
        <v>269</v>
      </c>
      <c r="B78" s="176"/>
      <c r="C78" s="176"/>
      <c r="D78" s="176" t="s">
        <v>118</v>
      </c>
      <c r="E78" s="177"/>
      <c r="F78" s="176"/>
      <c r="G78" s="176"/>
      <c r="H78" s="178" t="s">
        <v>68</v>
      </c>
      <c r="I78" s="179">
        <v>4004.37</v>
      </c>
      <c r="J78" s="180">
        <v>6.9052053621028518E-4</v>
      </c>
      <c r="K78" s="181" t="s">
        <v>69</v>
      </c>
      <c r="L78" s="27"/>
    </row>
    <row r="79" spans="1:12" ht="19.5" x14ac:dyDescent="0.2">
      <c r="A79" s="175" t="s">
        <v>270</v>
      </c>
      <c r="B79" s="176" t="s">
        <v>120</v>
      </c>
      <c r="C79" s="176" t="s">
        <v>95</v>
      </c>
      <c r="D79" s="176" t="s">
        <v>121</v>
      </c>
      <c r="E79" s="177" t="s">
        <v>97</v>
      </c>
      <c r="F79" s="176">
        <v>44</v>
      </c>
      <c r="G79" s="176">
        <v>26.65</v>
      </c>
      <c r="H79" s="178" t="s">
        <v>122</v>
      </c>
      <c r="I79" s="179">
        <v>1448.48</v>
      </c>
      <c r="J79" s="180">
        <v>2.4977841365554979E-4</v>
      </c>
      <c r="K79" s="181" t="s">
        <v>78</v>
      </c>
      <c r="L79" s="27"/>
    </row>
    <row r="80" spans="1:12" ht="19.5" x14ac:dyDescent="0.2">
      <c r="A80" s="175" t="s">
        <v>271</v>
      </c>
      <c r="B80" s="176" t="s">
        <v>201</v>
      </c>
      <c r="C80" s="176" t="s">
        <v>95</v>
      </c>
      <c r="D80" s="176" t="s">
        <v>202</v>
      </c>
      <c r="E80" s="177" t="s">
        <v>76</v>
      </c>
      <c r="F80" s="176">
        <v>25</v>
      </c>
      <c r="G80" s="176">
        <v>46.29</v>
      </c>
      <c r="H80" s="178" t="s">
        <v>203</v>
      </c>
      <c r="I80" s="179">
        <v>1429.5</v>
      </c>
      <c r="J80" s="180">
        <v>2.4650546940282808E-4</v>
      </c>
      <c r="K80" s="181" t="s">
        <v>78</v>
      </c>
      <c r="L80" s="27"/>
    </row>
    <row r="81" spans="1:12" ht="19.5" x14ac:dyDescent="0.2">
      <c r="A81" s="175" t="s">
        <v>272</v>
      </c>
      <c r="B81" s="176" t="s">
        <v>136</v>
      </c>
      <c r="C81" s="176" t="s">
        <v>95</v>
      </c>
      <c r="D81" s="176" t="s">
        <v>137</v>
      </c>
      <c r="E81" s="177" t="s">
        <v>111</v>
      </c>
      <c r="F81" s="176">
        <v>8.48</v>
      </c>
      <c r="G81" s="176">
        <v>82.24</v>
      </c>
      <c r="H81" s="178" t="s">
        <v>138</v>
      </c>
      <c r="I81" s="179">
        <v>861.48</v>
      </c>
      <c r="J81" s="180">
        <v>1.4855511142437797E-4</v>
      </c>
      <c r="K81" s="181" t="s">
        <v>78</v>
      </c>
      <c r="L81" s="27"/>
    </row>
    <row r="82" spans="1:12" ht="19.5" x14ac:dyDescent="0.2">
      <c r="A82" s="175" t="s">
        <v>273</v>
      </c>
      <c r="B82" s="176" t="s">
        <v>140</v>
      </c>
      <c r="C82" s="176" t="s">
        <v>95</v>
      </c>
      <c r="D82" s="176" t="s">
        <v>141</v>
      </c>
      <c r="E82" s="177" t="s">
        <v>111</v>
      </c>
      <c r="F82" s="176">
        <v>8.48</v>
      </c>
      <c r="G82" s="176">
        <v>25.29</v>
      </c>
      <c r="H82" s="178" t="s">
        <v>142</v>
      </c>
      <c r="I82" s="179">
        <v>264.91000000000003</v>
      </c>
      <c r="J82" s="180">
        <v>4.5681541727529329E-5</v>
      </c>
      <c r="K82" s="181" t="s">
        <v>78</v>
      </c>
      <c r="L82" s="27"/>
    </row>
    <row r="83" spans="1:12" ht="19.5" x14ac:dyDescent="0.2">
      <c r="A83" s="175" t="s">
        <v>274</v>
      </c>
      <c r="B83" s="176"/>
      <c r="C83" s="176"/>
      <c r="D83" s="176" t="s">
        <v>152</v>
      </c>
      <c r="E83" s="177"/>
      <c r="F83" s="176"/>
      <c r="G83" s="176"/>
      <c r="H83" s="178" t="s">
        <v>68</v>
      </c>
      <c r="I83" s="179">
        <v>8424.6200000000008</v>
      </c>
      <c r="J83" s="180">
        <v>1.4527561438548117E-3</v>
      </c>
      <c r="K83" s="181" t="s">
        <v>69</v>
      </c>
      <c r="L83" s="27"/>
    </row>
    <row r="84" spans="1:12" ht="19.5" x14ac:dyDescent="0.2">
      <c r="A84" s="175" t="s">
        <v>275</v>
      </c>
      <c r="B84" s="176" t="s">
        <v>154</v>
      </c>
      <c r="C84" s="176" t="s">
        <v>95</v>
      </c>
      <c r="D84" s="176" t="s">
        <v>155</v>
      </c>
      <c r="E84" s="177" t="s">
        <v>97</v>
      </c>
      <c r="F84" s="176">
        <v>1001</v>
      </c>
      <c r="G84" s="176">
        <v>4.3899999999999997</v>
      </c>
      <c r="H84" s="178" t="s">
        <v>156</v>
      </c>
      <c r="I84" s="179">
        <v>5425.42</v>
      </c>
      <c r="J84" s="180">
        <v>9.3556887289786034E-4</v>
      </c>
      <c r="K84" s="181" t="s">
        <v>78</v>
      </c>
      <c r="L84" s="27"/>
    </row>
    <row r="85" spans="1:12" ht="19.5" x14ac:dyDescent="0.2">
      <c r="A85" s="175" t="s">
        <v>276</v>
      </c>
      <c r="B85" s="176" t="s">
        <v>240</v>
      </c>
      <c r="C85" s="176" t="s">
        <v>95</v>
      </c>
      <c r="D85" s="176" t="s">
        <v>241</v>
      </c>
      <c r="E85" s="177" t="s">
        <v>97</v>
      </c>
      <c r="F85" s="176">
        <v>237.6</v>
      </c>
      <c r="G85" s="176">
        <v>6.8</v>
      </c>
      <c r="H85" s="178" t="s">
        <v>242</v>
      </c>
      <c r="I85" s="179">
        <v>1995.84</v>
      </c>
      <c r="J85" s="180">
        <v>3.4416612525564209E-4</v>
      </c>
      <c r="K85" s="181" t="s">
        <v>78</v>
      </c>
      <c r="L85" s="27"/>
    </row>
    <row r="86" spans="1:12" ht="19.5" x14ac:dyDescent="0.2">
      <c r="A86" s="175" t="s">
        <v>277</v>
      </c>
      <c r="B86" s="176" t="s">
        <v>278</v>
      </c>
      <c r="C86" s="176" t="s">
        <v>95</v>
      </c>
      <c r="D86" s="176" t="s">
        <v>279</v>
      </c>
      <c r="E86" s="177" t="s">
        <v>97</v>
      </c>
      <c r="F86" s="176">
        <v>49.5</v>
      </c>
      <c r="G86" s="176">
        <v>16.41</v>
      </c>
      <c r="H86" s="178" t="s">
        <v>280</v>
      </c>
      <c r="I86" s="179">
        <v>1003.36</v>
      </c>
      <c r="J86" s="180">
        <v>1.7302114570130924E-4</v>
      </c>
      <c r="K86" s="181" t="s">
        <v>78</v>
      </c>
      <c r="L86" s="27"/>
    </row>
    <row r="87" spans="1:12" ht="19.5" x14ac:dyDescent="0.2">
      <c r="A87" s="175" t="s">
        <v>281</v>
      </c>
      <c r="B87" s="176"/>
      <c r="C87" s="176"/>
      <c r="D87" s="176" t="s">
        <v>158</v>
      </c>
      <c r="E87" s="177"/>
      <c r="F87" s="176"/>
      <c r="G87" s="176"/>
      <c r="H87" s="178" t="s">
        <v>68</v>
      </c>
      <c r="I87" s="179">
        <v>858.08</v>
      </c>
      <c r="J87" s="180">
        <v>1.4796880950344784E-4</v>
      </c>
      <c r="K87" s="181" t="s">
        <v>69</v>
      </c>
      <c r="L87" s="27"/>
    </row>
    <row r="88" spans="1:12" ht="29.25" x14ac:dyDescent="0.2">
      <c r="A88" s="175" t="s">
        <v>282</v>
      </c>
      <c r="B88" s="176" t="s">
        <v>283</v>
      </c>
      <c r="C88" s="176" t="s">
        <v>95</v>
      </c>
      <c r="D88" s="176" t="s">
        <v>284</v>
      </c>
      <c r="E88" s="177" t="s">
        <v>76</v>
      </c>
      <c r="F88" s="176">
        <v>1</v>
      </c>
      <c r="G88" s="176">
        <v>381.01</v>
      </c>
      <c r="H88" s="178" t="s">
        <v>285</v>
      </c>
      <c r="I88" s="179">
        <v>470.69</v>
      </c>
      <c r="J88" s="180">
        <v>8.1166603283117975E-5</v>
      </c>
      <c r="K88" s="181" t="s">
        <v>78</v>
      </c>
      <c r="L88" s="27"/>
    </row>
    <row r="89" spans="1:12" ht="19.5" x14ac:dyDescent="0.2">
      <c r="A89" s="175" t="s">
        <v>286</v>
      </c>
      <c r="B89" s="176" t="s">
        <v>287</v>
      </c>
      <c r="C89" s="176" t="s">
        <v>95</v>
      </c>
      <c r="D89" s="176" t="s">
        <v>288</v>
      </c>
      <c r="E89" s="177" t="s">
        <v>76</v>
      </c>
      <c r="F89" s="176">
        <v>1</v>
      </c>
      <c r="G89" s="176">
        <v>78.58</v>
      </c>
      <c r="H89" s="178" t="s">
        <v>289</v>
      </c>
      <c r="I89" s="179">
        <v>97.07</v>
      </c>
      <c r="J89" s="180">
        <v>1.6738919842555103E-5</v>
      </c>
      <c r="K89" s="181" t="s">
        <v>78</v>
      </c>
      <c r="L89" s="27"/>
    </row>
    <row r="90" spans="1:12" ht="19.5" x14ac:dyDescent="0.2">
      <c r="A90" s="175" t="s">
        <v>290</v>
      </c>
      <c r="B90" s="176" t="s">
        <v>291</v>
      </c>
      <c r="C90" s="176" t="s">
        <v>95</v>
      </c>
      <c r="D90" s="176" t="s">
        <v>292</v>
      </c>
      <c r="E90" s="177" t="s">
        <v>76</v>
      </c>
      <c r="F90" s="176">
        <v>1</v>
      </c>
      <c r="G90" s="176">
        <v>83</v>
      </c>
      <c r="H90" s="178" t="s">
        <v>293</v>
      </c>
      <c r="I90" s="179">
        <v>102.53</v>
      </c>
      <c r="J90" s="180">
        <v>1.7680451750872306E-5</v>
      </c>
      <c r="K90" s="181" t="s">
        <v>78</v>
      </c>
      <c r="L90" s="27"/>
    </row>
    <row r="91" spans="1:12" ht="19.5" x14ac:dyDescent="0.2">
      <c r="A91" s="175" t="s">
        <v>294</v>
      </c>
      <c r="B91" s="176" t="s">
        <v>172</v>
      </c>
      <c r="C91" s="176" t="s">
        <v>95</v>
      </c>
      <c r="D91" s="176" t="s">
        <v>173</v>
      </c>
      <c r="E91" s="177" t="s">
        <v>76</v>
      </c>
      <c r="F91" s="176">
        <v>1</v>
      </c>
      <c r="G91" s="176">
        <v>12.13</v>
      </c>
      <c r="H91" s="178" t="s">
        <v>174</v>
      </c>
      <c r="I91" s="179">
        <v>14.98</v>
      </c>
      <c r="J91" s="180">
        <v>2.5831772869215558E-6</v>
      </c>
      <c r="K91" s="181" t="s">
        <v>78</v>
      </c>
      <c r="L91" s="27"/>
    </row>
    <row r="92" spans="1:12" ht="19.5" x14ac:dyDescent="0.2">
      <c r="A92" s="175" t="s">
        <v>295</v>
      </c>
      <c r="B92" s="176" t="s">
        <v>176</v>
      </c>
      <c r="C92" s="176" t="s">
        <v>95</v>
      </c>
      <c r="D92" s="176" t="s">
        <v>177</v>
      </c>
      <c r="E92" s="177" t="s">
        <v>76</v>
      </c>
      <c r="F92" s="176">
        <v>6</v>
      </c>
      <c r="G92" s="176">
        <v>12.13</v>
      </c>
      <c r="H92" s="178" t="s">
        <v>174</v>
      </c>
      <c r="I92" s="179">
        <v>89.88</v>
      </c>
      <c r="J92" s="180">
        <v>1.5499063721529337E-5</v>
      </c>
      <c r="K92" s="181" t="s">
        <v>78</v>
      </c>
      <c r="L92" s="27"/>
    </row>
    <row r="93" spans="1:12" ht="19.5" x14ac:dyDescent="0.2">
      <c r="A93" s="175" t="s">
        <v>296</v>
      </c>
      <c r="B93" s="176" t="s">
        <v>247</v>
      </c>
      <c r="C93" s="176" t="s">
        <v>95</v>
      </c>
      <c r="D93" s="176" t="s">
        <v>248</v>
      </c>
      <c r="E93" s="177" t="s">
        <v>76</v>
      </c>
      <c r="F93" s="176">
        <v>3</v>
      </c>
      <c r="G93" s="176">
        <v>13.08</v>
      </c>
      <c r="H93" s="178" t="s">
        <v>249</v>
      </c>
      <c r="I93" s="179">
        <v>48.45</v>
      </c>
      <c r="J93" s="180">
        <v>8.354802373254298E-6</v>
      </c>
      <c r="K93" s="181" t="s">
        <v>78</v>
      </c>
      <c r="L93" s="27"/>
    </row>
    <row r="94" spans="1:12" ht="19.5" x14ac:dyDescent="0.2">
      <c r="A94" s="175" t="s">
        <v>297</v>
      </c>
      <c r="B94" s="176" t="s">
        <v>298</v>
      </c>
      <c r="C94" s="176" t="s">
        <v>95</v>
      </c>
      <c r="D94" s="176" t="s">
        <v>299</v>
      </c>
      <c r="E94" s="177" t="s">
        <v>76</v>
      </c>
      <c r="F94" s="176">
        <v>2</v>
      </c>
      <c r="G94" s="176">
        <v>13.96</v>
      </c>
      <c r="H94" s="178" t="s">
        <v>300</v>
      </c>
      <c r="I94" s="179">
        <v>34.479999999999997</v>
      </c>
      <c r="J94" s="180">
        <v>5.9457912451972801E-6</v>
      </c>
      <c r="K94" s="181" t="s">
        <v>78</v>
      </c>
      <c r="L94" s="27"/>
    </row>
    <row r="95" spans="1:12" ht="19.5" x14ac:dyDescent="0.2">
      <c r="A95" s="175" t="s">
        <v>301</v>
      </c>
      <c r="B95" s="176"/>
      <c r="C95" s="176"/>
      <c r="D95" s="176" t="s">
        <v>183</v>
      </c>
      <c r="E95" s="177"/>
      <c r="F95" s="176"/>
      <c r="G95" s="176"/>
      <c r="H95" s="178" t="s">
        <v>68</v>
      </c>
      <c r="I95" s="179">
        <v>4018.02</v>
      </c>
      <c r="J95" s="180">
        <v>6.9287436598107813E-4</v>
      </c>
      <c r="K95" s="181" t="s">
        <v>69</v>
      </c>
      <c r="L95" s="27"/>
    </row>
    <row r="96" spans="1:12" ht="19.5" x14ac:dyDescent="0.2">
      <c r="A96" s="175" t="s">
        <v>302</v>
      </c>
      <c r="B96" s="176" t="s">
        <v>252</v>
      </c>
      <c r="C96" s="176" t="s">
        <v>95</v>
      </c>
      <c r="D96" s="176" t="s">
        <v>253</v>
      </c>
      <c r="E96" s="177" t="s">
        <v>76</v>
      </c>
      <c r="F96" s="176">
        <v>25</v>
      </c>
      <c r="G96" s="176">
        <v>45.68</v>
      </c>
      <c r="H96" s="178" t="s">
        <v>254</v>
      </c>
      <c r="I96" s="179">
        <v>1410.75</v>
      </c>
      <c r="J96" s="180">
        <v>2.4327218675063985E-4</v>
      </c>
      <c r="K96" s="181" t="s">
        <v>78</v>
      </c>
      <c r="L96" s="28"/>
    </row>
    <row r="97" spans="1:12" ht="19.5" x14ac:dyDescent="0.2">
      <c r="A97" s="175" t="s">
        <v>303</v>
      </c>
      <c r="B97" s="176" t="s">
        <v>185</v>
      </c>
      <c r="C97" s="176" t="s">
        <v>95</v>
      </c>
      <c r="D97" s="176" t="s">
        <v>186</v>
      </c>
      <c r="E97" s="177" t="s">
        <v>76</v>
      </c>
      <c r="F97" s="176">
        <v>17</v>
      </c>
      <c r="G97" s="176">
        <v>29.65</v>
      </c>
      <c r="H97" s="178" t="s">
        <v>187</v>
      </c>
      <c r="I97" s="179">
        <v>622.54</v>
      </c>
      <c r="J97" s="180">
        <v>1.0735188172230611E-4</v>
      </c>
      <c r="K97" s="181" t="s">
        <v>78</v>
      </c>
      <c r="L97" s="28"/>
    </row>
    <row r="98" spans="1:12" ht="19.5" x14ac:dyDescent="0.2">
      <c r="A98" s="175" t="s">
        <v>304</v>
      </c>
      <c r="B98" s="176" t="s">
        <v>189</v>
      </c>
      <c r="C98" s="176" t="s">
        <v>95</v>
      </c>
      <c r="D98" s="176" t="s">
        <v>190</v>
      </c>
      <c r="E98" s="177" t="s">
        <v>76</v>
      </c>
      <c r="F98" s="176">
        <v>5</v>
      </c>
      <c r="G98" s="176">
        <v>35.42</v>
      </c>
      <c r="H98" s="178" t="s">
        <v>191</v>
      </c>
      <c r="I98" s="179">
        <v>218.75</v>
      </c>
      <c r="J98" s="180">
        <v>3.7721630942195618E-5</v>
      </c>
      <c r="K98" s="181" t="s">
        <v>78</v>
      </c>
      <c r="L98" s="28"/>
    </row>
    <row r="99" spans="1:12" ht="19.5" x14ac:dyDescent="0.2">
      <c r="A99" s="175" t="s">
        <v>305</v>
      </c>
      <c r="B99" s="176" t="s">
        <v>205</v>
      </c>
      <c r="C99" s="176" t="s">
        <v>95</v>
      </c>
      <c r="D99" s="176" t="s">
        <v>206</v>
      </c>
      <c r="E99" s="177" t="s">
        <v>76</v>
      </c>
      <c r="F99" s="176">
        <v>6</v>
      </c>
      <c r="G99" s="176">
        <v>45.4</v>
      </c>
      <c r="H99" s="178" t="s">
        <v>207</v>
      </c>
      <c r="I99" s="179">
        <v>336.48</v>
      </c>
      <c r="J99" s="180">
        <v>5.8023197163108488E-5</v>
      </c>
      <c r="K99" s="181" t="s">
        <v>78</v>
      </c>
      <c r="L99" s="28"/>
    </row>
    <row r="100" spans="1:12" ht="19.5" x14ac:dyDescent="0.2">
      <c r="A100" s="175" t="s">
        <v>306</v>
      </c>
      <c r="B100" s="176" t="s">
        <v>201</v>
      </c>
      <c r="C100" s="176" t="s">
        <v>95</v>
      </c>
      <c r="D100" s="176" t="s">
        <v>202</v>
      </c>
      <c r="E100" s="177" t="s">
        <v>76</v>
      </c>
      <c r="F100" s="176">
        <v>25</v>
      </c>
      <c r="G100" s="176">
        <v>46.29</v>
      </c>
      <c r="H100" s="178" t="s">
        <v>203</v>
      </c>
      <c r="I100" s="179">
        <v>1429.5</v>
      </c>
      <c r="J100" s="180">
        <v>2.4650546940282808E-4</v>
      </c>
      <c r="K100" s="181" t="s">
        <v>78</v>
      </c>
      <c r="L100" s="28"/>
    </row>
    <row r="101" spans="1:12" x14ac:dyDescent="0.2">
      <c r="A101" s="175" t="s">
        <v>307</v>
      </c>
      <c r="B101" s="176"/>
      <c r="C101" s="176"/>
      <c r="D101" s="176" t="s">
        <v>308</v>
      </c>
      <c r="E101" s="177"/>
      <c r="F101" s="176"/>
      <c r="G101" s="176"/>
      <c r="H101" s="178" t="s">
        <v>68</v>
      </c>
      <c r="I101" s="179">
        <v>11829.79</v>
      </c>
      <c r="J101" s="180">
        <v>2.0399495885882347E-3</v>
      </c>
      <c r="K101" s="181" t="s">
        <v>69</v>
      </c>
      <c r="L101" s="28"/>
    </row>
    <row r="102" spans="1:12" ht="19.5" x14ac:dyDescent="0.2">
      <c r="A102" s="175" t="s">
        <v>309</v>
      </c>
      <c r="B102" s="176"/>
      <c r="C102" s="176"/>
      <c r="D102" s="176" t="s">
        <v>118</v>
      </c>
      <c r="E102" s="177"/>
      <c r="F102" s="176"/>
      <c r="G102" s="176"/>
      <c r="H102" s="178" t="s">
        <v>68</v>
      </c>
      <c r="I102" s="179">
        <v>3981.71</v>
      </c>
      <c r="J102" s="180">
        <v>6.866130063490273E-4</v>
      </c>
      <c r="K102" s="181" t="s">
        <v>69</v>
      </c>
      <c r="L102" s="28"/>
    </row>
    <row r="103" spans="1:12" ht="19.5" x14ac:dyDescent="0.2">
      <c r="A103" s="175" t="s">
        <v>310</v>
      </c>
      <c r="B103" s="176" t="s">
        <v>120</v>
      </c>
      <c r="C103" s="176" t="s">
        <v>95</v>
      </c>
      <c r="D103" s="176" t="s">
        <v>121</v>
      </c>
      <c r="E103" s="177" t="s">
        <v>97</v>
      </c>
      <c r="F103" s="176">
        <v>48</v>
      </c>
      <c r="G103" s="176">
        <v>26.65</v>
      </c>
      <c r="H103" s="178" t="s">
        <v>122</v>
      </c>
      <c r="I103" s="179">
        <v>1580.16</v>
      </c>
      <c r="J103" s="180">
        <v>2.7248554216969064E-4</v>
      </c>
      <c r="K103" s="181" t="s">
        <v>78</v>
      </c>
      <c r="L103" s="28"/>
    </row>
    <row r="104" spans="1:12" ht="19.5" x14ac:dyDescent="0.2">
      <c r="A104" s="175" t="s">
        <v>311</v>
      </c>
      <c r="B104" s="176" t="s">
        <v>136</v>
      </c>
      <c r="C104" s="176" t="s">
        <v>95</v>
      </c>
      <c r="D104" s="176" t="s">
        <v>137</v>
      </c>
      <c r="E104" s="177" t="s">
        <v>111</v>
      </c>
      <c r="F104" s="176">
        <v>18.079999999999998</v>
      </c>
      <c r="G104" s="176">
        <v>82.24</v>
      </c>
      <c r="H104" s="178" t="s">
        <v>138</v>
      </c>
      <c r="I104" s="179">
        <v>1836.74</v>
      </c>
      <c r="J104" s="180">
        <v>3.1673064419094119E-4</v>
      </c>
      <c r="K104" s="181" t="s">
        <v>78</v>
      </c>
      <c r="L104" s="28"/>
    </row>
    <row r="105" spans="1:12" ht="19.5" x14ac:dyDescent="0.2">
      <c r="A105" s="175" t="s">
        <v>312</v>
      </c>
      <c r="B105" s="176" t="s">
        <v>140</v>
      </c>
      <c r="C105" s="176" t="s">
        <v>95</v>
      </c>
      <c r="D105" s="176" t="s">
        <v>141</v>
      </c>
      <c r="E105" s="177" t="s">
        <v>111</v>
      </c>
      <c r="F105" s="176">
        <v>18.079999999999998</v>
      </c>
      <c r="G105" s="176">
        <v>25.29</v>
      </c>
      <c r="H105" s="178" t="s">
        <v>142</v>
      </c>
      <c r="I105" s="179">
        <v>564.80999999999995</v>
      </c>
      <c r="J105" s="180">
        <v>9.7396819988395463E-5</v>
      </c>
      <c r="K105" s="181" t="s">
        <v>78</v>
      </c>
      <c r="L105" s="28"/>
    </row>
    <row r="106" spans="1:12" ht="19.5" x14ac:dyDescent="0.2">
      <c r="A106" s="175" t="s">
        <v>313</v>
      </c>
      <c r="B106" s="176"/>
      <c r="C106" s="176"/>
      <c r="D106" s="176" t="s">
        <v>152</v>
      </c>
      <c r="E106" s="177"/>
      <c r="F106" s="176"/>
      <c r="G106" s="176"/>
      <c r="H106" s="178" t="s">
        <v>68</v>
      </c>
      <c r="I106" s="179">
        <v>5499.58</v>
      </c>
      <c r="J106" s="180">
        <v>9.4835715244379515E-4</v>
      </c>
      <c r="K106" s="181" t="s">
        <v>69</v>
      </c>
      <c r="L106" s="28"/>
    </row>
    <row r="107" spans="1:12" ht="19.5" x14ac:dyDescent="0.2">
      <c r="A107" s="175" t="s">
        <v>314</v>
      </c>
      <c r="B107" s="176" t="s">
        <v>154</v>
      </c>
      <c r="C107" s="176" t="s">
        <v>95</v>
      </c>
      <c r="D107" s="176" t="s">
        <v>155</v>
      </c>
      <c r="E107" s="177" t="s">
        <v>97</v>
      </c>
      <c r="F107" s="176">
        <v>869</v>
      </c>
      <c r="G107" s="176">
        <v>4.3899999999999997</v>
      </c>
      <c r="H107" s="178" t="s">
        <v>156</v>
      </c>
      <c r="I107" s="179">
        <v>4709.9799999999996</v>
      </c>
      <c r="J107" s="180">
        <v>8.1219715339484583E-4</v>
      </c>
      <c r="K107" s="181" t="s">
        <v>78</v>
      </c>
      <c r="L107" s="28"/>
    </row>
    <row r="108" spans="1:12" ht="19.5" x14ac:dyDescent="0.2">
      <c r="A108" s="175" t="s">
        <v>315</v>
      </c>
      <c r="B108" s="176" t="s">
        <v>240</v>
      </c>
      <c r="C108" s="176" t="s">
        <v>95</v>
      </c>
      <c r="D108" s="176" t="s">
        <v>241</v>
      </c>
      <c r="E108" s="177" t="s">
        <v>97</v>
      </c>
      <c r="F108" s="176">
        <v>94</v>
      </c>
      <c r="G108" s="176">
        <v>6.8</v>
      </c>
      <c r="H108" s="178" t="s">
        <v>242</v>
      </c>
      <c r="I108" s="179">
        <v>789.6</v>
      </c>
      <c r="J108" s="180">
        <v>1.3615999904894932E-4</v>
      </c>
      <c r="K108" s="181" t="s">
        <v>78</v>
      </c>
      <c r="L108" s="28"/>
    </row>
    <row r="109" spans="1:12" ht="19.5" x14ac:dyDescent="0.2">
      <c r="A109" s="175" t="s">
        <v>316</v>
      </c>
      <c r="B109" s="176"/>
      <c r="C109" s="176"/>
      <c r="D109" s="176" t="s">
        <v>158</v>
      </c>
      <c r="E109" s="177"/>
      <c r="F109" s="176"/>
      <c r="G109" s="176"/>
      <c r="H109" s="178" t="s">
        <v>68</v>
      </c>
      <c r="I109" s="179">
        <v>400.91</v>
      </c>
      <c r="J109" s="180">
        <v>6.9133618564734377E-5</v>
      </c>
      <c r="K109" s="181" t="s">
        <v>69</v>
      </c>
      <c r="L109" s="28"/>
    </row>
    <row r="110" spans="1:12" ht="19.5" x14ac:dyDescent="0.2">
      <c r="A110" s="175" t="s">
        <v>317</v>
      </c>
      <c r="B110" s="176" t="s">
        <v>168</v>
      </c>
      <c r="C110" s="176" t="s">
        <v>74</v>
      </c>
      <c r="D110" s="176" t="s">
        <v>169</v>
      </c>
      <c r="E110" s="177" t="s">
        <v>76</v>
      </c>
      <c r="F110" s="176">
        <v>1</v>
      </c>
      <c r="G110" s="176">
        <v>187.37</v>
      </c>
      <c r="H110" s="178" t="s">
        <v>170</v>
      </c>
      <c r="I110" s="179">
        <v>231.47</v>
      </c>
      <c r="J110" s="180">
        <v>3.991508989344009E-5</v>
      </c>
      <c r="K110" s="181" t="s">
        <v>78</v>
      </c>
      <c r="L110" s="28"/>
    </row>
    <row r="111" spans="1:12" ht="19.5" x14ac:dyDescent="0.2">
      <c r="A111" s="175" t="s">
        <v>318</v>
      </c>
      <c r="B111" s="176" t="s">
        <v>176</v>
      </c>
      <c r="C111" s="176" t="s">
        <v>95</v>
      </c>
      <c r="D111" s="176" t="s">
        <v>177</v>
      </c>
      <c r="E111" s="177" t="s">
        <v>76</v>
      </c>
      <c r="F111" s="176">
        <v>2</v>
      </c>
      <c r="G111" s="176">
        <v>12.13</v>
      </c>
      <c r="H111" s="178" t="s">
        <v>174</v>
      </c>
      <c r="I111" s="179">
        <v>29.96</v>
      </c>
      <c r="J111" s="180">
        <v>5.1663545738431117E-6</v>
      </c>
      <c r="K111" s="181" t="s">
        <v>78</v>
      </c>
      <c r="L111" s="28"/>
    </row>
    <row r="112" spans="1:12" ht="19.5" x14ac:dyDescent="0.2">
      <c r="A112" s="175" t="s">
        <v>319</v>
      </c>
      <c r="B112" s="176" t="s">
        <v>298</v>
      </c>
      <c r="C112" s="176" t="s">
        <v>95</v>
      </c>
      <c r="D112" s="176" t="s">
        <v>299</v>
      </c>
      <c r="E112" s="177" t="s">
        <v>76</v>
      </c>
      <c r="F112" s="176">
        <v>1</v>
      </c>
      <c r="G112" s="176">
        <v>13.96</v>
      </c>
      <c r="H112" s="178" t="s">
        <v>300</v>
      </c>
      <c r="I112" s="179">
        <v>17.239999999999998</v>
      </c>
      <c r="J112" s="180">
        <v>2.9728956225986401E-6</v>
      </c>
      <c r="K112" s="181" t="s">
        <v>78</v>
      </c>
      <c r="L112" s="28"/>
    </row>
    <row r="113" spans="1:12" ht="19.5" x14ac:dyDescent="0.2">
      <c r="A113" s="175" t="s">
        <v>320</v>
      </c>
      <c r="B113" s="176" t="s">
        <v>321</v>
      </c>
      <c r="C113" s="176" t="s">
        <v>95</v>
      </c>
      <c r="D113" s="176" t="s">
        <v>322</v>
      </c>
      <c r="E113" s="177" t="s">
        <v>76</v>
      </c>
      <c r="F113" s="176">
        <v>2</v>
      </c>
      <c r="G113" s="176">
        <v>49.48</v>
      </c>
      <c r="H113" s="178" t="s">
        <v>323</v>
      </c>
      <c r="I113" s="179">
        <v>122.24</v>
      </c>
      <c r="J113" s="180">
        <v>2.1079278474852538E-5</v>
      </c>
      <c r="K113" s="181" t="s">
        <v>78</v>
      </c>
      <c r="L113" s="28"/>
    </row>
    <row r="114" spans="1:12" ht="19.5" x14ac:dyDescent="0.2">
      <c r="A114" s="175" t="s">
        <v>324</v>
      </c>
      <c r="B114" s="176"/>
      <c r="C114" s="176"/>
      <c r="D114" s="176" t="s">
        <v>183</v>
      </c>
      <c r="E114" s="177"/>
      <c r="F114" s="176"/>
      <c r="G114" s="176"/>
      <c r="H114" s="178" t="s">
        <v>68</v>
      </c>
      <c r="I114" s="179">
        <v>1947.59</v>
      </c>
      <c r="J114" s="180">
        <v>3.3584581123067777E-4</v>
      </c>
      <c r="K114" s="181" t="s">
        <v>69</v>
      </c>
      <c r="L114" s="28"/>
    </row>
    <row r="115" spans="1:12" ht="19.5" x14ac:dyDescent="0.2">
      <c r="A115" s="175" t="s">
        <v>325</v>
      </c>
      <c r="B115" s="176" t="s">
        <v>252</v>
      </c>
      <c r="C115" s="176" t="s">
        <v>95</v>
      </c>
      <c r="D115" s="176" t="s">
        <v>253</v>
      </c>
      <c r="E115" s="177" t="s">
        <v>76</v>
      </c>
      <c r="F115" s="176">
        <v>8</v>
      </c>
      <c r="G115" s="176">
        <v>45.68</v>
      </c>
      <c r="H115" s="178" t="s">
        <v>254</v>
      </c>
      <c r="I115" s="179">
        <v>451.44</v>
      </c>
      <c r="J115" s="180">
        <v>7.7847099760204751E-5</v>
      </c>
      <c r="K115" s="181" t="s">
        <v>78</v>
      </c>
      <c r="L115" s="28"/>
    </row>
    <row r="116" spans="1:12" ht="19.5" x14ac:dyDescent="0.2">
      <c r="A116" s="175" t="s">
        <v>326</v>
      </c>
      <c r="B116" s="176" t="s">
        <v>321</v>
      </c>
      <c r="C116" s="176" t="s">
        <v>95</v>
      </c>
      <c r="D116" s="176" t="s">
        <v>322</v>
      </c>
      <c r="E116" s="177" t="s">
        <v>76</v>
      </c>
      <c r="F116" s="176">
        <v>2</v>
      </c>
      <c r="G116" s="176">
        <v>49.48</v>
      </c>
      <c r="H116" s="178" t="s">
        <v>323</v>
      </c>
      <c r="I116" s="179">
        <v>122.24</v>
      </c>
      <c r="J116" s="180">
        <v>2.1079278474852538E-5</v>
      </c>
      <c r="K116" s="181" t="s">
        <v>78</v>
      </c>
      <c r="L116" s="28"/>
    </row>
    <row r="117" spans="1:12" ht="19.5" x14ac:dyDescent="0.2">
      <c r="A117" s="175" t="s">
        <v>327</v>
      </c>
      <c r="B117" s="176" t="s">
        <v>189</v>
      </c>
      <c r="C117" s="176" t="s">
        <v>95</v>
      </c>
      <c r="D117" s="176" t="s">
        <v>190</v>
      </c>
      <c r="E117" s="177" t="s">
        <v>76</v>
      </c>
      <c r="F117" s="176">
        <v>19</v>
      </c>
      <c r="G117" s="176">
        <v>35.42</v>
      </c>
      <c r="H117" s="178" t="s">
        <v>191</v>
      </c>
      <c r="I117" s="179">
        <v>831.25</v>
      </c>
      <c r="J117" s="180">
        <v>1.4334219758034336E-4</v>
      </c>
      <c r="K117" s="181" t="s">
        <v>78</v>
      </c>
      <c r="L117" s="28"/>
    </row>
    <row r="118" spans="1:12" ht="19.5" x14ac:dyDescent="0.2">
      <c r="A118" s="175" t="s">
        <v>328</v>
      </c>
      <c r="B118" s="176" t="s">
        <v>329</v>
      </c>
      <c r="C118" s="176" t="s">
        <v>95</v>
      </c>
      <c r="D118" s="176" t="s">
        <v>330</v>
      </c>
      <c r="E118" s="177" t="s">
        <v>76</v>
      </c>
      <c r="F118" s="176">
        <v>4</v>
      </c>
      <c r="G118" s="176">
        <v>43.5</v>
      </c>
      <c r="H118" s="178" t="s">
        <v>331</v>
      </c>
      <c r="I118" s="179">
        <v>214.92</v>
      </c>
      <c r="J118" s="180">
        <v>3.7061179072441977E-5</v>
      </c>
      <c r="K118" s="181" t="s">
        <v>78</v>
      </c>
      <c r="L118" s="28"/>
    </row>
    <row r="119" spans="1:12" ht="19.5" x14ac:dyDescent="0.2">
      <c r="A119" s="175" t="s">
        <v>332</v>
      </c>
      <c r="B119" s="176" t="s">
        <v>205</v>
      </c>
      <c r="C119" s="176" t="s">
        <v>95</v>
      </c>
      <c r="D119" s="176" t="s">
        <v>206</v>
      </c>
      <c r="E119" s="177" t="s">
        <v>76</v>
      </c>
      <c r="F119" s="176">
        <v>1</v>
      </c>
      <c r="G119" s="176">
        <v>45.4</v>
      </c>
      <c r="H119" s="178" t="s">
        <v>207</v>
      </c>
      <c r="I119" s="179">
        <v>56.08</v>
      </c>
      <c r="J119" s="180">
        <v>9.670532860518082E-6</v>
      </c>
      <c r="K119" s="181" t="s">
        <v>78</v>
      </c>
      <c r="L119" s="28"/>
    </row>
    <row r="120" spans="1:12" ht="19.5" x14ac:dyDescent="0.2">
      <c r="A120" s="175" t="s">
        <v>333</v>
      </c>
      <c r="B120" s="176" t="s">
        <v>334</v>
      </c>
      <c r="C120" s="176" t="s">
        <v>95</v>
      </c>
      <c r="D120" s="176" t="s">
        <v>335</v>
      </c>
      <c r="E120" s="177" t="s">
        <v>76</v>
      </c>
      <c r="F120" s="176">
        <v>2</v>
      </c>
      <c r="G120" s="176">
        <v>25.01</v>
      </c>
      <c r="H120" s="178" t="s">
        <v>336</v>
      </c>
      <c r="I120" s="179">
        <v>61.78</v>
      </c>
      <c r="J120" s="180">
        <v>1.0653450786783293E-5</v>
      </c>
      <c r="K120" s="181" t="s">
        <v>78</v>
      </c>
      <c r="L120" s="28"/>
    </row>
    <row r="121" spans="1:12" ht="19.5" x14ac:dyDescent="0.2">
      <c r="A121" s="175" t="s">
        <v>337</v>
      </c>
      <c r="B121" s="176" t="s">
        <v>338</v>
      </c>
      <c r="C121" s="176" t="s">
        <v>95</v>
      </c>
      <c r="D121" s="176" t="s">
        <v>339</v>
      </c>
      <c r="E121" s="177" t="s">
        <v>76</v>
      </c>
      <c r="F121" s="176">
        <v>6</v>
      </c>
      <c r="G121" s="176">
        <v>28.32</v>
      </c>
      <c r="H121" s="178" t="s">
        <v>340</v>
      </c>
      <c r="I121" s="179">
        <v>209.88</v>
      </c>
      <c r="J121" s="180">
        <v>3.6192072695533792E-5</v>
      </c>
      <c r="K121" s="181" t="s">
        <v>78</v>
      </c>
      <c r="L121" s="28"/>
    </row>
    <row r="122" spans="1:12" x14ac:dyDescent="0.2">
      <c r="A122" s="175" t="s">
        <v>341</v>
      </c>
      <c r="B122" s="176"/>
      <c r="C122" s="176"/>
      <c r="D122" s="176" t="s">
        <v>342</v>
      </c>
      <c r="E122" s="177"/>
      <c r="F122" s="176"/>
      <c r="G122" s="176"/>
      <c r="H122" s="178" t="s">
        <v>68</v>
      </c>
      <c r="I122" s="179">
        <v>8854.73</v>
      </c>
      <c r="J122" s="180">
        <v>1.5269250612698871E-3</v>
      </c>
      <c r="K122" s="181" t="s">
        <v>69</v>
      </c>
      <c r="L122" s="28"/>
    </row>
    <row r="123" spans="1:12" ht="19.5" x14ac:dyDescent="0.2">
      <c r="A123" s="175" t="s">
        <v>343</v>
      </c>
      <c r="B123" s="176"/>
      <c r="C123" s="176"/>
      <c r="D123" s="176" t="s">
        <v>152</v>
      </c>
      <c r="E123" s="177"/>
      <c r="F123" s="176"/>
      <c r="G123" s="176"/>
      <c r="H123" s="178" t="s">
        <v>68</v>
      </c>
      <c r="I123" s="179">
        <v>4960.76</v>
      </c>
      <c r="J123" s="180">
        <v>8.5544209331568611E-4</v>
      </c>
      <c r="K123" s="181" t="s">
        <v>69</v>
      </c>
      <c r="L123" s="28"/>
    </row>
    <row r="124" spans="1:12" ht="19.5" x14ac:dyDescent="0.2">
      <c r="A124" s="175" t="s">
        <v>344</v>
      </c>
      <c r="B124" s="176" t="s">
        <v>154</v>
      </c>
      <c r="C124" s="176" t="s">
        <v>95</v>
      </c>
      <c r="D124" s="176" t="s">
        <v>155</v>
      </c>
      <c r="E124" s="177" t="s">
        <v>97</v>
      </c>
      <c r="F124" s="176">
        <v>658</v>
      </c>
      <c r="G124" s="176">
        <v>4.3899999999999997</v>
      </c>
      <c r="H124" s="178" t="s">
        <v>156</v>
      </c>
      <c r="I124" s="179">
        <v>3566.36</v>
      </c>
      <c r="J124" s="180">
        <v>6.1498932903775432E-4</v>
      </c>
      <c r="K124" s="181" t="s">
        <v>78</v>
      </c>
      <c r="L124" s="28"/>
    </row>
    <row r="125" spans="1:12" ht="19.5" x14ac:dyDescent="0.2">
      <c r="A125" s="175" t="s">
        <v>345</v>
      </c>
      <c r="B125" s="176" t="s">
        <v>240</v>
      </c>
      <c r="C125" s="176" t="s">
        <v>95</v>
      </c>
      <c r="D125" s="176" t="s">
        <v>241</v>
      </c>
      <c r="E125" s="177" t="s">
        <v>97</v>
      </c>
      <c r="F125" s="176">
        <v>166</v>
      </c>
      <c r="G125" s="176">
        <v>6.8</v>
      </c>
      <c r="H125" s="178" t="s">
        <v>242</v>
      </c>
      <c r="I125" s="179">
        <v>1394.4</v>
      </c>
      <c r="J125" s="180">
        <v>2.4045276427793176E-4</v>
      </c>
      <c r="K125" s="181" t="s">
        <v>78</v>
      </c>
      <c r="L125" s="28"/>
    </row>
    <row r="126" spans="1:12" ht="19.5" x14ac:dyDescent="0.2">
      <c r="A126" s="175" t="s">
        <v>346</v>
      </c>
      <c r="B126" s="176"/>
      <c r="C126" s="176"/>
      <c r="D126" s="176" t="s">
        <v>158</v>
      </c>
      <c r="E126" s="177"/>
      <c r="F126" s="176"/>
      <c r="G126" s="176"/>
      <c r="H126" s="178" t="s">
        <v>68</v>
      </c>
      <c r="I126" s="179">
        <v>1094.4100000000001</v>
      </c>
      <c r="J126" s="180">
        <v>1.8872196626033513E-4</v>
      </c>
      <c r="K126" s="181" t="s">
        <v>69</v>
      </c>
      <c r="L126" s="28"/>
    </row>
    <row r="127" spans="1:12" ht="29.25" x14ac:dyDescent="0.2">
      <c r="A127" s="175" t="s">
        <v>347</v>
      </c>
      <c r="B127" s="176" t="s">
        <v>283</v>
      </c>
      <c r="C127" s="176" t="s">
        <v>95</v>
      </c>
      <c r="D127" s="176" t="s">
        <v>284</v>
      </c>
      <c r="E127" s="177" t="s">
        <v>76</v>
      </c>
      <c r="F127" s="176">
        <v>1</v>
      </c>
      <c r="G127" s="176">
        <v>381.01</v>
      </c>
      <c r="H127" s="178" t="s">
        <v>285</v>
      </c>
      <c r="I127" s="179">
        <v>470.69</v>
      </c>
      <c r="J127" s="180">
        <v>8.1166603283117975E-5</v>
      </c>
      <c r="K127" s="181" t="s">
        <v>78</v>
      </c>
      <c r="L127" s="28"/>
    </row>
    <row r="128" spans="1:12" ht="19.5" x14ac:dyDescent="0.2">
      <c r="A128" s="175" t="s">
        <v>348</v>
      </c>
      <c r="B128" s="176" t="s">
        <v>291</v>
      </c>
      <c r="C128" s="176" t="s">
        <v>95</v>
      </c>
      <c r="D128" s="176" t="s">
        <v>292</v>
      </c>
      <c r="E128" s="177" t="s">
        <v>76</v>
      </c>
      <c r="F128" s="176">
        <v>1</v>
      </c>
      <c r="G128" s="176">
        <v>83</v>
      </c>
      <c r="H128" s="178" t="s">
        <v>293</v>
      </c>
      <c r="I128" s="179">
        <v>102.53</v>
      </c>
      <c r="J128" s="180">
        <v>1.7680451750872306E-5</v>
      </c>
      <c r="K128" s="181" t="s">
        <v>78</v>
      </c>
      <c r="L128" s="28"/>
    </row>
    <row r="129" spans="1:12" ht="19.5" x14ac:dyDescent="0.2">
      <c r="A129" s="175" t="s">
        <v>349</v>
      </c>
      <c r="B129" s="176" t="s">
        <v>168</v>
      </c>
      <c r="C129" s="176" t="s">
        <v>74</v>
      </c>
      <c r="D129" s="176" t="s">
        <v>169</v>
      </c>
      <c r="E129" s="177" t="s">
        <v>76</v>
      </c>
      <c r="F129" s="176">
        <v>1</v>
      </c>
      <c r="G129" s="176">
        <v>187.37</v>
      </c>
      <c r="H129" s="178" t="s">
        <v>170</v>
      </c>
      <c r="I129" s="179">
        <v>231.47</v>
      </c>
      <c r="J129" s="180">
        <v>3.991508989344009E-5</v>
      </c>
      <c r="K129" s="181" t="s">
        <v>78</v>
      </c>
      <c r="L129" s="28"/>
    </row>
    <row r="130" spans="1:12" ht="19.5" x14ac:dyDescent="0.2">
      <c r="A130" s="175" t="s">
        <v>350</v>
      </c>
      <c r="B130" s="176" t="s">
        <v>351</v>
      </c>
      <c r="C130" s="176" t="s">
        <v>74</v>
      </c>
      <c r="D130" s="176" t="s">
        <v>352</v>
      </c>
      <c r="E130" s="177" t="s">
        <v>76</v>
      </c>
      <c r="F130" s="176">
        <v>1</v>
      </c>
      <c r="G130" s="176">
        <v>172.94</v>
      </c>
      <c r="H130" s="178" t="s">
        <v>353</v>
      </c>
      <c r="I130" s="179">
        <v>213.65</v>
      </c>
      <c r="J130" s="180">
        <v>3.6842178060800429E-5</v>
      </c>
      <c r="K130" s="181" t="s">
        <v>78</v>
      </c>
      <c r="L130" s="28"/>
    </row>
    <row r="131" spans="1:12" ht="19.5" x14ac:dyDescent="0.2">
      <c r="A131" s="175" t="s">
        <v>354</v>
      </c>
      <c r="B131" s="176" t="s">
        <v>172</v>
      </c>
      <c r="C131" s="176" t="s">
        <v>95</v>
      </c>
      <c r="D131" s="176" t="s">
        <v>173</v>
      </c>
      <c r="E131" s="177" t="s">
        <v>76</v>
      </c>
      <c r="F131" s="176">
        <v>2</v>
      </c>
      <c r="G131" s="176">
        <v>12.13</v>
      </c>
      <c r="H131" s="178" t="s">
        <v>174</v>
      </c>
      <c r="I131" s="179">
        <v>29.96</v>
      </c>
      <c r="J131" s="180">
        <v>5.1663545738431117E-6</v>
      </c>
      <c r="K131" s="181" t="s">
        <v>78</v>
      </c>
      <c r="L131" s="28"/>
    </row>
    <row r="132" spans="1:12" ht="19.5" x14ac:dyDescent="0.2">
      <c r="A132" s="175" t="s">
        <v>355</v>
      </c>
      <c r="B132" s="176" t="s">
        <v>176</v>
      </c>
      <c r="C132" s="176" t="s">
        <v>95</v>
      </c>
      <c r="D132" s="176" t="s">
        <v>177</v>
      </c>
      <c r="E132" s="177" t="s">
        <v>76</v>
      </c>
      <c r="F132" s="176">
        <v>2</v>
      </c>
      <c r="G132" s="176">
        <v>12.13</v>
      </c>
      <c r="H132" s="178" t="s">
        <v>174</v>
      </c>
      <c r="I132" s="179">
        <v>29.96</v>
      </c>
      <c r="J132" s="180">
        <v>5.1663545738431117E-6</v>
      </c>
      <c r="K132" s="181" t="s">
        <v>78</v>
      </c>
      <c r="L132" s="28"/>
    </row>
    <row r="133" spans="1:12" ht="19.5" x14ac:dyDescent="0.2">
      <c r="A133" s="175" t="s">
        <v>356</v>
      </c>
      <c r="B133" s="176" t="s">
        <v>247</v>
      </c>
      <c r="C133" s="176" t="s">
        <v>95</v>
      </c>
      <c r="D133" s="176" t="s">
        <v>248</v>
      </c>
      <c r="E133" s="177" t="s">
        <v>76</v>
      </c>
      <c r="F133" s="176">
        <v>1</v>
      </c>
      <c r="G133" s="176">
        <v>13.08</v>
      </c>
      <c r="H133" s="178" t="s">
        <v>249</v>
      </c>
      <c r="I133" s="179">
        <v>16.149999999999999</v>
      </c>
      <c r="J133" s="180">
        <v>2.7849341244180996E-6</v>
      </c>
      <c r="K133" s="181" t="s">
        <v>78</v>
      </c>
      <c r="L133" s="28"/>
    </row>
    <row r="134" spans="1:12" ht="19.5" x14ac:dyDescent="0.2">
      <c r="A134" s="175" t="s">
        <v>357</v>
      </c>
      <c r="B134" s="176"/>
      <c r="C134" s="176"/>
      <c r="D134" s="176" t="s">
        <v>183</v>
      </c>
      <c r="E134" s="177"/>
      <c r="F134" s="176"/>
      <c r="G134" s="176"/>
      <c r="H134" s="178" t="s">
        <v>68</v>
      </c>
      <c r="I134" s="179">
        <v>2799.56</v>
      </c>
      <c r="J134" s="180">
        <v>4.8276100169386592E-4</v>
      </c>
      <c r="K134" s="181" t="s">
        <v>69</v>
      </c>
      <c r="L134" s="28"/>
    </row>
    <row r="135" spans="1:12" ht="19.5" x14ac:dyDescent="0.2">
      <c r="A135" s="175" t="s">
        <v>358</v>
      </c>
      <c r="B135" s="176" t="s">
        <v>252</v>
      </c>
      <c r="C135" s="176" t="s">
        <v>95</v>
      </c>
      <c r="D135" s="176" t="s">
        <v>253</v>
      </c>
      <c r="E135" s="177" t="s">
        <v>76</v>
      </c>
      <c r="F135" s="176">
        <v>24</v>
      </c>
      <c r="G135" s="176">
        <v>45.68</v>
      </c>
      <c r="H135" s="178" t="s">
        <v>254</v>
      </c>
      <c r="I135" s="179">
        <v>1354.32</v>
      </c>
      <c r="J135" s="180">
        <v>2.3354129928061427E-4</v>
      </c>
      <c r="K135" s="181" t="s">
        <v>78</v>
      </c>
      <c r="L135" s="28"/>
    </row>
    <row r="136" spans="1:12" ht="19.5" x14ac:dyDescent="0.2">
      <c r="A136" s="175" t="s">
        <v>359</v>
      </c>
      <c r="B136" s="176" t="s">
        <v>189</v>
      </c>
      <c r="C136" s="176" t="s">
        <v>95</v>
      </c>
      <c r="D136" s="176" t="s">
        <v>190</v>
      </c>
      <c r="E136" s="177" t="s">
        <v>76</v>
      </c>
      <c r="F136" s="176">
        <v>2</v>
      </c>
      <c r="G136" s="176">
        <v>35.42</v>
      </c>
      <c r="H136" s="178" t="s">
        <v>191</v>
      </c>
      <c r="I136" s="179">
        <v>87.5</v>
      </c>
      <c r="J136" s="180">
        <v>1.5088652376878247E-5</v>
      </c>
      <c r="K136" s="181" t="s">
        <v>78</v>
      </c>
      <c r="L136" s="28"/>
    </row>
    <row r="137" spans="1:12" ht="19.5" x14ac:dyDescent="0.2">
      <c r="A137" s="175" t="s">
        <v>360</v>
      </c>
      <c r="B137" s="176" t="s">
        <v>205</v>
      </c>
      <c r="C137" s="176" t="s">
        <v>95</v>
      </c>
      <c r="D137" s="176" t="s">
        <v>206</v>
      </c>
      <c r="E137" s="177" t="s">
        <v>76</v>
      </c>
      <c r="F137" s="176">
        <v>8</v>
      </c>
      <c r="G137" s="176">
        <v>45.4</v>
      </c>
      <c r="H137" s="178" t="s">
        <v>207</v>
      </c>
      <c r="I137" s="179">
        <v>448.64</v>
      </c>
      <c r="J137" s="180">
        <v>7.7364262884144656E-5</v>
      </c>
      <c r="K137" s="181" t="s">
        <v>78</v>
      </c>
      <c r="L137" s="28"/>
    </row>
    <row r="138" spans="1:12" ht="19.5" x14ac:dyDescent="0.2">
      <c r="A138" s="175" t="s">
        <v>361</v>
      </c>
      <c r="B138" s="176" t="s">
        <v>329</v>
      </c>
      <c r="C138" s="176" t="s">
        <v>95</v>
      </c>
      <c r="D138" s="176" t="s">
        <v>330</v>
      </c>
      <c r="E138" s="177" t="s">
        <v>76</v>
      </c>
      <c r="F138" s="176">
        <v>4</v>
      </c>
      <c r="G138" s="176">
        <v>43.5</v>
      </c>
      <c r="H138" s="178" t="s">
        <v>331</v>
      </c>
      <c r="I138" s="179">
        <v>214.92</v>
      </c>
      <c r="J138" s="180">
        <v>3.7061179072441977E-5</v>
      </c>
      <c r="K138" s="181" t="s">
        <v>78</v>
      </c>
      <c r="L138" s="28"/>
    </row>
    <row r="139" spans="1:12" ht="19.5" x14ac:dyDescent="0.2">
      <c r="A139" s="175" t="s">
        <v>362</v>
      </c>
      <c r="B139" s="176" t="s">
        <v>201</v>
      </c>
      <c r="C139" s="176" t="s">
        <v>95</v>
      </c>
      <c r="D139" s="176" t="s">
        <v>202</v>
      </c>
      <c r="E139" s="177" t="s">
        <v>76</v>
      </c>
      <c r="F139" s="176">
        <v>3</v>
      </c>
      <c r="G139" s="176">
        <v>46.29</v>
      </c>
      <c r="H139" s="178" t="s">
        <v>203</v>
      </c>
      <c r="I139" s="179">
        <v>171.54</v>
      </c>
      <c r="J139" s="180">
        <v>2.9580656328339368E-5</v>
      </c>
      <c r="K139" s="181" t="s">
        <v>78</v>
      </c>
      <c r="L139" s="28"/>
    </row>
    <row r="140" spans="1:12" ht="19.5" x14ac:dyDescent="0.2">
      <c r="A140" s="175" t="s">
        <v>363</v>
      </c>
      <c r="B140" s="176" t="s">
        <v>364</v>
      </c>
      <c r="C140" s="176" t="s">
        <v>95</v>
      </c>
      <c r="D140" s="176" t="s">
        <v>365</v>
      </c>
      <c r="E140" s="177" t="s">
        <v>76</v>
      </c>
      <c r="F140" s="176">
        <v>2</v>
      </c>
      <c r="G140" s="176">
        <v>34.5</v>
      </c>
      <c r="H140" s="178" t="s">
        <v>366</v>
      </c>
      <c r="I140" s="179">
        <v>85.24</v>
      </c>
      <c r="J140" s="180">
        <v>1.4698934041201164E-5</v>
      </c>
      <c r="K140" s="181" t="s">
        <v>78</v>
      </c>
      <c r="L140" s="28"/>
    </row>
    <row r="141" spans="1:12" ht="19.5" x14ac:dyDescent="0.2">
      <c r="A141" s="175" t="s">
        <v>367</v>
      </c>
      <c r="B141" s="176" t="s">
        <v>338</v>
      </c>
      <c r="C141" s="176" t="s">
        <v>95</v>
      </c>
      <c r="D141" s="176" t="s">
        <v>339</v>
      </c>
      <c r="E141" s="177" t="s">
        <v>76</v>
      </c>
      <c r="F141" s="176">
        <v>4</v>
      </c>
      <c r="G141" s="176">
        <v>28.32</v>
      </c>
      <c r="H141" s="178" t="s">
        <v>340</v>
      </c>
      <c r="I141" s="179">
        <v>139.91999999999999</v>
      </c>
      <c r="J141" s="180">
        <v>2.4128048463689194E-5</v>
      </c>
      <c r="K141" s="181" t="s">
        <v>78</v>
      </c>
      <c r="L141" s="28"/>
    </row>
    <row r="142" spans="1:12" ht="19.5" x14ac:dyDescent="0.2">
      <c r="A142" s="175" t="s">
        <v>368</v>
      </c>
      <c r="B142" s="176" t="s">
        <v>260</v>
      </c>
      <c r="C142" s="176" t="s">
        <v>74</v>
      </c>
      <c r="D142" s="176" t="s">
        <v>261</v>
      </c>
      <c r="E142" s="177" t="s">
        <v>76</v>
      </c>
      <c r="F142" s="176">
        <v>6</v>
      </c>
      <c r="G142" s="176">
        <v>40.14</v>
      </c>
      <c r="H142" s="178" t="s">
        <v>262</v>
      </c>
      <c r="I142" s="179">
        <v>297.48</v>
      </c>
      <c r="J142" s="180">
        <v>5.1297969246557045E-5</v>
      </c>
      <c r="K142" s="181" t="s">
        <v>78</v>
      </c>
      <c r="L142" s="28"/>
    </row>
    <row r="143" spans="1:12" x14ac:dyDescent="0.2">
      <c r="A143" s="175" t="s">
        <v>369</v>
      </c>
      <c r="B143" s="176"/>
      <c r="C143" s="176"/>
      <c r="D143" s="176" t="s">
        <v>370</v>
      </c>
      <c r="E143" s="177"/>
      <c r="F143" s="176"/>
      <c r="G143" s="176"/>
      <c r="H143" s="178" t="s">
        <v>68</v>
      </c>
      <c r="I143" s="179">
        <v>8982.16</v>
      </c>
      <c r="J143" s="180">
        <v>1.5488993123828653E-3</v>
      </c>
      <c r="K143" s="181" t="s">
        <v>69</v>
      </c>
      <c r="L143" s="28"/>
    </row>
    <row r="144" spans="1:12" ht="19.5" x14ac:dyDescent="0.2">
      <c r="A144" s="175" t="s">
        <v>371</v>
      </c>
      <c r="B144" s="176"/>
      <c r="C144" s="176"/>
      <c r="D144" s="176" t="s">
        <v>118</v>
      </c>
      <c r="E144" s="177"/>
      <c r="F144" s="176"/>
      <c r="G144" s="176"/>
      <c r="H144" s="178" t="s">
        <v>68</v>
      </c>
      <c r="I144" s="179">
        <v>427.96</v>
      </c>
      <c r="J144" s="180">
        <v>7.3798167670957888E-5</v>
      </c>
      <c r="K144" s="181" t="s">
        <v>69</v>
      </c>
      <c r="L144" s="28"/>
    </row>
    <row r="145" spans="1:12" ht="19.5" x14ac:dyDescent="0.2">
      <c r="A145" s="175" t="s">
        <v>372</v>
      </c>
      <c r="B145" s="176" t="s">
        <v>120</v>
      </c>
      <c r="C145" s="176" t="s">
        <v>95</v>
      </c>
      <c r="D145" s="176" t="s">
        <v>121</v>
      </c>
      <c r="E145" s="177" t="s">
        <v>97</v>
      </c>
      <c r="F145" s="176">
        <v>13</v>
      </c>
      <c r="G145" s="176">
        <v>26.65</v>
      </c>
      <c r="H145" s="178" t="s">
        <v>122</v>
      </c>
      <c r="I145" s="179">
        <v>427.96</v>
      </c>
      <c r="J145" s="180">
        <v>7.3798167670957888E-5</v>
      </c>
      <c r="K145" s="181" t="s">
        <v>78</v>
      </c>
      <c r="L145" s="28"/>
    </row>
    <row r="146" spans="1:12" ht="19.5" x14ac:dyDescent="0.2">
      <c r="A146" s="175" t="s">
        <v>373</v>
      </c>
      <c r="B146" s="176"/>
      <c r="C146" s="176"/>
      <c r="D146" s="176" t="s">
        <v>152</v>
      </c>
      <c r="E146" s="177"/>
      <c r="F146" s="176"/>
      <c r="G146" s="176"/>
      <c r="H146" s="178" t="s">
        <v>68</v>
      </c>
      <c r="I146" s="179">
        <v>4999.54</v>
      </c>
      <c r="J146" s="180">
        <v>8.6212938404911857E-4</v>
      </c>
      <c r="K146" s="181" t="s">
        <v>69</v>
      </c>
      <c r="L146" s="28"/>
    </row>
    <row r="147" spans="1:12" ht="19.5" x14ac:dyDescent="0.2">
      <c r="A147" s="175" t="s">
        <v>374</v>
      </c>
      <c r="B147" s="176" t="s">
        <v>154</v>
      </c>
      <c r="C147" s="176" t="s">
        <v>95</v>
      </c>
      <c r="D147" s="176" t="s">
        <v>155</v>
      </c>
      <c r="E147" s="177" t="s">
        <v>97</v>
      </c>
      <c r="F147" s="176">
        <v>707</v>
      </c>
      <c r="G147" s="176">
        <v>4.3899999999999997</v>
      </c>
      <c r="H147" s="178" t="s">
        <v>156</v>
      </c>
      <c r="I147" s="179">
        <v>3831.94</v>
      </c>
      <c r="J147" s="180">
        <v>6.6078640673205527E-4</v>
      </c>
      <c r="K147" s="181" t="s">
        <v>78</v>
      </c>
      <c r="L147" s="28"/>
    </row>
    <row r="148" spans="1:12" ht="19.5" x14ac:dyDescent="0.2">
      <c r="A148" s="175" t="s">
        <v>375</v>
      </c>
      <c r="B148" s="176" t="s">
        <v>240</v>
      </c>
      <c r="C148" s="176" t="s">
        <v>95</v>
      </c>
      <c r="D148" s="176" t="s">
        <v>241</v>
      </c>
      <c r="E148" s="177" t="s">
        <v>97</v>
      </c>
      <c r="F148" s="176">
        <v>139</v>
      </c>
      <c r="G148" s="176">
        <v>6.8</v>
      </c>
      <c r="H148" s="178" t="s">
        <v>242</v>
      </c>
      <c r="I148" s="179">
        <v>1167.5999999999999</v>
      </c>
      <c r="J148" s="180">
        <v>2.0134297731706335E-4</v>
      </c>
      <c r="K148" s="181" t="s">
        <v>78</v>
      </c>
      <c r="L148" s="28"/>
    </row>
    <row r="149" spans="1:12" ht="19.5" x14ac:dyDescent="0.2">
      <c r="A149" s="175" t="s">
        <v>376</v>
      </c>
      <c r="B149" s="176"/>
      <c r="C149" s="176"/>
      <c r="D149" s="176" t="s">
        <v>158</v>
      </c>
      <c r="E149" s="177"/>
      <c r="F149" s="176"/>
      <c r="G149" s="176"/>
      <c r="H149" s="178" t="s">
        <v>68</v>
      </c>
      <c r="I149" s="179">
        <v>1308.06</v>
      </c>
      <c r="J149" s="180">
        <v>2.2556414432113554E-4</v>
      </c>
      <c r="K149" s="181" t="s">
        <v>69</v>
      </c>
      <c r="L149" s="28"/>
    </row>
    <row r="150" spans="1:12" ht="29.25" x14ac:dyDescent="0.2">
      <c r="A150" s="175" t="s">
        <v>377</v>
      </c>
      <c r="B150" s="176" t="s">
        <v>283</v>
      </c>
      <c r="C150" s="176" t="s">
        <v>95</v>
      </c>
      <c r="D150" s="176" t="s">
        <v>284</v>
      </c>
      <c r="E150" s="177" t="s">
        <v>76</v>
      </c>
      <c r="F150" s="176">
        <v>1</v>
      </c>
      <c r="G150" s="176">
        <v>381.01</v>
      </c>
      <c r="H150" s="178" t="s">
        <v>285</v>
      </c>
      <c r="I150" s="179">
        <v>470.69</v>
      </c>
      <c r="J150" s="180">
        <v>8.1166603283117975E-5</v>
      </c>
      <c r="K150" s="181" t="s">
        <v>78</v>
      </c>
      <c r="L150" s="28"/>
    </row>
    <row r="151" spans="1:12" ht="19.5" x14ac:dyDescent="0.2">
      <c r="A151" s="175" t="s">
        <v>378</v>
      </c>
      <c r="B151" s="176" t="s">
        <v>291</v>
      </c>
      <c r="C151" s="176" t="s">
        <v>95</v>
      </c>
      <c r="D151" s="176" t="s">
        <v>292</v>
      </c>
      <c r="E151" s="177" t="s">
        <v>76</v>
      </c>
      <c r="F151" s="176">
        <v>1</v>
      </c>
      <c r="G151" s="176">
        <v>83</v>
      </c>
      <c r="H151" s="178" t="s">
        <v>293</v>
      </c>
      <c r="I151" s="179">
        <v>102.53</v>
      </c>
      <c r="J151" s="180">
        <v>1.7680451750872306E-5</v>
      </c>
      <c r="K151" s="181" t="s">
        <v>78</v>
      </c>
      <c r="L151" s="28"/>
    </row>
    <row r="152" spans="1:12" ht="19.5" x14ac:dyDescent="0.2">
      <c r="A152" s="175" t="s">
        <v>379</v>
      </c>
      <c r="B152" s="176" t="s">
        <v>168</v>
      </c>
      <c r="C152" s="176" t="s">
        <v>74</v>
      </c>
      <c r="D152" s="176" t="s">
        <v>169</v>
      </c>
      <c r="E152" s="177" t="s">
        <v>76</v>
      </c>
      <c r="F152" s="176">
        <v>1</v>
      </c>
      <c r="G152" s="176">
        <v>187.37</v>
      </c>
      <c r="H152" s="178" t="s">
        <v>170</v>
      </c>
      <c r="I152" s="179">
        <v>231.47</v>
      </c>
      <c r="J152" s="180">
        <v>3.991508989344009E-5</v>
      </c>
      <c r="K152" s="181" t="s">
        <v>78</v>
      </c>
      <c r="L152" s="28"/>
    </row>
    <row r="153" spans="1:12" ht="19.5" x14ac:dyDescent="0.2">
      <c r="A153" s="175" t="s">
        <v>380</v>
      </c>
      <c r="B153" s="176" t="s">
        <v>351</v>
      </c>
      <c r="C153" s="176" t="s">
        <v>74</v>
      </c>
      <c r="D153" s="176" t="s">
        <v>352</v>
      </c>
      <c r="E153" s="177" t="s">
        <v>76</v>
      </c>
      <c r="F153" s="176">
        <v>1</v>
      </c>
      <c r="G153" s="176">
        <v>172.94</v>
      </c>
      <c r="H153" s="178" t="s">
        <v>353</v>
      </c>
      <c r="I153" s="179">
        <v>213.65</v>
      </c>
      <c r="J153" s="180">
        <v>3.6842178060800429E-5</v>
      </c>
      <c r="K153" s="181" t="s">
        <v>78</v>
      </c>
      <c r="L153" s="28"/>
    </row>
    <row r="154" spans="1:12" ht="19.5" x14ac:dyDescent="0.2">
      <c r="A154" s="175" t="s">
        <v>381</v>
      </c>
      <c r="B154" s="176" t="s">
        <v>351</v>
      </c>
      <c r="C154" s="176" t="s">
        <v>74</v>
      </c>
      <c r="D154" s="176" t="s">
        <v>352</v>
      </c>
      <c r="E154" s="177" t="s">
        <v>76</v>
      </c>
      <c r="F154" s="176">
        <v>1</v>
      </c>
      <c r="G154" s="176">
        <v>172.94</v>
      </c>
      <c r="H154" s="178" t="s">
        <v>353</v>
      </c>
      <c r="I154" s="179">
        <v>213.65</v>
      </c>
      <c r="J154" s="180">
        <v>3.6842178060800429E-5</v>
      </c>
      <c r="K154" s="181" t="s">
        <v>78</v>
      </c>
      <c r="L154" s="28"/>
    </row>
    <row r="155" spans="1:12" ht="19.5" x14ac:dyDescent="0.2">
      <c r="A155" s="175" t="s">
        <v>382</v>
      </c>
      <c r="B155" s="176" t="s">
        <v>172</v>
      </c>
      <c r="C155" s="176" t="s">
        <v>95</v>
      </c>
      <c r="D155" s="176" t="s">
        <v>173</v>
      </c>
      <c r="E155" s="177" t="s">
        <v>76</v>
      </c>
      <c r="F155" s="176">
        <v>2</v>
      </c>
      <c r="G155" s="176">
        <v>12.13</v>
      </c>
      <c r="H155" s="178" t="s">
        <v>174</v>
      </c>
      <c r="I155" s="179">
        <v>29.96</v>
      </c>
      <c r="J155" s="180">
        <v>5.1663545738431117E-6</v>
      </c>
      <c r="K155" s="181" t="s">
        <v>78</v>
      </c>
      <c r="L155" s="28"/>
    </row>
    <row r="156" spans="1:12" ht="19.5" x14ac:dyDescent="0.2">
      <c r="A156" s="175" t="s">
        <v>383</v>
      </c>
      <c r="B156" s="176" t="s">
        <v>176</v>
      </c>
      <c r="C156" s="176" t="s">
        <v>95</v>
      </c>
      <c r="D156" s="176" t="s">
        <v>177</v>
      </c>
      <c r="E156" s="177" t="s">
        <v>76</v>
      </c>
      <c r="F156" s="176">
        <v>2</v>
      </c>
      <c r="G156" s="176">
        <v>12.13</v>
      </c>
      <c r="H156" s="178" t="s">
        <v>174</v>
      </c>
      <c r="I156" s="179">
        <v>29.96</v>
      </c>
      <c r="J156" s="180">
        <v>5.1663545738431117E-6</v>
      </c>
      <c r="K156" s="181" t="s">
        <v>78</v>
      </c>
      <c r="L156" s="28"/>
    </row>
    <row r="157" spans="1:12" ht="19.5" x14ac:dyDescent="0.2">
      <c r="A157" s="175" t="s">
        <v>384</v>
      </c>
      <c r="B157" s="176" t="s">
        <v>247</v>
      </c>
      <c r="C157" s="176" t="s">
        <v>95</v>
      </c>
      <c r="D157" s="176" t="s">
        <v>248</v>
      </c>
      <c r="E157" s="177" t="s">
        <v>76</v>
      </c>
      <c r="F157" s="176">
        <v>1</v>
      </c>
      <c r="G157" s="176">
        <v>13.08</v>
      </c>
      <c r="H157" s="178" t="s">
        <v>249</v>
      </c>
      <c r="I157" s="179">
        <v>16.149999999999999</v>
      </c>
      <c r="J157" s="180">
        <v>2.7849341244180996E-6</v>
      </c>
      <c r="K157" s="181" t="s">
        <v>78</v>
      </c>
      <c r="L157" s="28"/>
    </row>
    <row r="158" spans="1:12" ht="19.5" x14ac:dyDescent="0.2">
      <c r="A158" s="175" t="s">
        <v>385</v>
      </c>
      <c r="B158" s="176"/>
      <c r="C158" s="176"/>
      <c r="D158" s="176" t="s">
        <v>183</v>
      </c>
      <c r="E158" s="177"/>
      <c r="F158" s="176"/>
      <c r="G158" s="176"/>
      <c r="H158" s="178" t="s">
        <v>68</v>
      </c>
      <c r="I158" s="179">
        <v>2246.6</v>
      </c>
      <c r="J158" s="180">
        <v>3.8740761634165337E-4</v>
      </c>
      <c r="K158" s="181" t="s">
        <v>69</v>
      </c>
      <c r="L158" s="28"/>
    </row>
    <row r="159" spans="1:12" ht="19.5" x14ac:dyDescent="0.2">
      <c r="A159" s="175" t="s">
        <v>386</v>
      </c>
      <c r="B159" s="176" t="s">
        <v>252</v>
      </c>
      <c r="C159" s="176" t="s">
        <v>95</v>
      </c>
      <c r="D159" s="176" t="s">
        <v>253</v>
      </c>
      <c r="E159" s="177" t="s">
        <v>76</v>
      </c>
      <c r="F159" s="176">
        <v>24</v>
      </c>
      <c r="G159" s="176">
        <v>45.68</v>
      </c>
      <c r="H159" s="178" t="s">
        <v>254</v>
      </c>
      <c r="I159" s="179">
        <v>1354.32</v>
      </c>
      <c r="J159" s="180">
        <v>2.3354129928061427E-4</v>
      </c>
      <c r="K159" s="181" t="s">
        <v>78</v>
      </c>
      <c r="L159" s="28"/>
    </row>
    <row r="160" spans="1:12" ht="19.5" x14ac:dyDescent="0.2">
      <c r="A160" s="175" t="s">
        <v>387</v>
      </c>
      <c r="B160" s="176" t="s">
        <v>205</v>
      </c>
      <c r="C160" s="176" t="s">
        <v>95</v>
      </c>
      <c r="D160" s="176" t="s">
        <v>206</v>
      </c>
      <c r="E160" s="177" t="s">
        <v>76</v>
      </c>
      <c r="F160" s="176">
        <v>8</v>
      </c>
      <c r="G160" s="176">
        <v>45.4</v>
      </c>
      <c r="H160" s="178" t="s">
        <v>207</v>
      </c>
      <c r="I160" s="179">
        <v>448.64</v>
      </c>
      <c r="J160" s="180">
        <v>7.7364262884144656E-5</v>
      </c>
      <c r="K160" s="181" t="s">
        <v>78</v>
      </c>
      <c r="L160" s="28"/>
    </row>
    <row r="161" spans="1:12" ht="19.5" x14ac:dyDescent="0.2">
      <c r="A161" s="175" t="s">
        <v>388</v>
      </c>
      <c r="B161" s="176" t="s">
        <v>329</v>
      </c>
      <c r="C161" s="176" t="s">
        <v>95</v>
      </c>
      <c r="D161" s="176" t="s">
        <v>330</v>
      </c>
      <c r="E161" s="177" t="s">
        <v>76</v>
      </c>
      <c r="F161" s="176">
        <v>4</v>
      </c>
      <c r="G161" s="176">
        <v>43.5</v>
      </c>
      <c r="H161" s="178" t="s">
        <v>331</v>
      </c>
      <c r="I161" s="179">
        <v>214.92</v>
      </c>
      <c r="J161" s="180">
        <v>3.7061179072441977E-5</v>
      </c>
      <c r="K161" s="181" t="s">
        <v>78</v>
      </c>
      <c r="L161" s="28"/>
    </row>
    <row r="162" spans="1:12" ht="19.5" x14ac:dyDescent="0.2">
      <c r="A162" s="175" t="s">
        <v>389</v>
      </c>
      <c r="B162" s="176" t="s">
        <v>201</v>
      </c>
      <c r="C162" s="176" t="s">
        <v>95</v>
      </c>
      <c r="D162" s="176" t="s">
        <v>202</v>
      </c>
      <c r="E162" s="177" t="s">
        <v>76</v>
      </c>
      <c r="F162" s="176">
        <v>4</v>
      </c>
      <c r="G162" s="176">
        <v>46.29</v>
      </c>
      <c r="H162" s="178" t="s">
        <v>203</v>
      </c>
      <c r="I162" s="179">
        <v>228.72</v>
      </c>
      <c r="J162" s="180">
        <v>3.9440875104452487E-5</v>
      </c>
      <c r="K162" s="181" t="s">
        <v>78</v>
      </c>
      <c r="L162" s="28"/>
    </row>
    <row r="163" spans="1:12" x14ac:dyDescent="0.2">
      <c r="A163" s="175" t="s">
        <v>390</v>
      </c>
      <c r="B163" s="176"/>
      <c r="C163" s="176"/>
      <c r="D163" s="176" t="s">
        <v>391</v>
      </c>
      <c r="E163" s="177"/>
      <c r="F163" s="176"/>
      <c r="G163" s="176"/>
      <c r="H163" s="178" t="s">
        <v>68</v>
      </c>
      <c r="I163" s="179">
        <v>13404.15</v>
      </c>
      <c r="J163" s="180">
        <v>2.3114349686575151E-3</v>
      </c>
      <c r="K163" s="181" t="s">
        <v>69</v>
      </c>
      <c r="L163" s="28"/>
    </row>
    <row r="164" spans="1:12" ht="19.5" x14ac:dyDescent="0.2">
      <c r="A164" s="175" t="s">
        <v>392</v>
      </c>
      <c r="B164" s="176"/>
      <c r="C164" s="176"/>
      <c r="D164" s="176" t="s">
        <v>393</v>
      </c>
      <c r="E164" s="177"/>
      <c r="F164" s="176"/>
      <c r="G164" s="176"/>
      <c r="H164" s="178" t="s">
        <v>68</v>
      </c>
      <c r="I164" s="179">
        <v>7708.75</v>
      </c>
      <c r="J164" s="180">
        <v>1.3293102744029736E-3</v>
      </c>
      <c r="K164" s="181" t="s">
        <v>69</v>
      </c>
      <c r="L164" s="28"/>
    </row>
    <row r="165" spans="1:12" ht="19.5" x14ac:dyDescent="0.2">
      <c r="A165" s="175" t="s">
        <v>394</v>
      </c>
      <c r="B165" s="176" t="s">
        <v>120</v>
      </c>
      <c r="C165" s="176" t="s">
        <v>95</v>
      </c>
      <c r="D165" s="176" t="s">
        <v>121</v>
      </c>
      <c r="E165" s="177" t="s">
        <v>97</v>
      </c>
      <c r="F165" s="176">
        <v>178</v>
      </c>
      <c r="G165" s="176">
        <v>26.65</v>
      </c>
      <c r="H165" s="178" t="s">
        <v>122</v>
      </c>
      <c r="I165" s="179">
        <v>5859.76</v>
      </c>
      <c r="J165" s="180">
        <v>1.0104672188792694E-3</v>
      </c>
      <c r="K165" s="181" t="s">
        <v>78</v>
      </c>
      <c r="L165" s="28"/>
    </row>
    <row r="166" spans="1:12" ht="19.5" x14ac:dyDescent="0.2">
      <c r="A166" s="175" t="s">
        <v>395</v>
      </c>
      <c r="B166" s="176" t="s">
        <v>136</v>
      </c>
      <c r="C166" s="176" t="s">
        <v>95</v>
      </c>
      <c r="D166" s="176" t="s">
        <v>137</v>
      </c>
      <c r="E166" s="177" t="s">
        <v>111</v>
      </c>
      <c r="F166" s="176">
        <v>13.92</v>
      </c>
      <c r="G166" s="176">
        <v>82.24</v>
      </c>
      <c r="H166" s="178" t="s">
        <v>138</v>
      </c>
      <c r="I166" s="179">
        <v>1414.13</v>
      </c>
      <c r="J166" s="180">
        <v>2.4385503983674099E-4</v>
      </c>
      <c r="K166" s="181" t="s">
        <v>78</v>
      </c>
      <c r="L166" s="28"/>
    </row>
    <row r="167" spans="1:12" ht="19.5" x14ac:dyDescent="0.2">
      <c r="A167" s="175" t="s">
        <v>396</v>
      </c>
      <c r="B167" s="176" t="s">
        <v>140</v>
      </c>
      <c r="C167" s="176" t="s">
        <v>95</v>
      </c>
      <c r="D167" s="176" t="s">
        <v>141</v>
      </c>
      <c r="E167" s="177" t="s">
        <v>111</v>
      </c>
      <c r="F167" s="176">
        <v>13.92</v>
      </c>
      <c r="G167" s="176">
        <v>25.29</v>
      </c>
      <c r="H167" s="178" t="s">
        <v>142</v>
      </c>
      <c r="I167" s="179">
        <v>434.86</v>
      </c>
      <c r="J167" s="180">
        <v>7.4988015686963143E-5</v>
      </c>
      <c r="K167" s="181" t="s">
        <v>78</v>
      </c>
      <c r="L167" s="28"/>
    </row>
    <row r="168" spans="1:12" ht="19.5" x14ac:dyDescent="0.2">
      <c r="A168" s="175" t="s">
        <v>397</v>
      </c>
      <c r="B168" s="176"/>
      <c r="C168" s="176"/>
      <c r="D168" s="176" t="s">
        <v>152</v>
      </c>
      <c r="E168" s="177"/>
      <c r="F168" s="176"/>
      <c r="G168" s="176"/>
      <c r="H168" s="178" t="s">
        <v>68</v>
      </c>
      <c r="I168" s="179">
        <v>2934.84</v>
      </c>
      <c r="J168" s="180">
        <v>5.0608892047722691E-4</v>
      </c>
      <c r="K168" s="181" t="s">
        <v>69</v>
      </c>
      <c r="L168" s="28"/>
    </row>
    <row r="169" spans="1:12" ht="19.5" x14ac:dyDescent="0.2">
      <c r="A169" s="175" t="s">
        <v>398</v>
      </c>
      <c r="B169" s="176" t="s">
        <v>154</v>
      </c>
      <c r="C169" s="176" t="s">
        <v>95</v>
      </c>
      <c r="D169" s="176" t="s">
        <v>155</v>
      </c>
      <c r="E169" s="177" t="s">
        <v>97</v>
      </c>
      <c r="F169" s="176">
        <v>360</v>
      </c>
      <c r="G169" s="176">
        <v>4.3899999999999997</v>
      </c>
      <c r="H169" s="178" t="s">
        <v>156</v>
      </c>
      <c r="I169" s="179">
        <v>1951.2</v>
      </c>
      <c r="J169" s="180">
        <v>3.3646832591731243E-4</v>
      </c>
      <c r="K169" s="181" t="s">
        <v>78</v>
      </c>
      <c r="L169" s="28"/>
    </row>
    <row r="170" spans="1:12" ht="19.5" x14ac:dyDescent="0.2">
      <c r="A170" s="175" t="s">
        <v>399</v>
      </c>
      <c r="B170" s="176" t="s">
        <v>400</v>
      </c>
      <c r="C170" s="176" t="s">
        <v>95</v>
      </c>
      <c r="D170" s="176" t="s">
        <v>401</v>
      </c>
      <c r="E170" s="177" t="s">
        <v>97</v>
      </c>
      <c r="F170" s="176">
        <v>84</v>
      </c>
      <c r="G170" s="176">
        <v>9.48</v>
      </c>
      <c r="H170" s="178" t="s">
        <v>402</v>
      </c>
      <c r="I170" s="179">
        <v>983.64</v>
      </c>
      <c r="J170" s="180">
        <v>1.696205945599145E-4</v>
      </c>
      <c r="K170" s="181" t="s">
        <v>78</v>
      </c>
      <c r="L170" s="28"/>
    </row>
    <row r="171" spans="1:12" ht="19.5" x14ac:dyDescent="0.2">
      <c r="A171" s="175" t="s">
        <v>403</v>
      </c>
      <c r="B171" s="176"/>
      <c r="C171" s="176"/>
      <c r="D171" s="176" t="s">
        <v>158</v>
      </c>
      <c r="E171" s="177"/>
      <c r="F171" s="176"/>
      <c r="G171" s="176"/>
      <c r="H171" s="178" t="s">
        <v>68</v>
      </c>
      <c r="I171" s="179">
        <v>1267.83</v>
      </c>
      <c r="J171" s="180">
        <v>2.1862681306260057E-4</v>
      </c>
      <c r="K171" s="181" t="s">
        <v>69</v>
      </c>
      <c r="L171" s="28"/>
    </row>
    <row r="172" spans="1:12" ht="29.25" x14ac:dyDescent="0.2">
      <c r="A172" s="175" t="s">
        <v>404</v>
      </c>
      <c r="B172" s="176" t="s">
        <v>283</v>
      </c>
      <c r="C172" s="176" t="s">
        <v>95</v>
      </c>
      <c r="D172" s="176" t="s">
        <v>284</v>
      </c>
      <c r="E172" s="177" t="s">
        <v>76</v>
      </c>
      <c r="F172" s="176">
        <v>1</v>
      </c>
      <c r="G172" s="176">
        <v>381.01</v>
      </c>
      <c r="H172" s="178" t="s">
        <v>285</v>
      </c>
      <c r="I172" s="179">
        <v>470.69</v>
      </c>
      <c r="J172" s="180">
        <v>8.1166603283117975E-5</v>
      </c>
      <c r="K172" s="181" t="s">
        <v>78</v>
      </c>
      <c r="L172" s="28"/>
    </row>
    <row r="173" spans="1:12" ht="19.5" x14ac:dyDescent="0.2">
      <c r="A173" s="175" t="s">
        <v>405</v>
      </c>
      <c r="B173" s="176" t="s">
        <v>291</v>
      </c>
      <c r="C173" s="176" t="s">
        <v>95</v>
      </c>
      <c r="D173" s="176" t="s">
        <v>292</v>
      </c>
      <c r="E173" s="177" t="s">
        <v>76</v>
      </c>
      <c r="F173" s="176">
        <v>2</v>
      </c>
      <c r="G173" s="176">
        <v>83</v>
      </c>
      <c r="H173" s="178" t="s">
        <v>293</v>
      </c>
      <c r="I173" s="179">
        <v>205.06</v>
      </c>
      <c r="J173" s="180">
        <v>3.5360903501744612E-5</v>
      </c>
      <c r="K173" s="181" t="s">
        <v>78</v>
      </c>
      <c r="L173" s="28"/>
    </row>
    <row r="174" spans="1:12" ht="19.5" x14ac:dyDescent="0.2">
      <c r="A174" s="175" t="s">
        <v>406</v>
      </c>
      <c r="B174" s="176" t="s">
        <v>172</v>
      </c>
      <c r="C174" s="176" t="s">
        <v>95</v>
      </c>
      <c r="D174" s="176" t="s">
        <v>173</v>
      </c>
      <c r="E174" s="177" t="s">
        <v>76</v>
      </c>
      <c r="F174" s="176">
        <v>10</v>
      </c>
      <c r="G174" s="176">
        <v>12.13</v>
      </c>
      <c r="H174" s="178" t="s">
        <v>174</v>
      </c>
      <c r="I174" s="179">
        <v>149.80000000000001</v>
      </c>
      <c r="J174" s="180">
        <v>2.583177286921556E-5</v>
      </c>
      <c r="K174" s="181" t="s">
        <v>78</v>
      </c>
      <c r="L174" s="28"/>
    </row>
    <row r="175" spans="1:12" ht="19.5" x14ac:dyDescent="0.2">
      <c r="A175" s="175" t="s">
        <v>407</v>
      </c>
      <c r="B175" s="176" t="s">
        <v>351</v>
      </c>
      <c r="C175" s="176" t="s">
        <v>74</v>
      </c>
      <c r="D175" s="176" t="s">
        <v>352</v>
      </c>
      <c r="E175" s="177" t="s">
        <v>76</v>
      </c>
      <c r="F175" s="176">
        <v>2</v>
      </c>
      <c r="G175" s="176">
        <v>172.94</v>
      </c>
      <c r="H175" s="178" t="s">
        <v>353</v>
      </c>
      <c r="I175" s="179">
        <v>427.3</v>
      </c>
      <c r="J175" s="180">
        <v>7.3684356121600858E-5</v>
      </c>
      <c r="K175" s="181" t="s">
        <v>78</v>
      </c>
      <c r="L175" s="28"/>
    </row>
    <row r="176" spans="1:12" ht="19.5" x14ac:dyDescent="0.2">
      <c r="A176" s="175" t="s">
        <v>408</v>
      </c>
      <c r="B176" s="176" t="s">
        <v>176</v>
      </c>
      <c r="C176" s="176" t="s">
        <v>95</v>
      </c>
      <c r="D176" s="176" t="s">
        <v>177</v>
      </c>
      <c r="E176" s="177" t="s">
        <v>76</v>
      </c>
      <c r="F176" s="176">
        <v>1</v>
      </c>
      <c r="G176" s="176">
        <v>12.13</v>
      </c>
      <c r="H176" s="178" t="s">
        <v>174</v>
      </c>
      <c r="I176" s="179">
        <v>14.98</v>
      </c>
      <c r="J176" s="180">
        <v>2.5831772869215558E-6</v>
      </c>
      <c r="K176" s="181" t="s">
        <v>78</v>
      </c>
      <c r="L176" s="28"/>
    </row>
    <row r="177" spans="1:12" ht="19.5" x14ac:dyDescent="0.2">
      <c r="A177" s="175" t="s">
        <v>409</v>
      </c>
      <c r="B177" s="176"/>
      <c r="C177" s="176"/>
      <c r="D177" s="176" t="s">
        <v>183</v>
      </c>
      <c r="E177" s="177"/>
      <c r="F177" s="176"/>
      <c r="G177" s="176"/>
      <c r="H177" s="178" t="s">
        <v>68</v>
      </c>
      <c r="I177" s="179">
        <v>1492.73</v>
      </c>
      <c r="J177" s="180">
        <v>2.5740896071471393E-4</v>
      </c>
      <c r="K177" s="181" t="s">
        <v>69</v>
      </c>
      <c r="L177" s="28"/>
    </row>
    <row r="178" spans="1:12" ht="19.5" x14ac:dyDescent="0.2">
      <c r="A178" s="175" t="s">
        <v>410</v>
      </c>
      <c r="B178" s="176" t="s">
        <v>252</v>
      </c>
      <c r="C178" s="176" t="s">
        <v>95</v>
      </c>
      <c r="D178" s="176" t="s">
        <v>253</v>
      </c>
      <c r="E178" s="177" t="s">
        <v>76</v>
      </c>
      <c r="F178" s="176">
        <v>8</v>
      </c>
      <c r="G178" s="176">
        <v>45.68</v>
      </c>
      <c r="H178" s="178" t="s">
        <v>254</v>
      </c>
      <c r="I178" s="179">
        <v>451.44</v>
      </c>
      <c r="J178" s="180">
        <v>7.7847099760204751E-5</v>
      </c>
      <c r="K178" s="181" t="s">
        <v>78</v>
      </c>
      <c r="L178" s="28"/>
    </row>
    <row r="179" spans="1:12" ht="19.5" x14ac:dyDescent="0.2">
      <c r="A179" s="175" t="s">
        <v>411</v>
      </c>
      <c r="B179" s="176" t="s">
        <v>189</v>
      </c>
      <c r="C179" s="176" t="s">
        <v>95</v>
      </c>
      <c r="D179" s="176" t="s">
        <v>190</v>
      </c>
      <c r="E179" s="177" t="s">
        <v>76</v>
      </c>
      <c r="F179" s="176">
        <v>2</v>
      </c>
      <c r="G179" s="176">
        <v>35.42</v>
      </c>
      <c r="H179" s="178" t="s">
        <v>191</v>
      </c>
      <c r="I179" s="179">
        <v>87.5</v>
      </c>
      <c r="J179" s="180">
        <v>1.5088652376878247E-5</v>
      </c>
      <c r="K179" s="181" t="s">
        <v>78</v>
      </c>
      <c r="L179" s="28"/>
    </row>
    <row r="180" spans="1:12" ht="19.5" x14ac:dyDescent="0.2">
      <c r="A180" s="175" t="s">
        <v>412</v>
      </c>
      <c r="B180" s="176" t="s">
        <v>329</v>
      </c>
      <c r="C180" s="176" t="s">
        <v>95</v>
      </c>
      <c r="D180" s="176" t="s">
        <v>330</v>
      </c>
      <c r="E180" s="177" t="s">
        <v>76</v>
      </c>
      <c r="F180" s="176">
        <v>9</v>
      </c>
      <c r="G180" s="176">
        <v>43.5</v>
      </c>
      <c r="H180" s="178" t="s">
        <v>331</v>
      </c>
      <c r="I180" s="179">
        <v>483.57</v>
      </c>
      <c r="J180" s="180">
        <v>8.3387652912994442E-5</v>
      </c>
      <c r="K180" s="181" t="s">
        <v>78</v>
      </c>
      <c r="L180" s="28"/>
    </row>
    <row r="181" spans="1:12" ht="19.5" x14ac:dyDescent="0.2">
      <c r="A181" s="175" t="s">
        <v>413</v>
      </c>
      <c r="B181" s="176" t="s">
        <v>201</v>
      </c>
      <c r="C181" s="176" t="s">
        <v>95</v>
      </c>
      <c r="D181" s="176" t="s">
        <v>202</v>
      </c>
      <c r="E181" s="177" t="s">
        <v>76</v>
      </c>
      <c r="F181" s="176">
        <v>7</v>
      </c>
      <c r="G181" s="176">
        <v>46.29</v>
      </c>
      <c r="H181" s="178" t="s">
        <v>203</v>
      </c>
      <c r="I181" s="179">
        <v>400.26</v>
      </c>
      <c r="J181" s="180">
        <v>6.9021531432791858E-5</v>
      </c>
      <c r="K181" s="181" t="s">
        <v>78</v>
      </c>
      <c r="L181" s="28"/>
    </row>
    <row r="182" spans="1:12" ht="19.5" x14ac:dyDescent="0.2">
      <c r="A182" s="175" t="s">
        <v>414</v>
      </c>
      <c r="B182" s="176" t="s">
        <v>338</v>
      </c>
      <c r="C182" s="176" t="s">
        <v>95</v>
      </c>
      <c r="D182" s="176" t="s">
        <v>339</v>
      </c>
      <c r="E182" s="177" t="s">
        <v>76</v>
      </c>
      <c r="F182" s="176">
        <v>2</v>
      </c>
      <c r="G182" s="176">
        <v>28.32</v>
      </c>
      <c r="H182" s="178" t="s">
        <v>340</v>
      </c>
      <c r="I182" s="179">
        <v>69.959999999999994</v>
      </c>
      <c r="J182" s="180">
        <v>1.2064024231844597E-5</v>
      </c>
      <c r="K182" s="181" t="s">
        <v>78</v>
      </c>
      <c r="L182" s="28"/>
    </row>
    <row r="183" spans="1:12" x14ac:dyDescent="0.2">
      <c r="A183" s="175" t="s">
        <v>415</v>
      </c>
      <c r="B183" s="176"/>
      <c r="C183" s="176"/>
      <c r="D183" s="176" t="s">
        <v>416</v>
      </c>
      <c r="E183" s="177"/>
      <c r="F183" s="176"/>
      <c r="G183" s="176"/>
      <c r="H183" s="178" t="s">
        <v>68</v>
      </c>
      <c r="I183" s="179">
        <v>93211.34</v>
      </c>
      <c r="J183" s="180">
        <v>1.6073525792491501E-2</v>
      </c>
      <c r="K183" s="181" t="s">
        <v>69</v>
      </c>
      <c r="L183" s="28"/>
    </row>
    <row r="184" spans="1:12" x14ac:dyDescent="0.2">
      <c r="A184" s="175" t="s">
        <v>417</v>
      </c>
      <c r="B184" s="176"/>
      <c r="C184" s="176"/>
      <c r="D184" s="176" t="s">
        <v>418</v>
      </c>
      <c r="E184" s="177"/>
      <c r="F184" s="176"/>
      <c r="G184" s="176"/>
      <c r="H184" s="178" t="s">
        <v>68</v>
      </c>
      <c r="I184" s="179">
        <v>17054.14</v>
      </c>
      <c r="J184" s="180">
        <v>2.940845600532736E-3</v>
      </c>
      <c r="K184" s="181" t="s">
        <v>69</v>
      </c>
      <c r="L184" s="28"/>
    </row>
    <row r="185" spans="1:12" ht="19.5" x14ac:dyDescent="0.2">
      <c r="A185" s="175" t="s">
        <v>419</v>
      </c>
      <c r="B185" s="176" t="s">
        <v>420</v>
      </c>
      <c r="C185" s="176" t="s">
        <v>74</v>
      </c>
      <c r="D185" s="176" t="s">
        <v>421</v>
      </c>
      <c r="E185" s="177" t="s">
        <v>97</v>
      </c>
      <c r="F185" s="176">
        <v>120</v>
      </c>
      <c r="G185" s="176">
        <v>31.38</v>
      </c>
      <c r="H185" s="178" t="s">
        <v>422</v>
      </c>
      <c r="I185" s="179">
        <v>4651.2</v>
      </c>
      <c r="J185" s="180">
        <v>8.0206102783241266E-4</v>
      </c>
      <c r="K185" s="181" t="s">
        <v>78</v>
      </c>
      <c r="L185" s="28"/>
    </row>
    <row r="186" spans="1:12" x14ac:dyDescent="0.2">
      <c r="A186" s="175" t="s">
        <v>423</v>
      </c>
      <c r="B186" s="176" t="s">
        <v>424</v>
      </c>
      <c r="C186" s="176" t="s">
        <v>74</v>
      </c>
      <c r="D186" s="176" t="s">
        <v>425</v>
      </c>
      <c r="E186" s="177" t="s">
        <v>76</v>
      </c>
      <c r="F186" s="176">
        <v>1</v>
      </c>
      <c r="G186" s="176">
        <v>182.38</v>
      </c>
      <c r="H186" s="178" t="s">
        <v>426</v>
      </c>
      <c r="I186" s="179">
        <v>225.31</v>
      </c>
      <c r="J186" s="180">
        <v>3.885284876610786E-5</v>
      </c>
      <c r="K186" s="181" t="s">
        <v>78</v>
      </c>
      <c r="L186" s="28"/>
    </row>
    <row r="187" spans="1:12" x14ac:dyDescent="0.2">
      <c r="A187" s="175" t="s">
        <v>427</v>
      </c>
      <c r="B187" s="176" t="s">
        <v>428</v>
      </c>
      <c r="C187" s="176" t="s">
        <v>74</v>
      </c>
      <c r="D187" s="176" t="s">
        <v>429</v>
      </c>
      <c r="E187" s="177" t="s">
        <v>430</v>
      </c>
      <c r="F187" s="176">
        <v>1</v>
      </c>
      <c r="G187" s="176">
        <v>746.86</v>
      </c>
      <c r="H187" s="178" t="s">
        <v>431</v>
      </c>
      <c r="I187" s="179">
        <v>922.67</v>
      </c>
      <c r="J187" s="180">
        <v>1.5910682158370575E-4</v>
      </c>
      <c r="K187" s="181" t="s">
        <v>78</v>
      </c>
      <c r="L187" s="28"/>
    </row>
    <row r="188" spans="1:12" x14ac:dyDescent="0.2">
      <c r="A188" s="175" t="s">
        <v>432</v>
      </c>
      <c r="B188" s="176" t="s">
        <v>433</v>
      </c>
      <c r="C188" s="176" t="s">
        <v>74</v>
      </c>
      <c r="D188" s="176" t="s">
        <v>434</v>
      </c>
      <c r="E188" s="177" t="s">
        <v>76</v>
      </c>
      <c r="F188" s="176">
        <v>1</v>
      </c>
      <c r="G188" s="176">
        <v>141.88</v>
      </c>
      <c r="H188" s="178" t="s">
        <v>435</v>
      </c>
      <c r="I188" s="179">
        <v>175.27</v>
      </c>
      <c r="J188" s="180">
        <v>3.0223864023948005E-5</v>
      </c>
      <c r="K188" s="181" t="s">
        <v>78</v>
      </c>
      <c r="L188" s="28"/>
    </row>
    <row r="189" spans="1:12" x14ac:dyDescent="0.2">
      <c r="A189" s="175" t="s">
        <v>436</v>
      </c>
      <c r="B189" s="176" t="s">
        <v>437</v>
      </c>
      <c r="C189" s="176" t="s">
        <v>74</v>
      </c>
      <c r="D189" s="176" t="s">
        <v>438</v>
      </c>
      <c r="E189" s="177" t="s">
        <v>97</v>
      </c>
      <c r="F189" s="176">
        <v>12</v>
      </c>
      <c r="G189" s="176">
        <v>7.93</v>
      </c>
      <c r="H189" s="178" t="s">
        <v>439</v>
      </c>
      <c r="I189" s="179">
        <v>117.48</v>
      </c>
      <c r="J189" s="180">
        <v>2.0258455785550359E-5</v>
      </c>
      <c r="K189" s="181" t="s">
        <v>78</v>
      </c>
      <c r="L189" s="28"/>
    </row>
    <row r="190" spans="1:12" x14ac:dyDescent="0.2">
      <c r="A190" s="175" t="s">
        <v>440</v>
      </c>
      <c r="B190" s="176" t="s">
        <v>441</v>
      </c>
      <c r="C190" s="176" t="s">
        <v>74</v>
      </c>
      <c r="D190" s="176" t="s">
        <v>442</v>
      </c>
      <c r="E190" s="177" t="s">
        <v>76</v>
      </c>
      <c r="F190" s="176">
        <v>4</v>
      </c>
      <c r="G190" s="176">
        <v>33.049999999999997</v>
      </c>
      <c r="H190" s="178" t="s">
        <v>443</v>
      </c>
      <c r="I190" s="179">
        <v>163.28</v>
      </c>
      <c r="J190" s="180">
        <v>2.815628754396206E-5</v>
      </c>
      <c r="K190" s="181" t="s">
        <v>78</v>
      </c>
      <c r="L190" s="28"/>
    </row>
    <row r="191" spans="1:12" x14ac:dyDescent="0.2">
      <c r="A191" s="175" t="s">
        <v>444</v>
      </c>
      <c r="B191" s="176" t="s">
        <v>445</v>
      </c>
      <c r="C191" s="176" t="s">
        <v>95</v>
      </c>
      <c r="D191" s="176" t="s">
        <v>446</v>
      </c>
      <c r="E191" s="177" t="s">
        <v>76</v>
      </c>
      <c r="F191" s="176">
        <v>2</v>
      </c>
      <c r="G191" s="176">
        <v>659.83</v>
      </c>
      <c r="H191" s="178" t="s">
        <v>447</v>
      </c>
      <c r="I191" s="179">
        <v>1630.3</v>
      </c>
      <c r="J191" s="183">
        <v>2.8113177108599551E-4</v>
      </c>
      <c r="K191" s="181" t="s">
        <v>78</v>
      </c>
      <c r="L191" s="28"/>
    </row>
    <row r="192" spans="1:12" ht="19.5" x14ac:dyDescent="0.2">
      <c r="A192" s="175" t="s">
        <v>448</v>
      </c>
      <c r="B192" s="176" t="s">
        <v>449</v>
      </c>
      <c r="C192" s="176" t="s">
        <v>95</v>
      </c>
      <c r="D192" s="176" t="s">
        <v>450</v>
      </c>
      <c r="E192" s="177" t="s">
        <v>97</v>
      </c>
      <c r="F192" s="176">
        <v>504</v>
      </c>
      <c r="G192" s="176">
        <v>7.79</v>
      </c>
      <c r="H192" s="178" t="s">
        <v>451</v>
      </c>
      <c r="I192" s="179">
        <v>4848.4799999999996</v>
      </c>
      <c r="J192" s="183">
        <v>8.3608033458567601E-4</v>
      </c>
      <c r="K192" s="181" t="s">
        <v>78</v>
      </c>
      <c r="L192" s="28"/>
    </row>
    <row r="193" spans="1:12" x14ac:dyDescent="0.2">
      <c r="A193" s="175" t="s">
        <v>452</v>
      </c>
      <c r="B193" s="176" t="s">
        <v>453</v>
      </c>
      <c r="C193" s="176" t="s">
        <v>74</v>
      </c>
      <c r="D193" s="176" t="s">
        <v>454</v>
      </c>
      <c r="E193" s="177" t="s">
        <v>76</v>
      </c>
      <c r="F193" s="176">
        <v>30</v>
      </c>
      <c r="G193" s="176">
        <v>29.56</v>
      </c>
      <c r="H193" s="178" t="s">
        <v>455</v>
      </c>
      <c r="I193" s="179">
        <v>1095.3</v>
      </c>
      <c r="J193" s="183">
        <v>1.8887543941022565E-4</v>
      </c>
      <c r="K193" s="181" t="s">
        <v>78</v>
      </c>
      <c r="L193" s="28"/>
    </row>
    <row r="194" spans="1:12" ht="19.5" x14ac:dyDescent="0.2">
      <c r="A194" s="175" t="s">
        <v>456</v>
      </c>
      <c r="B194" s="176" t="s">
        <v>457</v>
      </c>
      <c r="C194" s="176" t="s">
        <v>74</v>
      </c>
      <c r="D194" s="176" t="s">
        <v>458</v>
      </c>
      <c r="E194" s="177" t="s">
        <v>76</v>
      </c>
      <c r="F194" s="176">
        <v>30</v>
      </c>
      <c r="G194" s="176">
        <v>28.06</v>
      </c>
      <c r="H194" s="178" t="s">
        <v>459</v>
      </c>
      <c r="I194" s="179">
        <v>1039.8</v>
      </c>
      <c r="J194" s="183">
        <v>1.7930492275974861E-4</v>
      </c>
      <c r="K194" s="181" t="s">
        <v>78</v>
      </c>
      <c r="L194" s="28"/>
    </row>
    <row r="195" spans="1:12" ht="19.5" x14ac:dyDescent="0.2">
      <c r="A195" s="175" t="s">
        <v>460</v>
      </c>
      <c r="B195" s="176" t="s">
        <v>461</v>
      </c>
      <c r="C195" s="176" t="s">
        <v>95</v>
      </c>
      <c r="D195" s="176" t="s">
        <v>462</v>
      </c>
      <c r="E195" s="177" t="s">
        <v>76</v>
      </c>
      <c r="F195" s="176">
        <v>15</v>
      </c>
      <c r="G195" s="176">
        <v>10.83</v>
      </c>
      <c r="H195" s="178" t="s">
        <v>463</v>
      </c>
      <c r="I195" s="179">
        <v>200.55</v>
      </c>
      <c r="J195" s="183">
        <v>3.4583191247804943E-5</v>
      </c>
      <c r="K195" s="181" t="s">
        <v>78</v>
      </c>
      <c r="L195" s="28"/>
    </row>
    <row r="196" spans="1:12" ht="19.5" x14ac:dyDescent="0.2">
      <c r="A196" s="175" t="s">
        <v>464</v>
      </c>
      <c r="B196" s="176" t="s">
        <v>465</v>
      </c>
      <c r="C196" s="176" t="s">
        <v>74</v>
      </c>
      <c r="D196" s="176" t="s">
        <v>466</v>
      </c>
      <c r="E196" s="177" t="s">
        <v>76</v>
      </c>
      <c r="F196" s="176">
        <v>30</v>
      </c>
      <c r="G196" s="176">
        <v>53.55</v>
      </c>
      <c r="H196" s="178" t="s">
        <v>467</v>
      </c>
      <c r="I196" s="179">
        <v>1984.5</v>
      </c>
      <c r="J196" s="183">
        <v>3.4221063590759868E-4</v>
      </c>
      <c r="K196" s="181" t="s">
        <v>78</v>
      </c>
      <c r="L196" s="28"/>
    </row>
    <row r="197" spans="1:12" ht="19.5" x14ac:dyDescent="0.2">
      <c r="A197" s="175" t="s">
        <v>468</v>
      </c>
      <c r="B197" s="176"/>
      <c r="C197" s="176"/>
      <c r="D197" s="176" t="s">
        <v>469</v>
      </c>
      <c r="E197" s="177"/>
      <c r="F197" s="176"/>
      <c r="G197" s="176"/>
      <c r="H197" s="178" t="s">
        <v>68</v>
      </c>
      <c r="I197" s="179">
        <v>12881.31</v>
      </c>
      <c r="J197" s="183">
        <v>2.2212755285577778E-3</v>
      </c>
      <c r="K197" s="181" t="s">
        <v>69</v>
      </c>
      <c r="L197" s="28"/>
    </row>
    <row r="198" spans="1:12" ht="19.5" x14ac:dyDescent="0.2">
      <c r="A198" s="175" t="s">
        <v>470</v>
      </c>
      <c r="B198" s="176" t="s">
        <v>420</v>
      </c>
      <c r="C198" s="176" t="s">
        <v>74</v>
      </c>
      <c r="D198" s="176" t="s">
        <v>421</v>
      </c>
      <c r="E198" s="177" t="s">
        <v>97</v>
      </c>
      <c r="F198" s="176">
        <v>28</v>
      </c>
      <c r="G198" s="176">
        <v>31.38</v>
      </c>
      <c r="H198" s="178" t="s">
        <v>422</v>
      </c>
      <c r="I198" s="179">
        <v>1085.28</v>
      </c>
      <c r="J198" s="183">
        <v>1.8714757316089627E-4</v>
      </c>
      <c r="K198" s="181" t="s">
        <v>78</v>
      </c>
      <c r="L198" s="28"/>
    </row>
    <row r="199" spans="1:12" ht="19.5" x14ac:dyDescent="0.2">
      <c r="A199" s="175" t="s">
        <v>471</v>
      </c>
      <c r="B199" s="176" t="s">
        <v>428</v>
      </c>
      <c r="C199" s="176" t="s">
        <v>74</v>
      </c>
      <c r="D199" s="176" t="s">
        <v>429</v>
      </c>
      <c r="E199" s="177" t="s">
        <v>430</v>
      </c>
      <c r="F199" s="176">
        <v>1</v>
      </c>
      <c r="G199" s="176">
        <v>746.86</v>
      </c>
      <c r="H199" s="178" t="s">
        <v>431</v>
      </c>
      <c r="I199" s="179">
        <v>922.67</v>
      </c>
      <c r="J199" s="183">
        <v>1.5910682158370575E-4</v>
      </c>
      <c r="K199" s="181" t="s">
        <v>78</v>
      </c>
      <c r="L199" s="28"/>
    </row>
    <row r="200" spans="1:12" ht="19.5" x14ac:dyDescent="0.2">
      <c r="A200" s="175" t="s">
        <v>472</v>
      </c>
      <c r="B200" s="176" t="s">
        <v>433</v>
      </c>
      <c r="C200" s="176" t="s">
        <v>74</v>
      </c>
      <c r="D200" s="176" t="s">
        <v>434</v>
      </c>
      <c r="E200" s="177" t="s">
        <v>76</v>
      </c>
      <c r="F200" s="176">
        <v>1</v>
      </c>
      <c r="G200" s="176">
        <v>141.88</v>
      </c>
      <c r="H200" s="178" t="s">
        <v>435</v>
      </c>
      <c r="I200" s="179">
        <v>175.27</v>
      </c>
      <c r="J200" s="183">
        <v>3.0223864023948005E-5</v>
      </c>
      <c r="K200" s="181" t="s">
        <v>78</v>
      </c>
      <c r="L200" s="28"/>
    </row>
    <row r="201" spans="1:12" ht="19.5" x14ac:dyDescent="0.2">
      <c r="A201" s="175" t="s">
        <v>473</v>
      </c>
      <c r="B201" s="176" t="s">
        <v>441</v>
      </c>
      <c r="C201" s="176" t="s">
        <v>74</v>
      </c>
      <c r="D201" s="176" t="s">
        <v>442</v>
      </c>
      <c r="E201" s="177" t="s">
        <v>76</v>
      </c>
      <c r="F201" s="176">
        <v>4</v>
      </c>
      <c r="G201" s="176">
        <v>33.049999999999997</v>
      </c>
      <c r="H201" s="178" t="s">
        <v>443</v>
      </c>
      <c r="I201" s="179">
        <v>163.28</v>
      </c>
      <c r="J201" s="183">
        <v>2.815628754396206E-5</v>
      </c>
      <c r="K201" s="181" t="s">
        <v>78</v>
      </c>
      <c r="L201" s="28"/>
    </row>
    <row r="202" spans="1:12" ht="19.5" x14ac:dyDescent="0.2">
      <c r="A202" s="175" t="s">
        <v>474</v>
      </c>
      <c r="B202" s="176" t="s">
        <v>445</v>
      </c>
      <c r="C202" s="176" t="s">
        <v>95</v>
      </c>
      <c r="D202" s="176" t="s">
        <v>446</v>
      </c>
      <c r="E202" s="177" t="s">
        <v>76</v>
      </c>
      <c r="F202" s="176">
        <v>2</v>
      </c>
      <c r="G202" s="176">
        <v>659.83</v>
      </c>
      <c r="H202" s="178" t="s">
        <v>447</v>
      </c>
      <c r="I202" s="179">
        <v>1630.3</v>
      </c>
      <c r="J202" s="183">
        <v>2.8113177108599551E-4</v>
      </c>
      <c r="K202" s="181" t="s">
        <v>78</v>
      </c>
      <c r="L202" s="28"/>
    </row>
    <row r="203" spans="1:12" ht="19.5" x14ac:dyDescent="0.2">
      <c r="A203" s="175" t="s">
        <v>475</v>
      </c>
      <c r="B203" s="176" t="s">
        <v>449</v>
      </c>
      <c r="C203" s="176" t="s">
        <v>95</v>
      </c>
      <c r="D203" s="176" t="s">
        <v>450</v>
      </c>
      <c r="E203" s="177" t="s">
        <v>97</v>
      </c>
      <c r="F203" s="176">
        <v>470</v>
      </c>
      <c r="G203" s="176">
        <v>7.79</v>
      </c>
      <c r="H203" s="178" t="s">
        <v>451</v>
      </c>
      <c r="I203" s="179">
        <v>4521.3999999999996</v>
      </c>
      <c r="J203" s="183">
        <v>7.7967808979219778E-4</v>
      </c>
      <c r="K203" s="181" t="s">
        <v>78</v>
      </c>
      <c r="L203" s="28"/>
    </row>
    <row r="204" spans="1:12" ht="19.5" x14ac:dyDescent="0.2">
      <c r="A204" s="175" t="s">
        <v>476</v>
      </c>
      <c r="B204" s="176" t="s">
        <v>477</v>
      </c>
      <c r="C204" s="176" t="s">
        <v>74</v>
      </c>
      <c r="D204" s="176" t="s">
        <v>478</v>
      </c>
      <c r="E204" s="177" t="s">
        <v>76</v>
      </c>
      <c r="F204" s="176">
        <v>2</v>
      </c>
      <c r="G204" s="176">
        <v>16.11</v>
      </c>
      <c r="H204" s="178" t="s">
        <v>479</v>
      </c>
      <c r="I204" s="179">
        <v>39.799999999999997</v>
      </c>
      <c r="J204" s="183">
        <v>6.8631813097114777E-6</v>
      </c>
      <c r="K204" s="181" t="s">
        <v>78</v>
      </c>
      <c r="L204" s="28"/>
    </row>
    <row r="205" spans="1:12" ht="19.5" x14ac:dyDescent="0.2">
      <c r="A205" s="175" t="s">
        <v>480</v>
      </c>
      <c r="B205" s="176" t="s">
        <v>453</v>
      </c>
      <c r="C205" s="176" t="s">
        <v>74</v>
      </c>
      <c r="D205" s="176" t="s">
        <v>454</v>
      </c>
      <c r="E205" s="177" t="s">
        <v>76</v>
      </c>
      <c r="F205" s="176">
        <v>30</v>
      </c>
      <c r="G205" s="176">
        <v>29.56</v>
      </c>
      <c r="H205" s="178" t="s">
        <v>455</v>
      </c>
      <c r="I205" s="179">
        <v>1095.3</v>
      </c>
      <c r="J205" s="183">
        <v>1.8887543941022565E-4</v>
      </c>
      <c r="K205" s="181" t="s">
        <v>78</v>
      </c>
      <c r="L205" s="28"/>
    </row>
    <row r="206" spans="1:12" ht="19.5" x14ac:dyDescent="0.2">
      <c r="A206" s="175" t="s">
        <v>481</v>
      </c>
      <c r="B206" s="176" t="s">
        <v>437</v>
      </c>
      <c r="C206" s="176" t="s">
        <v>74</v>
      </c>
      <c r="D206" s="176" t="s">
        <v>438</v>
      </c>
      <c r="E206" s="177" t="s">
        <v>97</v>
      </c>
      <c r="F206" s="176">
        <v>1</v>
      </c>
      <c r="G206" s="176">
        <v>7.93</v>
      </c>
      <c r="H206" s="178" t="s">
        <v>439</v>
      </c>
      <c r="I206" s="179">
        <v>9.7899999999999991</v>
      </c>
      <c r="J206" s="183">
        <v>1.6882046487958634E-6</v>
      </c>
      <c r="K206" s="181" t="s">
        <v>78</v>
      </c>
      <c r="L206" s="28"/>
    </row>
    <row r="207" spans="1:12" ht="19.5" x14ac:dyDescent="0.2">
      <c r="A207" s="175" t="s">
        <v>482</v>
      </c>
      <c r="B207" s="176" t="s">
        <v>457</v>
      </c>
      <c r="C207" s="176" t="s">
        <v>74</v>
      </c>
      <c r="D207" s="176" t="s">
        <v>458</v>
      </c>
      <c r="E207" s="177" t="s">
        <v>76</v>
      </c>
      <c r="F207" s="176">
        <v>30</v>
      </c>
      <c r="G207" s="176">
        <v>28.06</v>
      </c>
      <c r="H207" s="178" t="s">
        <v>459</v>
      </c>
      <c r="I207" s="179">
        <v>1039.8</v>
      </c>
      <c r="J207" s="183">
        <v>1.7930492275974861E-4</v>
      </c>
      <c r="K207" s="181" t="s">
        <v>78</v>
      </c>
      <c r="L207" s="28"/>
    </row>
    <row r="208" spans="1:12" ht="19.5" x14ac:dyDescent="0.2">
      <c r="A208" s="175" t="s">
        <v>483</v>
      </c>
      <c r="B208" s="176" t="s">
        <v>461</v>
      </c>
      <c r="C208" s="176" t="s">
        <v>95</v>
      </c>
      <c r="D208" s="176" t="s">
        <v>462</v>
      </c>
      <c r="E208" s="177" t="s">
        <v>76</v>
      </c>
      <c r="F208" s="176">
        <v>16</v>
      </c>
      <c r="G208" s="176">
        <v>10.83</v>
      </c>
      <c r="H208" s="178" t="s">
        <v>463</v>
      </c>
      <c r="I208" s="179">
        <v>213.92</v>
      </c>
      <c r="J208" s="183">
        <v>3.688873733099194E-5</v>
      </c>
      <c r="K208" s="181" t="s">
        <v>78</v>
      </c>
      <c r="L208" s="28"/>
    </row>
    <row r="209" spans="1:12" ht="19.5" x14ac:dyDescent="0.2">
      <c r="A209" s="175" t="s">
        <v>484</v>
      </c>
      <c r="B209" s="176" t="s">
        <v>465</v>
      </c>
      <c r="C209" s="176" t="s">
        <v>74</v>
      </c>
      <c r="D209" s="176" t="s">
        <v>466</v>
      </c>
      <c r="E209" s="177" t="s">
        <v>76</v>
      </c>
      <c r="F209" s="176">
        <v>30</v>
      </c>
      <c r="G209" s="176">
        <v>53.55</v>
      </c>
      <c r="H209" s="178" t="s">
        <v>467</v>
      </c>
      <c r="I209" s="179">
        <v>1984.5</v>
      </c>
      <c r="J209" s="183">
        <v>3.4221063590759868E-4</v>
      </c>
      <c r="K209" s="181" t="s">
        <v>78</v>
      </c>
      <c r="L209" s="28"/>
    </row>
    <row r="210" spans="1:12" ht="19.5" x14ac:dyDescent="0.2">
      <c r="A210" s="175" t="s">
        <v>485</v>
      </c>
      <c r="B210" s="176"/>
      <c r="C210" s="176"/>
      <c r="D210" s="176" t="s">
        <v>486</v>
      </c>
      <c r="E210" s="177"/>
      <c r="F210" s="176"/>
      <c r="G210" s="176"/>
      <c r="H210" s="178" t="s">
        <v>68</v>
      </c>
      <c r="I210" s="179">
        <v>26044.639999999999</v>
      </c>
      <c r="J210" s="183">
        <v>4.4911830770392944E-3</v>
      </c>
      <c r="K210" s="181" t="s">
        <v>69</v>
      </c>
      <c r="L210" s="28"/>
    </row>
    <row r="211" spans="1:12" ht="19.5" x14ac:dyDescent="0.2">
      <c r="A211" s="175" t="s">
        <v>487</v>
      </c>
      <c r="B211" s="176" t="s">
        <v>420</v>
      </c>
      <c r="C211" s="176" t="s">
        <v>74</v>
      </c>
      <c r="D211" s="176" t="s">
        <v>421</v>
      </c>
      <c r="E211" s="177" t="s">
        <v>97</v>
      </c>
      <c r="F211" s="176">
        <v>180</v>
      </c>
      <c r="G211" s="176">
        <v>31.38</v>
      </c>
      <c r="H211" s="178" t="s">
        <v>422</v>
      </c>
      <c r="I211" s="179">
        <v>6976.8</v>
      </c>
      <c r="J211" s="183">
        <v>1.2030915417486189E-3</v>
      </c>
      <c r="K211" s="181" t="s">
        <v>78</v>
      </c>
      <c r="L211" s="28"/>
    </row>
    <row r="212" spans="1:12" ht="19.5" x14ac:dyDescent="0.2">
      <c r="A212" s="175" t="s">
        <v>488</v>
      </c>
      <c r="B212" s="176" t="s">
        <v>428</v>
      </c>
      <c r="C212" s="176" t="s">
        <v>74</v>
      </c>
      <c r="D212" s="176" t="s">
        <v>429</v>
      </c>
      <c r="E212" s="177" t="s">
        <v>430</v>
      </c>
      <c r="F212" s="176">
        <v>1</v>
      </c>
      <c r="G212" s="176">
        <v>746.86</v>
      </c>
      <c r="H212" s="178" t="s">
        <v>431</v>
      </c>
      <c r="I212" s="179">
        <v>922.67</v>
      </c>
      <c r="J212" s="183">
        <v>1.5910682158370575E-4</v>
      </c>
      <c r="K212" s="181" t="s">
        <v>78</v>
      </c>
      <c r="L212" s="28"/>
    </row>
    <row r="213" spans="1:12" ht="19.5" x14ac:dyDescent="0.2">
      <c r="A213" s="175" t="s">
        <v>489</v>
      </c>
      <c r="B213" s="176" t="s">
        <v>433</v>
      </c>
      <c r="C213" s="176" t="s">
        <v>74</v>
      </c>
      <c r="D213" s="176" t="s">
        <v>434</v>
      </c>
      <c r="E213" s="177" t="s">
        <v>76</v>
      </c>
      <c r="F213" s="176">
        <v>1</v>
      </c>
      <c r="G213" s="176">
        <v>141.88</v>
      </c>
      <c r="H213" s="178" t="s">
        <v>435</v>
      </c>
      <c r="I213" s="179">
        <v>175.27</v>
      </c>
      <c r="J213" s="183">
        <v>3.0223864023948005E-5</v>
      </c>
      <c r="K213" s="181" t="s">
        <v>78</v>
      </c>
      <c r="L213" s="28"/>
    </row>
    <row r="214" spans="1:12" ht="19.5" x14ac:dyDescent="0.2">
      <c r="A214" s="175" t="s">
        <v>490</v>
      </c>
      <c r="B214" s="176" t="s">
        <v>477</v>
      </c>
      <c r="C214" s="176" t="s">
        <v>74</v>
      </c>
      <c r="D214" s="176" t="s">
        <v>478</v>
      </c>
      <c r="E214" s="177" t="s">
        <v>76</v>
      </c>
      <c r="F214" s="176">
        <v>4</v>
      </c>
      <c r="G214" s="176">
        <v>16.11</v>
      </c>
      <c r="H214" s="178" t="s">
        <v>479</v>
      </c>
      <c r="I214" s="179">
        <v>79.599999999999994</v>
      </c>
      <c r="J214" s="183">
        <v>1.3726362619422955E-5</v>
      </c>
      <c r="K214" s="181" t="s">
        <v>78</v>
      </c>
      <c r="L214" s="28"/>
    </row>
    <row r="215" spans="1:12" ht="19.5" x14ac:dyDescent="0.2">
      <c r="A215" s="175" t="s">
        <v>491</v>
      </c>
      <c r="B215" s="176" t="s">
        <v>437</v>
      </c>
      <c r="C215" s="176" t="s">
        <v>74</v>
      </c>
      <c r="D215" s="176" t="s">
        <v>438</v>
      </c>
      <c r="E215" s="177" t="s">
        <v>97</v>
      </c>
      <c r="F215" s="176">
        <v>1</v>
      </c>
      <c r="G215" s="176">
        <v>7.93</v>
      </c>
      <c r="H215" s="178" t="s">
        <v>439</v>
      </c>
      <c r="I215" s="179">
        <v>9.7899999999999991</v>
      </c>
      <c r="J215" s="183">
        <v>1.6882046487958634E-6</v>
      </c>
      <c r="K215" s="181" t="s">
        <v>78</v>
      </c>
      <c r="L215" s="28"/>
    </row>
    <row r="216" spans="1:12" ht="19.5" x14ac:dyDescent="0.2">
      <c r="A216" s="175" t="s">
        <v>492</v>
      </c>
      <c r="B216" s="176" t="s">
        <v>441</v>
      </c>
      <c r="C216" s="176" t="s">
        <v>74</v>
      </c>
      <c r="D216" s="176" t="s">
        <v>442</v>
      </c>
      <c r="E216" s="177" t="s">
        <v>76</v>
      </c>
      <c r="F216" s="176">
        <v>4</v>
      </c>
      <c r="G216" s="176">
        <v>33.049999999999997</v>
      </c>
      <c r="H216" s="178" t="s">
        <v>443</v>
      </c>
      <c r="I216" s="179">
        <v>163.28</v>
      </c>
      <c r="J216" s="183">
        <v>2.815628754396206E-5</v>
      </c>
      <c r="K216" s="181" t="s">
        <v>78</v>
      </c>
      <c r="L216" s="28"/>
    </row>
    <row r="217" spans="1:12" ht="19.5" x14ac:dyDescent="0.2">
      <c r="A217" s="175" t="s">
        <v>493</v>
      </c>
      <c r="B217" s="176" t="s">
        <v>445</v>
      </c>
      <c r="C217" s="176" t="s">
        <v>95</v>
      </c>
      <c r="D217" s="176" t="s">
        <v>446</v>
      </c>
      <c r="E217" s="177" t="s">
        <v>76</v>
      </c>
      <c r="F217" s="176">
        <v>2</v>
      </c>
      <c r="G217" s="176">
        <v>659.83</v>
      </c>
      <c r="H217" s="178" t="s">
        <v>447</v>
      </c>
      <c r="I217" s="179">
        <v>1630.3</v>
      </c>
      <c r="J217" s="183">
        <v>2.8113177108599551E-4</v>
      </c>
      <c r="K217" s="181" t="s">
        <v>78</v>
      </c>
      <c r="L217" s="28"/>
    </row>
    <row r="218" spans="1:12" ht="19.5" x14ac:dyDescent="0.2">
      <c r="A218" s="175" t="s">
        <v>494</v>
      </c>
      <c r="B218" s="176" t="s">
        <v>449</v>
      </c>
      <c r="C218" s="176" t="s">
        <v>95</v>
      </c>
      <c r="D218" s="176" t="s">
        <v>450</v>
      </c>
      <c r="E218" s="177" t="s">
        <v>97</v>
      </c>
      <c r="F218" s="176">
        <v>915</v>
      </c>
      <c r="G218" s="176">
        <v>7.79</v>
      </c>
      <c r="H218" s="178" t="s">
        <v>451</v>
      </c>
      <c r="I218" s="179">
        <v>8802.2999999999993</v>
      </c>
      <c r="J218" s="183">
        <v>1.5178839407656618E-3</v>
      </c>
      <c r="K218" s="181" t="s">
        <v>78</v>
      </c>
      <c r="L218" s="28"/>
    </row>
    <row r="219" spans="1:12" ht="19.5" x14ac:dyDescent="0.2">
      <c r="A219" s="175" t="s">
        <v>495</v>
      </c>
      <c r="B219" s="176" t="s">
        <v>453</v>
      </c>
      <c r="C219" s="176" t="s">
        <v>74</v>
      </c>
      <c r="D219" s="176" t="s">
        <v>454</v>
      </c>
      <c r="E219" s="177" t="s">
        <v>76</v>
      </c>
      <c r="F219" s="176">
        <v>48</v>
      </c>
      <c r="G219" s="176">
        <v>29.56</v>
      </c>
      <c r="H219" s="178" t="s">
        <v>455</v>
      </c>
      <c r="I219" s="179">
        <v>1752.48</v>
      </c>
      <c r="J219" s="183">
        <v>3.0220070305636104E-4</v>
      </c>
      <c r="K219" s="181" t="s">
        <v>78</v>
      </c>
      <c r="L219" s="28"/>
    </row>
    <row r="220" spans="1:12" ht="19.5" x14ac:dyDescent="0.2">
      <c r="A220" s="175" t="s">
        <v>496</v>
      </c>
      <c r="B220" s="176" t="s">
        <v>457</v>
      </c>
      <c r="C220" s="176" t="s">
        <v>74</v>
      </c>
      <c r="D220" s="176" t="s">
        <v>458</v>
      </c>
      <c r="E220" s="177" t="s">
        <v>76</v>
      </c>
      <c r="F220" s="176">
        <v>48</v>
      </c>
      <c r="G220" s="176">
        <v>28.06</v>
      </c>
      <c r="H220" s="178" t="s">
        <v>459</v>
      </c>
      <c r="I220" s="179">
        <v>1663.68</v>
      </c>
      <c r="J220" s="183">
        <v>2.8688787641559775E-4</v>
      </c>
      <c r="K220" s="181" t="s">
        <v>78</v>
      </c>
      <c r="L220" s="28"/>
    </row>
    <row r="221" spans="1:12" ht="19.5" x14ac:dyDescent="0.2">
      <c r="A221" s="175" t="s">
        <v>497</v>
      </c>
      <c r="B221" s="176" t="s">
        <v>498</v>
      </c>
      <c r="C221" s="176" t="s">
        <v>74</v>
      </c>
      <c r="D221" s="176" t="s">
        <v>499</v>
      </c>
      <c r="E221" s="177" t="s">
        <v>97</v>
      </c>
      <c r="F221" s="176">
        <v>9</v>
      </c>
      <c r="G221" s="176">
        <v>19.07</v>
      </c>
      <c r="H221" s="178" t="s">
        <v>500</v>
      </c>
      <c r="I221" s="179">
        <v>211.95</v>
      </c>
      <c r="J221" s="183">
        <v>3.6549027100335368E-5</v>
      </c>
      <c r="K221" s="181" t="s">
        <v>78</v>
      </c>
      <c r="L221" s="28"/>
    </row>
    <row r="222" spans="1:12" ht="19.5" x14ac:dyDescent="0.2">
      <c r="A222" s="175" t="s">
        <v>501</v>
      </c>
      <c r="B222" s="176" t="s">
        <v>461</v>
      </c>
      <c r="C222" s="176" t="s">
        <v>95</v>
      </c>
      <c r="D222" s="176" t="s">
        <v>462</v>
      </c>
      <c r="E222" s="177" t="s">
        <v>76</v>
      </c>
      <c r="F222" s="176">
        <v>36</v>
      </c>
      <c r="G222" s="176">
        <v>10.83</v>
      </c>
      <c r="H222" s="178" t="s">
        <v>463</v>
      </c>
      <c r="I222" s="179">
        <v>481.32</v>
      </c>
      <c r="J222" s="183">
        <v>8.2999658994731867E-5</v>
      </c>
      <c r="K222" s="181" t="s">
        <v>78</v>
      </c>
      <c r="L222" s="28"/>
    </row>
    <row r="223" spans="1:12" ht="19.5" x14ac:dyDescent="0.2">
      <c r="A223" s="175" t="s">
        <v>502</v>
      </c>
      <c r="B223" s="176" t="s">
        <v>465</v>
      </c>
      <c r="C223" s="176" t="s">
        <v>74</v>
      </c>
      <c r="D223" s="176" t="s">
        <v>466</v>
      </c>
      <c r="E223" s="177" t="s">
        <v>76</v>
      </c>
      <c r="F223" s="176">
        <v>48</v>
      </c>
      <c r="G223" s="176">
        <v>53.55</v>
      </c>
      <c r="H223" s="178" t="s">
        <v>467</v>
      </c>
      <c r="I223" s="179">
        <v>3175.2</v>
      </c>
      <c r="J223" s="183">
        <v>5.4753701745215784E-4</v>
      </c>
      <c r="K223" s="181" t="s">
        <v>78</v>
      </c>
      <c r="L223" s="28"/>
    </row>
    <row r="224" spans="1:12" ht="19.5" x14ac:dyDescent="0.2">
      <c r="A224" s="175" t="s">
        <v>503</v>
      </c>
      <c r="B224" s="176"/>
      <c r="C224" s="176"/>
      <c r="D224" s="176" t="s">
        <v>504</v>
      </c>
      <c r="E224" s="177"/>
      <c r="F224" s="176"/>
      <c r="G224" s="176"/>
      <c r="H224" s="178" t="s">
        <v>68</v>
      </c>
      <c r="I224" s="179">
        <v>905.96</v>
      </c>
      <c r="J224" s="183">
        <v>1.5622532008407563E-4</v>
      </c>
      <c r="K224" s="181" t="s">
        <v>69</v>
      </c>
      <c r="L224" s="28"/>
    </row>
    <row r="225" spans="1:12" ht="19.5" x14ac:dyDescent="0.2">
      <c r="A225" s="175" t="s">
        <v>505</v>
      </c>
      <c r="B225" s="176" t="s">
        <v>420</v>
      </c>
      <c r="C225" s="176" t="s">
        <v>74</v>
      </c>
      <c r="D225" s="176" t="s">
        <v>421</v>
      </c>
      <c r="E225" s="177" t="s">
        <v>97</v>
      </c>
      <c r="F225" s="176">
        <v>6</v>
      </c>
      <c r="G225" s="176">
        <v>31.38</v>
      </c>
      <c r="H225" s="178" t="s">
        <v>422</v>
      </c>
      <c r="I225" s="179">
        <v>232.56</v>
      </c>
      <c r="J225" s="183">
        <v>4.0103051391620633E-5</v>
      </c>
      <c r="K225" s="181" t="s">
        <v>78</v>
      </c>
      <c r="L225" s="28"/>
    </row>
    <row r="226" spans="1:12" ht="19.5" x14ac:dyDescent="0.2">
      <c r="A226" s="175" t="s">
        <v>506</v>
      </c>
      <c r="B226" s="176" t="s">
        <v>449</v>
      </c>
      <c r="C226" s="176" t="s">
        <v>95</v>
      </c>
      <c r="D226" s="176" t="s">
        <v>450</v>
      </c>
      <c r="E226" s="177" t="s">
        <v>97</v>
      </c>
      <c r="F226" s="176">
        <v>70</v>
      </c>
      <c r="G226" s="176">
        <v>7.79</v>
      </c>
      <c r="H226" s="178" t="s">
        <v>451</v>
      </c>
      <c r="I226" s="179">
        <v>673.4</v>
      </c>
      <c r="J226" s="183">
        <v>1.1612226869245499E-4</v>
      </c>
      <c r="K226" s="181" t="s">
        <v>78</v>
      </c>
      <c r="L226" s="28"/>
    </row>
    <row r="227" spans="1:12" ht="19.5" x14ac:dyDescent="0.2">
      <c r="A227" s="175" t="s">
        <v>507</v>
      </c>
      <c r="B227" s="176"/>
      <c r="C227" s="176"/>
      <c r="D227" s="176" t="s">
        <v>508</v>
      </c>
      <c r="E227" s="177"/>
      <c r="F227" s="176"/>
      <c r="G227" s="176"/>
      <c r="H227" s="178" t="s">
        <v>68</v>
      </c>
      <c r="I227" s="179">
        <v>23819.68</v>
      </c>
      <c r="J227" s="183">
        <v>4.1075070999826201E-3</v>
      </c>
      <c r="K227" s="181" t="s">
        <v>69</v>
      </c>
      <c r="L227" s="28"/>
    </row>
    <row r="228" spans="1:12" ht="19.5" x14ac:dyDescent="0.2">
      <c r="A228" s="175" t="s">
        <v>509</v>
      </c>
      <c r="B228" s="176" t="s">
        <v>420</v>
      </c>
      <c r="C228" s="176" t="s">
        <v>74</v>
      </c>
      <c r="D228" s="176" t="s">
        <v>421</v>
      </c>
      <c r="E228" s="177" t="s">
        <v>97</v>
      </c>
      <c r="F228" s="176">
        <v>168</v>
      </c>
      <c r="G228" s="176">
        <v>31.38</v>
      </c>
      <c r="H228" s="178" t="s">
        <v>422</v>
      </c>
      <c r="I228" s="179">
        <v>6511.68</v>
      </c>
      <c r="J228" s="183">
        <v>1.1228854389653776E-3</v>
      </c>
      <c r="K228" s="181" t="s">
        <v>78</v>
      </c>
      <c r="L228" s="28"/>
    </row>
    <row r="229" spans="1:12" ht="19.5" x14ac:dyDescent="0.2">
      <c r="A229" s="175" t="s">
        <v>510</v>
      </c>
      <c r="B229" s="176" t="s">
        <v>428</v>
      </c>
      <c r="C229" s="176" t="s">
        <v>74</v>
      </c>
      <c r="D229" s="176" t="s">
        <v>429</v>
      </c>
      <c r="E229" s="177" t="s">
        <v>430</v>
      </c>
      <c r="F229" s="176">
        <v>2</v>
      </c>
      <c r="G229" s="176">
        <v>746.86</v>
      </c>
      <c r="H229" s="178" t="s">
        <v>431</v>
      </c>
      <c r="I229" s="179">
        <v>1845.34</v>
      </c>
      <c r="J229" s="183">
        <v>3.182136431674115E-4</v>
      </c>
      <c r="K229" s="181" t="s">
        <v>78</v>
      </c>
      <c r="L229" s="28"/>
    </row>
    <row r="230" spans="1:12" ht="19.5" x14ac:dyDescent="0.2">
      <c r="A230" s="175" t="s">
        <v>511</v>
      </c>
      <c r="B230" s="176" t="s">
        <v>433</v>
      </c>
      <c r="C230" s="176" t="s">
        <v>74</v>
      </c>
      <c r="D230" s="176" t="s">
        <v>434</v>
      </c>
      <c r="E230" s="177" t="s">
        <v>76</v>
      </c>
      <c r="F230" s="176">
        <v>2</v>
      </c>
      <c r="G230" s="176">
        <v>141.88</v>
      </c>
      <c r="H230" s="178" t="s">
        <v>435</v>
      </c>
      <c r="I230" s="179">
        <v>350.54</v>
      </c>
      <c r="J230" s="183">
        <v>6.0447728047896011E-5</v>
      </c>
      <c r="K230" s="181" t="s">
        <v>78</v>
      </c>
      <c r="L230" s="28"/>
    </row>
    <row r="231" spans="1:12" ht="19.5" x14ac:dyDescent="0.2">
      <c r="A231" s="175" t="s">
        <v>512</v>
      </c>
      <c r="B231" s="176" t="s">
        <v>477</v>
      </c>
      <c r="C231" s="176" t="s">
        <v>74</v>
      </c>
      <c r="D231" s="176" t="s">
        <v>478</v>
      </c>
      <c r="E231" s="177" t="s">
        <v>76</v>
      </c>
      <c r="F231" s="176">
        <v>8</v>
      </c>
      <c r="G231" s="176">
        <v>16.11</v>
      </c>
      <c r="H231" s="178" t="s">
        <v>479</v>
      </c>
      <c r="I231" s="179">
        <v>159.19999999999999</v>
      </c>
      <c r="J231" s="183">
        <v>2.7452725238845911E-5</v>
      </c>
      <c r="K231" s="181" t="s">
        <v>78</v>
      </c>
      <c r="L231" s="28"/>
    </row>
    <row r="232" spans="1:12" ht="19.5" x14ac:dyDescent="0.2">
      <c r="A232" s="175" t="s">
        <v>513</v>
      </c>
      <c r="B232" s="176" t="s">
        <v>437</v>
      </c>
      <c r="C232" s="176" t="s">
        <v>74</v>
      </c>
      <c r="D232" s="176" t="s">
        <v>438</v>
      </c>
      <c r="E232" s="177" t="s">
        <v>97</v>
      </c>
      <c r="F232" s="176">
        <v>2</v>
      </c>
      <c r="G232" s="176">
        <v>7.93</v>
      </c>
      <c r="H232" s="178" t="s">
        <v>439</v>
      </c>
      <c r="I232" s="179">
        <v>19.579999999999998</v>
      </c>
      <c r="J232" s="183">
        <v>3.3764092975917268E-6</v>
      </c>
      <c r="K232" s="181" t="s">
        <v>78</v>
      </c>
      <c r="L232" s="28"/>
    </row>
    <row r="233" spans="1:12" ht="19.5" x14ac:dyDescent="0.2">
      <c r="A233" s="175" t="s">
        <v>514</v>
      </c>
      <c r="B233" s="176" t="s">
        <v>441</v>
      </c>
      <c r="C233" s="176" t="s">
        <v>74</v>
      </c>
      <c r="D233" s="176" t="s">
        <v>442</v>
      </c>
      <c r="E233" s="177" t="s">
        <v>76</v>
      </c>
      <c r="F233" s="176">
        <v>6</v>
      </c>
      <c r="G233" s="176">
        <v>33.049999999999997</v>
      </c>
      <c r="H233" s="178" t="s">
        <v>443</v>
      </c>
      <c r="I233" s="179">
        <v>244.92</v>
      </c>
      <c r="J233" s="183">
        <v>4.2234431315943088E-5</v>
      </c>
      <c r="K233" s="181" t="s">
        <v>78</v>
      </c>
      <c r="L233" s="28"/>
    </row>
    <row r="234" spans="1:12" ht="19.5" x14ac:dyDescent="0.2">
      <c r="A234" s="175" t="s">
        <v>515</v>
      </c>
      <c r="B234" s="176" t="s">
        <v>445</v>
      </c>
      <c r="C234" s="176" t="s">
        <v>95</v>
      </c>
      <c r="D234" s="176" t="s">
        <v>446</v>
      </c>
      <c r="E234" s="177" t="s">
        <v>76</v>
      </c>
      <c r="F234" s="176">
        <v>2</v>
      </c>
      <c r="G234" s="176">
        <v>659.83</v>
      </c>
      <c r="H234" s="178" t="s">
        <v>447</v>
      </c>
      <c r="I234" s="179">
        <v>1630.3</v>
      </c>
      <c r="J234" s="183">
        <v>2.8113177108599551E-4</v>
      </c>
      <c r="K234" s="181" t="s">
        <v>78</v>
      </c>
      <c r="L234" s="28"/>
    </row>
    <row r="235" spans="1:12" ht="19.5" x14ac:dyDescent="0.2">
      <c r="A235" s="175" t="s">
        <v>516</v>
      </c>
      <c r="B235" s="176" t="s">
        <v>449</v>
      </c>
      <c r="C235" s="176" t="s">
        <v>95</v>
      </c>
      <c r="D235" s="176" t="s">
        <v>450</v>
      </c>
      <c r="E235" s="177" t="s">
        <v>97</v>
      </c>
      <c r="F235" s="176">
        <v>1040</v>
      </c>
      <c r="G235" s="176">
        <v>7.79</v>
      </c>
      <c r="H235" s="178" t="s">
        <v>451</v>
      </c>
      <c r="I235" s="179">
        <v>10004.799999999999</v>
      </c>
      <c r="J235" s="183">
        <v>1.7252451348593314E-3</v>
      </c>
      <c r="K235" s="181" t="s">
        <v>78</v>
      </c>
      <c r="L235" s="28"/>
    </row>
    <row r="236" spans="1:12" ht="19.5" x14ac:dyDescent="0.2">
      <c r="A236" s="175" t="s">
        <v>517</v>
      </c>
      <c r="B236" s="176" t="s">
        <v>457</v>
      </c>
      <c r="C236" s="176" t="s">
        <v>74</v>
      </c>
      <c r="D236" s="176" t="s">
        <v>458</v>
      </c>
      <c r="E236" s="177" t="s">
        <v>76</v>
      </c>
      <c r="F236" s="176">
        <v>16</v>
      </c>
      <c r="G236" s="176">
        <v>28.06</v>
      </c>
      <c r="H236" s="178" t="s">
        <v>459</v>
      </c>
      <c r="I236" s="179">
        <v>554.55999999999995</v>
      </c>
      <c r="J236" s="183">
        <v>9.5629292138532578E-5</v>
      </c>
      <c r="K236" s="181" t="s">
        <v>78</v>
      </c>
      <c r="L236" s="28"/>
    </row>
    <row r="237" spans="1:12" ht="19.5" x14ac:dyDescent="0.2">
      <c r="A237" s="175" t="s">
        <v>518</v>
      </c>
      <c r="B237" s="176" t="s">
        <v>498</v>
      </c>
      <c r="C237" s="176" t="s">
        <v>74</v>
      </c>
      <c r="D237" s="176" t="s">
        <v>499</v>
      </c>
      <c r="E237" s="177" t="s">
        <v>97</v>
      </c>
      <c r="F237" s="176">
        <v>6</v>
      </c>
      <c r="G237" s="176">
        <v>19.07</v>
      </c>
      <c r="H237" s="178" t="s">
        <v>500</v>
      </c>
      <c r="I237" s="179">
        <v>141.30000000000001</v>
      </c>
      <c r="J237" s="183">
        <v>2.4366018066890245E-5</v>
      </c>
      <c r="K237" s="181" t="s">
        <v>78</v>
      </c>
      <c r="L237" s="28"/>
    </row>
    <row r="238" spans="1:12" ht="19.5" x14ac:dyDescent="0.2">
      <c r="A238" s="175" t="s">
        <v>519</v>
      </c>
      <c r="B238" s="176" t="s">
        <v>461</v>
      </c>
      <c r="C238" s="176" t="s">
        <v>95</v>
      </c>
      <c r="D238" s="176" t="s">
        <v>462</v>
      </c>
      <c r="E238" s="177" t="s">
        <v>76</v>
      </c>
      <c r="F238" s="176">
        <v>18</v>
      </c>
      <c r="G238" s="176">
        <v>10.83</v>
      </c>
      <c r="H238" s="178" t="s">
        <v>463</v>
      </c>
      <c r="I238" s="179">
        <v>240.66</v>
      </c>
      <c r="J238" s="183">
        <v>4.1499829497365934E-5</v>
      </c>
      <c r="K238" s="181" t="s">
        <v>78</v>
      </c>
      <c r="L238" s="28"/>
    </row>
    <row r="239" spans="1:12" ht="19.5" x14ac:dyDescent="0.2">
      <c r="A239" s="175" t="s">
        <v>520</v>
      </c>
      <c r="B239" s="176" t="s">
        <v>465</v>
      </c>
      <c r="C239" s="176" t="s">
        <v>74</v>
      </c>
      <c r="D239" s="176" t="s">
        <v>466</v>
      </c>
      <c r="E239" s="177" t="s">
        <v>76</v>
      </c>
      <c r="F239" s="176">
        <v>32</v>
      </c>
      <c r="G239" s="176">
        <v>53.55</v>
      </c>
      <c r="H239" s="178" t="s">
        <v>467</v>
      </c>
      <c r="I239" s="179">
        <v>2116.8000000000002</v>
      </c>
      <c r="J239" s="183">
        <v>3.6502467830143854E-4</v>
      </c>
      <c r="K239" s="181" t="s">
        <v>78</v>
      </c>
      <c r="L239" s="28"/>
    </row>
    <row r="240" spans="1:12" ht="19.5" x14ac:dyDescent="0.2">
      <c r="A240" s="175" t="s">
        <v>521</v>
      </c>
      <c r="B240" s="176"/>
      <c r="C240" s="176"/>
      <c r="D240" s="176" t="s">
        <v>522</v>
      </c>
      <c r="E240" s="177"/>
      <c r="F240" s="176"/>
      <c r="G240" s="176"/>
      <c r="H240" s="178" t="s">
        <v>68</v>
      </c>
      <c r="I240" s="179">
        <v>12505.61</v>
      </c>
      <c r="J240" s="183">
        <v>2.1564891662949988E-3</v>
      </c>
      <c r="K240" s="181" t="s">
        <v>69</v>
      </c>
      <c r="L240" s="28"/>
    </row>
    <row r="241" spans="1:12" ht="19.5" x14ac:dyDescent="0.2">
      <c r="A241" s="175" t="s">
        <v>523</v>
      </c>
      <c r="B241" s="176" t="s">
        <v>420</v>
      </c>
      <c r="C241" s="176" t="s">
        <v>74</v>
      </c>
      <c r="D241" s="176" t="s">
        <v>421</v>
      </c>
      <c r="E241" s="177" t="s">
        <v>97</v>
      </c>
      <c r="F241" s="176">
        <v>78</v>
      </c>
      <c r="G241" s="176">
        <v>31.38</v>
      </c>
      <c r="H241" s="178" t="s">
        <v>422</v>
      </c>
      <c r="I241" s="179">
        <v>3023.28</v>
      </c>
      <c r="J241" s="183">
        <v>5.2133966809106826E-4</v>
      </c>
      <c r="K241" s="181" t="s">
        <v>78</v>
      </c>
      <c r="L241" s="28"/>
    </row>
    <row r="242" spans="1:12" ht="19.5" x14ac:dyDescent="0.2">
      <c r="A242" s="175" t="s">
        <v>524</v>
      </c>
      <c r="B242" s="176" t="s">
        <v>428</v>
      </c>
      <c r="C242" s="176" t="s">
        <v>74</v>
      </c>
      <c r="D242" s="176" t="s">
        <v>429</v>
      </c>
      <c r="E242" s="177" t="s">
        <v>430</v>
      </c>
      <c r="F242" s="176">
        <v>1</v>
      </c>
      <c r="G242" s="176">
        <v>746.86</v>
      </c>
      <c r="H242" s="178" t="s">
        <v>431</v>
      </c>
      <c r="I242" s="179">
        <v>922.67</v>
      </c>
      <c r="J242" s="183">
        <v>1.5910682158370575E-4</v>
      </c>
      <c r="K242" s="181" t="s">
        <v>78</v>
      </c>
      <c r="L242" s="28"/>
    </row>
    <row r="243" spans="1:12" ht="19.5" x14ac:dyDescent="0.2">
      <c r="A243" s="175" t="s">
        <v>525</v>
      </c>
      <c r="B243" s="176" t="s">
        <v>433</v>
      </c>
      <c r="C243" s="176" t="s">
        <v>74</v>
      </c>
      <c r="D243" s="176" t="s">
        <v>434</v>
      </c>
      <c r="E243" s="177" t="s">
        <v>76</v>
      </c>
      <c r="F243" s="176">
        <v>1</v>
      </c>
      <c r="G243" s="176">
        <v>141.88</v>
      </c>
      <c r="H243" s="178" t="s">
        <v>435</v>
      </c>
      <c r="I243" s="179">
        <v>175.27</v>
      </c>
      <c r="J243" s="183">
        <v>3.0223864023948005E-5</v>
      </c>
      <c r="K243" s="181" t="s">
        <v>78</v>
      </c>
      <c r="L243" s="28"/>
    </row>
    <row r="244" spans="1:12" ht="19.5" x14ac:dyDescent="0.2">
      <c r="A244" s="175" t="s">
        <v>526</v>
      </c>
      <c r="B244" s="176" t="s">
        <v>477</v>
      </c>
      <c r="C244" s="176" t="s">
        <v>74</v>
      </c>
      <c r="D244" s="176" t="s">
        <v>478</v>
      </c>
      <c r="E244" s="177" t="s">
        <v>76</v>
      </c>
      <c r="F244" s="176">
        <v>4</v>
      </c>
      <c r="G244" s="176">
        <v>16.11</v>
      </c>
      <c r="H244" s="178" t="s">
        <v>479</v>
      </c>
      <c r="I244" s="179">
        <v>79.599999999999994</v>
      </c>
      <c r="J244" s="183">
        <v>1.3726362619422955E-5</v>
      </c>
      <c r="K244" s="181" t="s">
        <v>78</v>
      </c>
      <c r="L244" s="28"/>
    </row>
    <row r="245" spans="1:12" ht="19.5" x14ac:dyDescent="0.2">
      <c r="A245" s="175" t="s">
        <v>527</v>
      </c>
      <c r="B245" s="176" t="s">
        <v>437</v>
      </c>
      <c r="C245" s="176" t="s">
        <v>74</v>
      </c>
      <c r="D245" s="176" t="s">
        <v>438</v>
      </c>
      <c r="E245" s="177" t="s">
        <v>97</v>
      </c>
      <c r="F245" s="176">
        <v>1</v>
      </c>
      <c r="G245" s="176">
        <v>7.93</v>
      </c>
      <c r="H245" s="178" t="s">
        <v>439</v>
      </c>
      <c r="I245" s="179">
        <v>9.7899999999999991</v>
      </c>
      <c r="J245" s="183">
        <v>1.6882046487958634E-6</v>
      </c>
      <c r="K245" s="181" t="s">
        <v>78</v>
      </c>
      <c r="L245" s="28"/>
    </row>
    <row r="246" spans="1:12" ht="19.5" x14ac:dyDescent="0.2">
      <c r="A246" s="175" t="s">
        <v>528</v>
      </c>
      <c r="B246" s="176" t="s">
        <v>441</v>
      </c>
      <c r="C246" s="176" t="s">
        <v>74</v>
      </c>
      <c r="D246" s="176" t="s">
        <v>442</v>
      </c>
      <c r="E246" s="177" t="s">
        <v>76</v>
      </c>
      <c r="F246" s="176">
        <v>3</v>
      </c>
      <c r="G246" s="176">
        <v>33.049999999999997</v>
      </c>
      <c r="H246" s="178" t="s">
        <v>443</v>
      </c>
      <c r="I246" s="179">
        <v>122.46</v>
      </c>
      <c r="J246" s="183">
        <v>2.1117215657971544E-5</v>
      </c>
      <c r="K246" s="181" t="s">
        <v>78</v>
      </c>
      <c r="L246" s="28"/>
    </row>
    <row r="247" spans="1:12" ht="19.5" x14ac:dyDescent="0.2">
      <c r="A247" s="175" t="s">
        <v>529</v>
      </c>
      <c r="B247" s="176" t="s">
        <v>445</v>
      </c>
      <c r="C247" s="176" t="s">
        <v>95</v>
      </c>
      <c r="D247" s="176" t="s">
        <v>446</v>
      </c>
      <c r="E247" s="177" t="s">
        <v>76</v>
      </c>
      <c r="F247" s="176">
        <v>1</v>
      </c>
      <c r="G247" s="176">
        <v>659.83</v>
      </c>
      <c r="H247" s="178" t="s">
        <v>447</v>
      </c>
      <c r="I247" s="179">
        <v>815.15</v>
      </c>
      <c r="J247" s="183">
        <v>1.4056588554299776E-4</v>
      </c>
      <c r="K247" s="181" t="s">
        <v>78</v>
      </c>
      <c r="L247" s="28"/>
    </row>
    <row r="248" spans="1:12" ht="19.5" x14ac:dyDescent="0.2">
      <c r="A248" s="175" t="s">
        <v>530</v>
      </c>
      <c r="B248" s="176" t="s">
        <v>449</v>
      </c>
      <c r="C248" s="176" t="s">
        <v>95</v>
      </c>
      <c r="D248" s="176" t="s">
        <v>450</v>
      </c>
      <c r="E248" s="177" t="s">
        <v>97</v>
      </c>
      <c r="F248" s="176">
        <v>410</v>
      </c>
      <c r="G248" s="176">
        <v>7.79</v>
      </c>
      <c r="H248" s="178" t="s">
        <v>451</v>
      </c>
      <c r="I248" s="179">
        <v>3944.2</v>
      </c>
      <c r="J248" s="183">
        <v>6.8014471662723643E-4</v>
      </c>
      <c r="K248" s="181" t="s">
        <v>78</v>
      </c>
      <c r="L248" s="28"/>
    </row>
    <row r="249" spans="1:12" ht="19.5" x14ac:dyDescent="0.2">
      <c r="A249" s="175" t="s">
        <v>531</v>
      </c>
      <c r="B249" s="176" t="s">
        <v>453</v>
      </c>
      <c r="C249" s="176" t="s">
        <v>74</v>
      </c>
      <c r="D249" s="176" t="s">
        <v>454</v>
      </c>
      <c r="E249" s="177" t="s">
        <v>76</v>
      </c>
      <c r="F249" s="176">
        <v>18</v>
      </c>
      <c r="G249" s="176">
        <v>29.56</v>
      </c>
      <c r="H249" s="178" t="s">
        <v>455</v>
      </c>
      <c r="I249" s="179">
        <v>657.18</v>
      </c>
      <c r="J249" s="183">
        <v>1.1332526364613539E-4</v>
      </c>
      <c r="K249" s="181" t="s">
        <v>78</v>
      </c>
      <c r="L249" s="29"/>
    </row>
    <row r="250" spans="1:12" ht="19.5" x14ac:dyDescent="0.2">
      <c r="A250" s="175" t="s">
        <v>532</v>
      </c>
      <c r="B250" s="176" t="s">
        <v>457</v>
      </c>
      <c r="C250" s="176" t="s">
        <v>74</v>
      </c>
      <c r="D250" s="176" t="s">
        <v>458</v>
      </c>
      <c r="E250" s="177" t="s">
        <v>76</v>
      </c>
      <c r="F250" s="176">
        <v>3</v>
      </c>
      <c r="G250" s="176">
        <v>28.06</v>
      </c>
      <c r="H250" s="178" t="s">
        <v>459</v>
      </c>
      <c r="I250" s="179">
        <v>103.98</v>
      </c>
      <c r="J250" s="183">
        <v>1.7930492275974859E-5</v>
      </c>
      <c r="K250" s="181" t="s">
        <v>78</v>
      </c>
      <c r="L250" s="29"/>
    </row>
    <row r="251" spans="1:12" ht="19.5" x14ac:dyDescent="0.2">
      <c r="A251" s="175" t="s">
        <v>533</v>
      </c>
      <c r="B251" s="176" t="s">
        <v>534</v>
      </c>
      <c r="C251" s="176" t="s">
        <v>95</v>
      </c>
      <c r="D251" s="176" t="s">
        <v>535</v>
      </c>
      <c r="E251" s="177" t="s">
        <v>97</v>
      </c>
      <c r="F251" s="176">
        <v>9</v>
      </c>
      <c r="G251" s="176">
        <v>19.07</v>
      </c>
      <c r="H251" s="178" t="s">
        <v>500</v>
      </c>
      <c r="I251" s="179">
        <v>211.95</v>
      </c>
      <c r="J251" s="183">
        <v>3.6549027100335368E-5</v>
      </c>
      <c r="K251" s="181" t="s">
        <v>78</v>
      </c>
      <c r="L251" s="29"/>
    </row>
    <row r="252" spans="1:12" ht="19.5" x14ac:dyDescent="0.2">
      <c r="A252" s="175" t="s">
        <v>536</v>
      </c>
      <c r="B252" s="176" t="s">
        <v>498</v>
      </c>
      <c r="C252" s="176" t="s">
        <v>74</v>
      </c>
      <c r="D252" s="176" t="s">
        <v>499</v>
      </c>
      <c r="E252" s="177" t="s">
        <v>97</v>
      </c>
      <c r="F252" s="176">
        <v>3</v>
      </c>
      <c r="G252" s="176">
        <v>19.07</v>
      </c>
      <c r="H252" s="178" t="s">
        <v>500</v>
      </c>
      <c r="I252" s="179">
        <v>70.650000000000006</v>
      </c>
      <c r="J252" s="183">
        <v>1.2183009033445123E-5</v>
      </c>
      <c r="K252" s="181" t="s">
        <v>78</v>
      </c>
      <c r="L252" s="29"/>
    </row>
    <row r="253" spans="1:12" ht="19.5" x14ac:dyDescent="0.2">
      <c r="A253" s="175" t="s">
        <v>537</v>
      </c>
      <c r="B253" s="176" t="s">
        <v>461</v>
      </c>
      <c r="C253" s="176" t="s">
        <v>95</v>
      </c>
      <c r="D253" s="176" t="s">
        <v>462</v>
      </c>
      <c r="E253" s="177" t="s">
        <v>76</v>
      </c>
      <c r="F253" s="176">
        <v>9</v>
      </c>
      <c r="G253" s="176">
        <v>10.83</v>
      </c>
      <c r="H253" s="178" t="s">
        <v>463</v>
      </c>
      <c r="I253" s="179">
        <v>120.33</v>
      </c>
      <c r="J253" s="183">
        <v>2.0749914748682967E-5</v>
      </c>
      <c r="K253" s="181" t="s">
        <v>78</v>
      </c>
      <c r="L253" s="29"/>
    </row>
    <row r="254" spans="1:12" ht="19.5" x14ac:dyDescent="0.2">
      <c r="A254" s="175" t="s">
        <v>538</v>
      </c>
      <c r="B254" s="176" t="s">
        <v>465</v>
      </c>
      <c r="C254" s="176" t="s">
        <v>74</v>
      </c>
      <c r="D254" s="176" t="s">
        <v>466</v>
      </c>
      <c r="E254" s="177" t="s">
        <v>76</v>
      </c>
      <c r="F254" s="176">
        <v>34</v>
      </c>
      <c r="G254" s="176">
        <v>53.55</v>
      </c>
      <c r="H254" s="178" t="s">
        <v>467</v>
      </c>
      <c r="I254" s="179">
        <v>2249.1</v>
      </c>
      <c r="J254" s="183">
        <v>3.8783872069527846E-4</v>
      </c>
      <c r="K254" s="181" t="s">
        <v>78</v>
      </c>
      <c r="L254" s="29"/>
    </row>
    <row r="255" spans="1:12" x14ac:dyDescent="0.2">
      <c r="A255" s="175" t="s">
        <v>14</v>
      </c>
      <c r="B255" s="176"/>
      <c r="C255" s="176"/>
      <c r="D255" s="176" t="s">
        <v>15</v>
      </c>
      <c r="E255" s="177"/>
      <c r="F255" s="176"/>
      <c r="G255" s="176"/>
      <c r="H255" s="178" t="s">
        <v>68</v>
      </c>
      <c r="I255" s="179">
        <v>96383.81</v>
      </c>
      <c r="J255" s="183">
        <v>1.6620592043989503E-2</v>
      </c>
      <c r="K255" s="181" t="s">
        <v>69</v>
      </c>
      <c r="L255" s="29"/>
    </row>
    <row r="256" spans="1:12" ht="19.5" x14ac:dyDescent="0.2">
      <c r="A256" s="175" t="s">
        <v>539</v>
      </c>
      <c r="B256" s="176" t="s">
        <v>540</v>
      </c>
      <c r="C256" s="176" t="s">
        <v>95</v>
      </c>
      <c r="D256" s="176" t="s">
        <v>541</v>
      </c>
      <c r="E256" s="177" t="s">
        <v>97</v>
      </c>
      <c r="F256" s="176">
        <v>25</v>
      </c>
      <c r="G256" s="176">
        <v>7.27</v>
      </c>
      <c r="H256" s="178" t="s">
        <v>542</v>
      </c>
      <c r="I256" s="179">
        <v>224.5</v>
      </c>
      <c r="J256" s="183">
        <v>3.8713170955533333E-5</v>
      </c>
      <c r="K256" s="181" t="s">
        <v>78</v>
      </c>
      <c r="L256" s="29"/>
    </row>
    <row r="257" spans="1:12" ht="19.5" x14ac:dyDescent="0.2">
      <c r="A257" s="175" t="s">
        <v>543</v>
      </c>
      <c r="B257" s="176" t="s">
        <v>278</v>
      </c>
      <c r="C257" s="176" t="s">
        <v>95</v>
      </c>
      <c r="D257" s="176" t="s">
        <v>279</v>
      </c>
      <c r="E257" s="177" t="s">
        <v>97</v>
      </c>
      <c r="F257" s="176">
        <v>138</v>
      </c>
      <c r="G257" s="176">
        <v>16.41</v>
      </c>
      <c r="H257" s="178" t="s">
        <v>280</v>
      </c>
      <c r="I257" s="179">
        <v>2797.26</v>
      </c>
      <c r="J257" s="183">
        <v>4.823643856885308E-4</v>
      </c>
      <c r="K257" s="181" t="s">
        <v>78</v>
      </c>
      <c r="L257" s="29"/>
    </row>
    <row r="258" spans="1:12" ht="19.5" x14ac:dyDescent="0.2">
      <c r="A258" s="175" t="s">
        <v>544</v>
      </c>
      <c r="B258" s="176" t="s">
        <v>545</v>
      </c>
      <c r="C258" s="176" t="s">
        <v>95</v>
      </c>
      <c r="D258" s="176" t="s">
        <v>546</v>
      </c>
      <c r="E258" s="177" t="s">
        <v>97</v>
      </c>
      <c r="F258" s="176">
        <v>715</v>
      </c>
      <c r="G258" s="176">
        <v>25.75</v>
      </c>
      <c r="H258" s="178" t="s">
        <v>547</v>
      </c>
      <c r="I258" s="179">
        <v>22744.15</v>
      </c>
      <c r="J258" s="183">
        <v>3.9220408338008616E-3</v>
      </c>
      <c r="K258" s="181" t="s">
        <v>78</v>
      </c>
    </row>
    <row r="259" spans="1:12" ht="29.25" x14ac:dyDescent="0.2">
      <c r="A259" s="175" t="s">
        <v>548</v>
      </c>
      <c r="B259" s="176" t="s">
        <v>549</v>
      </c>
      <c r="C259" s="176" t="s">
        <v>95</v>
      </c>
      <c r="D259" s="176" t="s">
        <v>550</v>
      </c>
      <c r="E259" s="177" t="s">
        <v>97</v>
      </c>
      <c r="F259" s="176">
        <v>1262</v>
      </c>
      <c r="G259" s="176">
        <v>39.15</v>
      </c>
      <c r="H259" s="178" t="s">
        <v>551</v>
      </c>
      <c r="I259" s="179">
        <v>61030.32</v>
      </c>
      <c r="J259" s="183">
        <v>1.0524174662053029E-2</v>
      </c>
      <c r="K259" s="181" t="s">
        <v>78</v>
      </c>
    </row>
    <row r="260" spans="1:12" ht="19.5" x14ac:dyDescent="0.2">
      <c r="A260" s="175" t="s">
        <v>552</v>
      </c>
      <c r="B260" s="176" t="s">
        <v>160</v>
      </c>
      <c r="C260" s="176" t="s">
        <v>95</v>
      </c>
      <c r="D260" s="176" t="s">
        <v>161</v>
      </c>
      <c r="E260" s="177" t="s">
        <v>76</v>
      </c>
      <c r="F260" s="176">
        <v>1</v>
      </c>
      <c r="G260" s="176">
        <v>98.45</v>
      </c>
      <c r="H260" s="178" t="s">
        <v>162</v>
      </c>
      <c r="I260" s="179">
        <v>121.62</v>
      </c>
      <c r="J260" s="183">
        <v>2.0972364595153515E-5</v>
      </c>
      <c r="K260" s="181" t="s">
        <v>78</v>
      </c>
    </row>
    <row r="261" spans="1:12" ht="19.5" x14ac:dyDescent="0.2">
      <c r="A261" s="175" t="s">
        <v>553</v>
      </c>
      <c r="B261" s="176" t="s">
        <v>291</v>
      </c>
      <c r="C261" s="176" t="s">
        <v>95</v>
      </c>
      <c r="D261" s="176" t="s">
        <v>292</v>
      </c>
      <c r="E261" s="177" t="s">
        <v>76</v>
      </c>
      <c r="F261" s="176">
        <v>4</v>
      </c>
      <c r="G261" s="176">
        <v>83</v>
      </c>
      <c r="H261" s="178" t="s">
        <v>293</v>
      </c>
      <c r="I261" s="179">
        <v>410.12</v>
      </c>
      <c r="J261" s="183">
        <v>7.0721807003489224E-5</v>
      </c>
      <c r="K261" s="181" t="s">
        <v>78</v>
      </c>
    </row>
    <row r="262" spans="1:12" ht="19.5" x14ac:dyDescent="0.2">
      <c r="A262" s="175" t="s">
        <v>554</v>
      </c>
      <c r="B262" s="176" t="s">
        <v>555</v>
      </c>
      <c r="C262" s="176" t="s">
        <v>95</v>
      </c>
      <c r="D262" s="176" t="s">
        <v>556</v>
      </c>
      <c r="E262" s="177" t="s">
        <v>76</v>
      </c>
      <c r="F262" s="176">
        <v>1</v>
      </c>
      <c r="G262" s="176">
        <v>73.099999999999994</v>
      </c>
      <c r="H262" s="178" t="s">
        <v>557</v>
      </c>
      <c r="I262" s="179">
        <v>90.3</v>
      </c>
      <c r="J262" s="183">
        <v>1.5571489252938351E-5</v>
      </c>
      <c r="K262" s="181" t="s">
        <v>78</v>
      </c>
    </row>
    <row r="263" spans="1:12" ht="39" x14ac:dyDescent="0.2">
      <c r="A263" s="175" t="s">
        <v>558</v>
      </c>
      <c r="B263" s="176" t="s">
        <v>559</v>
      </c>
      <c r="C263" s="176" t="s">
        <v>95</v>
      </c>
      <c r="D263" s="176" t="s">
        <v>560</v>
      </c>
      <c r="E263" s="177" t="s">
        <v>111</v>
      </c>
      <c r="F263" s="176">
        <v>311.52</v>
      </c>
      <c r="G263" s="176">
        <v>23.3</v>
      </c>
      <c r="H263" s="178" t="s">
        <v>561</v>
      </c>
      <c r="I263" s="179">
        <v>8965.5400000000009</v>
      </c>
      <c r="J263" s="183">
        <v>1.5460333306399658E-3</v>
      </c>
      <c r="K263" s="181" t="s">
        <v>78</v>
      </c>
    </row>
    <row r="264" spans="1:12" x14ac:dyDescent="0.2">
      <c r="A264" s="175" t="s">
        <v>16</v>
      </c>
      <c r="B264" s="176"/>
      <c r="C264" s="176"/>
      <c r="D264" s="176" t="s">
        <v>17</v>
      </c>
      <c r="E264" s="177"/>
      <c r="F264" s="176"/>
      <c r="G264" s="176"/>
      <c r="H264" s="178" t="s">
        <v>68</v>
      </c>
      <c r="I264" s="179">
        <v>266952.81</v>
      </c>
      <c r="J264" s="183">
        <v>4.6033807441380886E-2</v>
      </c>
      <c r="K264" s="181" t="s">
        <v>69</v>
      </c>
    </row>
    <row r="265" spans="1:12" x14ac:dyDescent="0.2">
      <c r="A265" s="175" t="s">
        <v>562</v>
      </c>
      <c r="B265" s="176"/>
      <c r="C265" s="176"/>
      <c r="D265" s="176" t="s">
        <v>563</v>
      </c>
      <c r="E265" s="177"/>
      <c r="F265" s="176"/>
      <c r="G265" s="176"/>
      <c r="H265" s="178" t="s">
        <v>68</v>
      </c>
      <c r="I265" s="179">
        <v>25180.13</v>
      </c>
      <c r="J265" s="183">
        <v>4.3421054671383234E-3</v>
      </c>
      <c r="K265" s="181" t="s">
        <v>69</v>
      </c>
    </row>
    <row r="266" spans="1:12" ht="19.5" x14ac:dyDescent="0.2">
      <c r="A266" s="175" t="s">
        <v>564</v>
      </c>
      <c r="B266" s="176" t="s">
        <v>565</v>
      </c>
      <c r="C266" s="176" t="s">
        <v>95</v>
      </c>
      <c r="D266" s="176" t="s">
        <v>566</v>
      </c>
      <c r="E266" s="177" t="s">
        <v>97</v>
      </c>
      <c r="F266" s="176">
        <v>300</v>
      </c>
      <c r="G266" s="176">
        <v>22.69</v>
      </c>
      <c r="H266" s="178" t="s">
        <v>567</v>
      </c>
      <c r="I266" s="179">
        <v>8409</v>
      </c>
      <c r="J266" s="183">
        <v>1.4500626038533621E-3</v>
      </c>
      <c r="K266" s="181" t="s">
        <v>78</v>
      </c>
    </row>
    <row r="267" spans="1:12" ht="19.5" x14ac:dyDescent="0.2">
      <c r="A267" s="175" t="s">
        <v>568</v>
      </c>
      <c r="B267" s="176" t="s">
        <v>569</v>
      </c>
      <c r="C267" s="176" t="s">
        <v>95</v>
      </c>
      <c r="D267" s="176" t="s">
        <v>570</v>
      </c>
      <c r="E267" s="177" t="s">
        <v>76</v>
      </c>
      <c r="F267" s="176">
        <v>13</v>
      </c>
      <c r="G267" s="176">
        <v>76.44</v>
      </c>
      <c r="H267" s="178" t="s">
        <v>571</v>
      </c>
      <c r="I267" s="179">
        <v>1227.5899999999999</v>
      </c>
      <c r="J267" s="183">
        <v>2.1168775738665107E-4</v>
      </c>
      <c r="K267" s="181" t="s">
        <v>78</v>
      </c>
    </row>
    <row r="268" spans="1:12" ht="19.5" x14ac:dyDescent="0.2">
      <c r="A268" s="175" t="s">
        <v>572</v>
      </c>
      <c r="B268" s="176" t="s">
        <v>573</v>
      </c>
      <c r="C268" s="176" t="s">
        <v>95</v>
      </c>
      <c r="D268" s="176" t="s">
        <v>574</v>
      </c>
      <c r="E268" s="177" t="s">
        <v>97</v>
      </c>
      <c r="F268" s="176">
        <v>327</v>
      </c>
      <c r="G268" s="176">
        <v>19.41</v>
      </c>
      <c r="H268" s="178" t="s">
        <v>575</v>
      </c>
      <c r="I268" s="179">
        <v>7838.19</v>
      </c>
      <c r="J268" s="183">
        <v>1.3516311334162664E-3</v>
      </c>
      <c r="K268" s="181" t="s">
        <v>78</v>
      </c>
    </row>
    <row r="269" spans="1:12" ht="19.5" x14ac:dyDescent="0.2">
      <c r="A269" s="175" t="s">
        <v>576</v>
      </c>
      <c r="B269" s="176" t="s">
        <v>577</v>
      </c>
      <c r="C269" s="176" t="s">
        <v>95</v>
      </c>
      <c r="D269" s="176" t="s">
        <v>578</v>
      </c>
      <c r="E269" s="177" t="s">
        <v>76</v>
      </c>
      <c r="F269" s="176">
        <v>9</v>
      </c>
      <c r="G269" s="176">
        <v>72.69</v>
      </c>
      <c r="H269" s="178" t="s">
        <v>579</v>
      </c>
      <c r="I269" s="179">
        <v>808.2</v>
      </c>
      <c r="J269" s="183">
        <v>1.3936741543992001E-4</v>
      </c>
      <c r="K269" s="181" t="s">
        <v>78</v>
      </c>
    </row>
    <row r="270" spans="1:12" ht="19.5" x14ac:dyDescent="0.2">
      <c r="A270" s="175" t="s">
        <v>580</v>
      </c>
      <c r="B270" s="176" t="s">
        <v>581</v>
      </c>
      <c r="C270" s="176" t="s">
        <v>95</v>
      </c>
      <c r="D270" s="176" t="s">
        <v>582</v>
      </c>
      <c r="E270" s="177" t="s">
        <v>97</v>
      </c>
      <c r="F270" s="176">
        <v>165</v>
      </c>
      <c r="G270" s="176">
        <v>31.68</v>
      </c>
      <c r="H270" s="178" t="s">
        <v>583</v>
      </c>
      <c r="I270" s="179">
        <v>6456.45</v>
      </c>
      <c r="J270" s="183">
        <v>1.1133614815850921E-3</v>
      </c>
      <c r="K270" s="181" t="s">
        <v>78</v>
      </c>
    </row>
    <row r="271" spans="1:12" x14ac:dyDescent="0.2">
      <c r="A271" s="175" t="s">
        <v>584</v>
      </c>
      <c r="B271" s="176" t="s">
        <v>585</v>
      </c>
      <c r="C271" s="176" t="s">
        <v>95</v>
      </c>
      <c r="D271" s="176" t="s">
        <v>586</v>
      </c>
      <c r="E271" s="177" t="s">
        <v>76</v>
      </c>
      <c r="F271" s="176">
        <v>1</v>
      </c>
      <c r="G271" s="176">
        <v>170.62</v>
      </c>
      <c r="H271" s="178" t="s">
        <v>587</v>
      </c>
      <c r="I271" s="179">
        <v>210.78</v>
      </c>
      <c r="J271" s="183">
        <v>3.6347270262838824E-5</v>
      </c>
      <c r="K271" s="181" t="s">
        <v>78</v>
      </c>
    </row>
    <row r="272" spans="1:12" ht="19.5" x14ac:dyDescent="0.2">
      <c r="A272" s="175" t="s">
        <v>588</v>
      </c>
      <c r="B272" s="176" t="s">
        <v>589</v>
      </c>
      <c r="C272" s="176" t="s">
        <v>95</v>
      </c>
      <c r="D272" s="176" t="s">
        <v>590</v>
      </c>
      <c r="E272" s="177" t="s">
        <v>76</v>
      </c>
      <c r="F272" s="176">
        <v>2</v>
      </c>
      <c r="G272" s="176">
        <v>93.06</v>
      </c>
      <c r="H272" s="178" t="s">
        <v>591</v>
      </c>
      <c r="I272" s="179">
        <v>229.92</v>
      </c>
      <c r="J272" s="183">
        <v>3.9647805194192532E-5</v>
      </c>
      <c r="K272" s="181" t="s">
        <v>78</v>
      </c>
    </row>
    <row r="273" spans="1:11" x14ac:dyDescent="0.2">
      <c r="A273" s="175" t="s">
        <v>592</v>
      </c>
      <c r="B273" s="176"/>
      <c r="C273" s="176"/>
      <c r="D273" s="176" t="s">
        <v>593</v>
      </c>
      <c r="E273" s="177"/>
      <c r="F273" s="176"/>
      <c r="G273" s="176"/>
      <c r="H273" s="178" t="s">
        <v>68</v>
      </c>
      <c r="I273" s="179">
        <v>63519.35</v>
      </c>
      <c r="J273" s="183">
        <v>1.0953387329774415E-2</v>
      </c>
      <c r="K273" s="181" t="s">
        <v>69</v>
      </c>
    </row>
    <row r="274" spans="1:11" ht="19.5" x14ac:dyDescent="0.2">
      <c r="A274" s="175" t="s">
        <v>594</v>
      </c>
      <c r="B274" s="176" t="s">
        <v>595</v>
      </c>
      <c r="C274" s="176" t="s">
        <v>95</v>
      </c>
      <c r="D274" s="176" t="s">
        <v>596</v>
      </c>
      <c r="E274" s="177" t="s">
        <v>97</v>
      </c>
      <c r="F274" s="176">
        <v>120</v>
      </c>
      <c r="G274" s="176">
        <v>26.67</v>
      </c>
      <c r="H274" s="178" t="s">
        <v>597</v>
      </c>
      <c r="I274" s="179">
        <v>3952.8</v>
      </c>
      <c r="J274" s="183">
        <v>6.8162771560370669E-4</v>
      </c>
      <c r="K274" s="181" t="s">
        <v>78</v>
      </c>
    </row>
    <row r="275" spans="1:11" ht="19.5" x14ac:dyDescent="0.2">
      <c r="A275" s="175" t="s">
        <v>598</v>
      </c>
      <c r="B275" s="176" t="s">
        <v>599</v>
      </c>
      <c r="C275" s="176" t="s">
        <v>95</v>
      </c>
      <c r="D275" s="176" t="s">
        <v>600</v>
      </c>
      <c r="E275" s="177" t="s">
        <v>97</v>
      </c>
      <c r="F275" s="176">
        <v>201</v>
      </c>
      <c r="G275" s="176">
        <v>37.119999999999997</v>
      </c>
      <c r="H275" s="178" t="s">
        <v>601</v>
      </c>
      <c r="I275" s="179">
        <v>9215.85</v>
      </c>
      <c r="J275" s="183">
        <v>1.5891972229423246E-3</v>
      </c>
      <c r="K275" s="181" t="s">
        <v>78</v>
      </c>
    </row>
    <row r="276" spans="1:11" ht="19.5" x14ac:dyDescent="0.2">
      <c r="A276" s="175" t="s">
        <v>602</v>
      </c>
      <c r="B276" s="176" t="s">
        <v>603</v>
      </c>
      <c r="C276" s="176" t="s">
        <v>95</v>
      </c>
      <c r="D276" s="176" t="s">
        <v>604</v>
      </c>
      <c r="E276" s="177" t="s">
        <v>97</v>
      </c>
      <c r="F276" s="176">
        <v>120</v>
      </c>
      <c r="G276" s="176">
        <v>20.83</v>
      </c>
      <c r="H276" s="178" t="s">
        <v>605</v>
      </c>
      <c r="I276" s="179">
        <v>3087.6</v>
      </c>
      <c r="J276" s="183">
        <v>5.3243112090113457E-4</v>
      </c>
      <c r="K276" s="181" t="s">
        <v>78</v>
      </c>
    </row>
    <row r="277" spans="1:11" ht="19.5" x14ac:dyDescent="0.2">
      <c r="A277" s="175" t="s">
        <v>606</v>
      </c>
      <c r="B277" s="176" t="s">
        <v>607</v>
      </c>
      <c r="C277" s="176" t="s">
        <v>95</v>
      </c>
      <c r="D277" s="176" t="s">
        <v>608</v>
      </c>
      <c r="E277" s="177" t="s">
        <v>76</v>
      </c>
      <c r="F277" s="176">
        <v>14</v>
      </c>
      <c r="G277" s="176">
        <v>48.05</v>
      </c>
      <c r="H277" s="178" t="s">
        <v>609</v>
      </c>
      <c r="I277" s="179">
        <v>831.04</v>
      </c>
      <c r="J277" s="183">
        <v>1.4330598481463884E-4</v>
      </c>
      <c r="K277" s="181" t="s">
        <v>78</v>
      </c>
    </row>
    <row r="278" spans="1:11" ht="19.5" x14ac:dyDescent="0.2">
      <c r="A278" s="175" t="s">
        <v>610</v>
      </c>
      <c r="B278" s="176" t="s">
        <v>611</v>
      </c>
      <c r="C278" s="176" t="s">
        <v>95</v>
      </c>
      <c r="D278" s="176" t="s">
        <v>612</v>
      </c>
      <c r="E278" s="177" t="s">
        <v>76</v>
      </c>
      <c r="F278" s="176">
        <v>7</v>
      </c>
      <c r="G278" s="176">
        <v>103.57</v>
      </c>
      <c r="H278" s="178" t="s">
        <v>613</v>
      </c>
      <c r="I278" s="179">
        <v>895.65</v>
      </c>
      <c r="J278" s="183">
        <v>1.5444744572972575E-4</v>
      </c>
      <c r="K278" s="181" t="s">
        <v>78</v>
      </c>
    </row>
    <row r="279" spans="1:11" ht="19.5" x14ac:dyDescent="0.2">
      <c r="A279" s="175" t="s">
        <v>614</v>
      </c>
      <c r="B279" s="176" t="s">
        <v>615</v>
      </c>
      <c r="C279" s="176" t="s">
        <v>95</v>
      </c>
      <c r="D279" s="176" t="s">
        <v>616</v>
      </c>
      <c r="E279" s="177" t="s">
        <v>76</v>
      </c>
      <c r="F279" s="176">
        <v>13</v>
      </c>
      <c r="G279" s="176">
        <v>20.56</v>
      </c>
      <c r="H279" s="178" t="s">
        <v>617</v>
      </c>
      <c r="I279" s="179">
        <v>330.07</v>
      </c>
      <c r="J279" s="183">
        <v>5.691784560041375E-5</v>
      </c>
      <c r="K279" s="181" t="s">
        <v>78</v>
      </c>
    </row>
    <row r="280" spans="1:11" ht="19.5" x14ac:dyDescent="0.2">
      <c r="A280" s="175" t="s">
        <v>618</v>
      </c>
      <c r="B280" s="176" t="s">
        <v>619</v>
      </c>
      <c r="C280" s="176" t="s">
        <v>74</v>
      </c>
      <c r="D280" s="176" t="s">
        <v>620</v>
      </c>
      <c r="E280" s="177" t="s">
        <v>76</v>
      </c>
      <c r="F280" s="176">
        <v>10</v>
      </c>
      <c r="G280" s="176">
        <v>525.64</v>
      </c>
      <c r="H280" s="178" t="s">
        <v>621</v>
      </c>
      <c r="I280" s="179">
        <v>6493.7</v>
      </c>
      <c r="J280" s="183">
        <v>1.1197849364541061E-3</v>
      </c>
      <c r="K280" s="181" t="s">
        <v>78</v>
      </c>
    </row>
    <row r="281" spans="1:11" ht="29.25" x14ac:dyDescent="0.2">
      <c r="A281" s="175" t="s">
        <v>622</v>
      </c>
      <c r="B281" s="176" t="s">
        <v>623</v>
      </c>
      <c r="C281" s="176" t="s">
        <v>74</v>
      </c>
      <c r="D281" s="176" t="s">
        <v>624</v>
      </c>
      <c r="E281" s="177" t="s">
        <v>76</v>
      </c>
      <c r="F281" s="176">
        <v>1</v>
      </c>
      <c r="G281" s="176">
        <v>1806.05</v>
      </c>
      <c r="H281" s="178" t="s">
        <v>625</v>
      </c>
      <c r="I281" s="179">
        <v>2231.19</v>
      </c>
      <c r="J281" s="183">
        <v>3.8475028910590832E-4</v>
      </c>
      <c r="K281" s="181" t="s">
        <v>78</v>
      </c>
    </row>
    <row r="282" spans="1:11" ht="19.5" x14ac:dyDescent="0.2">
      <c r="A282" s="175" t="s">
        <v>626</v>
      </c>
      <c r="B282" s="176" t="s">
        <v>627</v>
      </c>
      <c r="C282" s="176" t="s">
        <v>95</v>
      </c>
      <c r="D282" s="176" t="s">
        <v>628</v>
      </c>
      <c r="E282" s="177" t="s">
        <v>97</v>
      </c>
      <c r="F282" s="176">
        <v>138</v>
      </c>
      <c r="G282" s="176">
        <v>90.36</v>
      </c>
      <c r="H282" s="178" t="s">
        <v>629</v>
      </c>
      <c r="I282" s="179">
        <v>15404.94</v>
      </c>
      <c r="J282" s="183">
        <v>2.6564546805333349E-3</v>
      </c>
      <c r="K282" s="181" t="s">
        <v>78</v>
      </c>
    </row>
    <row r="283" spans="1:11" ht="29.25" x14ac:dyDescent="0.2">
      <c r="A283" s="175" t="s">
        <v>630</v>
      </c>
      <c r="B283" s="176" t="s">
        <v>631</v>
      </c>
      <c r="C283" s="176" t="s">
        <v>74</v>
      </c>
      <c r="D283" s="176" t="s">
        <v>632</v>
      </c>
      <c r="E283" s="177" t="s">
        <v>76</v>
      </c>
      <c r="F283" s="176">
        <v>20</v>
      </c>
      <c r="G283" s="176">
        <v>525.30999999999995</v>
      </c>
      <c r="H283" s="178" t="s">
        <v>633</v>
      </c>
      <c r="I283" s="179">
        <v>12979.2</v>
      </c>
      <c r="J283" s="183">
        <v>2.2381558506283216E-3</v>
      </c>
      <c r="K283" s="181" t="s">
        <v>78</v>
      </c>
    </row>
    <row r="284" spans="1:11" x14ac:dyDescent="0.2">
      <c r="A284" s="175" t="s">
        <v>634</v>
      </c>
      <c r="B284" s="176" t="s">
        <v>136</v>
      </c>
      <c r="C284" s="176" t="s">
        <v>95</v>
      </c>
      <c r="D284" s="176" t="s">
        <v>137</v>
      </c>
      <c r="E284" s="177" t="s">
        <v>111</v>
      </c>
      <c r="F284" s="176">
        <v>60.96</v>
      </c>
      <c r="G284" s="176">
        <v>82.24</v>
      </c>
      <c r="H284" s="178" t="s">
        <v>138</v>
      </c>
      <c r="I284" s="179">
        <v>6192.92</v>
      </c>
      <c r="J284" s="183">
        <v>1.0679179094607639E-3</v>
      </c>
      <c r="K284" s="181" t="s">
        <v>78</v>
      </c>
    </row>
    <row r="285" spans="1:11" ht="19.5" x14ac:dyDescent="0.2">
      <c r="A285" s="175" t="s">
        <v>635</v>
      </c>
      <c r="B285" s="176" t="s">
        <v>140</v>
      </c>
      <c r="C285" s="176" t="s">
        <v>95</v>
      </c>
      <c r="D285" s="176" t="s">
        <v>141</v>
      </c>
      <c r="E285" s="177" t="s">
        <v>111</v>
      </c>
      <c r="F285" s="176">
        <v>60.96</v>
      </c>
      <c r="G285" s="176">
        <v>25.29</v>
      </c>
      <c r="H285" s="178" t="s">
        <v>142</v>
      </c>
      <c r="I285" s="179">
        <v>1904.39</v>
      </c>
      <c r="J285" s="183">
        <v>3.2839632800003621E-4</v>
      </c>
      <c r="K285" s="181" t="s">
        <v>78</v>
      </c>
    </row>
    <row r="286" spans="1:11" x14ac:dyDescent="0.2">
      <c r="A286" s="175" t="s">
        <v>636</v>
      </c>
      <c r="B286" s="176"/>
      <c r="C286" s="176"/>
      <c r="D286" s="176" t="s">
        <v>637</v>
      </c>
      <c r="E286" s="177"/>
      <c r="F286" s="176"/>
      <c r="G286" s="176"/>
      <c r="H286" s="178" t="s">
        <v>68</v>
      </c>
      <c r="I286" s="179">
        <v>6401.02</v>
      </c>
      <c r="J286" s="183">
        <v>1.1038030358565165E-3</v>
      </c>
      <c r="K286" s="181" t="s">
        <v>69</v>
      </c>
    </row>
    <row r="287" spans="1:11" ht="19.5" x14ac:dyDescent="0.2">
      <c r="A287" s="175" t="s">
        <v>638</v>
      </c>
      <c r="B287" s="176" t="s">
        <v>639</v>
      </c>
      <c r="C287" s="176" t="s">
        <v>95</v>
      </c>
      <c r="D287" s="176" t="s">
        <v>640</v>
      </c>
      <c r="E287" s="177" t="s">
        <v>111</v>
      </c>
      <c r="F287" s="176">
        <v>5.99</v>
      </c>
      <c r="G287" s="176">
        <v>89.85</v>
      </c>
      <c r="H287" s="178" t="s">
        <v>641</v>
      </c>
      <c r="I287" s="179">
        <v>664.89</v>
      </c>
      <c r="J287" s="183">
        <v>1.1465478947271518E-4</v>
      </c>
      <c r="K287" s="181" t="s">
        <v>78</v>
      </c>
    </row>
    <row r="288" spans="1:11" ht="19.5" x14ac:dyDescent="0.2">
      <c r="A288" s="175" t="s">
        <v>642</v>
      </c>
      <c r="B288" s="176" t="s">
        <v>643</v>
      </c>
      <c r="C288" s="176" t="s">
        <v>74</v>
      </c>
      <c r="D288" s="176" t="s">
        <v>644</v>
      </c>
      <c r="E288" s="177" t="s">
        <v>111</v>
      </c>
      <c r="F288" s="176">
        <v>2.44</v>
      </c>
      <c r="G288" s="176">
        <v>101.24</v>
      </c>
      <c r="H288" s="178" t="s">
        <v>645</v>
      </c>
      <c r="I288" s="179">
        <v>305.17</v>
      </c>
      <c r="J288" s="183">
        <v>5.2624046238307829E-5</v>
      </c>
      <c r="K288" s="181" t="s">
        <v>78</v>
      </c>
    </row>
    <row r="289" spans="1:11" ht="19.5" x14ac:dyDescent="0.2">
      <c r="A289" s="175" t="s">
        <v>646</v>
      </c>
      <c r="B289" s="176" t="s">
        <v>647</v>
      </c>
      <c r="C289" s="176" t="s">
        <v>95</v>
      </c>
      <c r="D289" s="176" t="s">
        <v>648</v>
      </c>
      <c r="E289" s="177" t="s">
        <v>104</v>
      </c>
      <c r="F289" s="176">
        <v>12.24</v>
      </c>
      <c r="G289" s="176">
        <v>37.74</v>
      </c>
      <c r="H289" s="178" t="s">
        <v>649</v>
      </c>
      <c r="I289" s="179">
        <v>570.62</v>
      </c>
      <c r="J289" s="183">
        <v>9.8398706506220174E-5</v>
      </c>
      <c r="K289" s="181" t="s">
        <v>78</v>
      </c>
    </row>
    <row r="290" spans="1:11" ht="29.25" x14ac:dyDescent="0.2">
      <c r="A290" s="175" t="s">
        <v>650</v>
      </c>
      <c r="B290" s="176" t="s">
        <v>651</v>
      </c>
      <c r="C290" s="176" t="s">
        <v>95</v>
      </c>
      <c r="D290" s="176" t="s">
        <v>652</v>
      </c>
      <c r="E290" s="177" t="s">
        <v>111</v>
      </c>
      <c r="F290" s="176">
        <v>6.82</v>
      </c>
      <c r="G290" s="176">
        <v>618.20000000000005</v>
      </c>
      <c r="H290" s="178" t="s">
        <v>653</v>
      </c>
      <c r="I290" s="179">
        <v>4860.34</v>
      </c>
      <c r="J290" s="183">
        <v>8.3812549363927345E-4</v>
      </c>
      <c r="K290" s="181" t="s">
        <v>654</v>
      </c>
    </row>
    <row r="291" spans="1:11" x14ac:dyDescent="0.2">
      <c r="A291" s="175" t="s">
        <v>655</v>
      </c>
      <c r="B291" s="176"/>
      <c r="C291" s="176"/>
      <c r="D291" s="176" t="s">
        <v>656</v>
      </c>
      <c r="E291" s="177"/>
      <c r="F291" s="176"/>
      <c r="G291" s="176"/>
      <c r="H291" s="178" t="s">
        <v>68</v>
      </c>
      <c r="I291" s="179">
        <v>1468.53</v>
      </c>
      <c r="J291" s="183">
        <v>2.5323587057162302E-4</v>
      </c>
      <c r="K291" s="181" t="s">
        <v>69</v>
      </c>
    </row>
    <row r="292" spans="1:11" x14ac:dyDescent="0.2">
      <c r="A292" s="175" t="s">
        <v>657</v>
      </c>
      <c r="B292" s="176"/>
      <c r="C292" s="176"/>
      <c r="D292" s="176" t="s">
        <v>658</v>
      </c>
      <c r="E292" s="177"/>
      <c r="F292" s="176"/>
      <c r="G292" s="176"/>
      <c r="H292" s="178" t="s">
        <v>68</v>
      </c>
      <c r="I292" s="179">
        <v>1468.53</v>
      </c>
      <c r="J292" s="183">
        <v>2.5323587057162302E-4</v>
      </c>
      <c r="K292" s="181" t="s">
        <v>69</v>
      </c>
    </row>
    <row r="293" spans="1:11" ht="19.5" x14ac:dyDescent="0.2">
      <c r="A293" s="175" t="s">
        <v>659</v>
      </c>
      <c r="B293" s="176" t="s">
        <v>639</v>
      </c>
      <c r="C293" s="176" t="s">
        <v>95</v>
      </c>
      <c r="D293" s="176" t="s">
        <v>640</v>
      </c>
      <c r="E293" s="177" t="s">
        <v>111</v>
      </c>
      <c r="F293" s="176">
        <v>9.4499999999999993</v>
      </c>
      <c r="G293" s="176">
        <v>89.85</v>
      </c>
      <c r="H293" s="178" t="s">
        <v>641</v>
      </c>
      <c r="I293" s="179">
        <v>1048.95</v>
      </c>
      <c r="J293" s="183">
        <v>1.8088276469401644E-4</v>
      </c>
      <c r="K293" s="181" t="s">
        <v>78</v>
      </c>
    </row>
    <row r="294" spans="1:11" ht="19.5" x14ac:dyDescent="0.2">
      <c r="A294" s="175" t="s">
        <v>660</v>
      </c>
      <c r="B294" s="176" t="s">
        <v>647</v>
      </c>
      <c r="C294" s="176" t="s">
        <v>95</v>
      </c>
      <c r="D294" s="176" t="s">
        <v>648</v>
      </c>
      <c r="E294" s="177" t="s">
        <v>104</v>
      </c>
      <c r="F294" s="176">
        <v>9</v>
      </c>
      <c r="G294" s="176">
        <v>37.74</v>
      </c>
      <c r="H294" s="178" t="s">
        <v>649</v>
      </c>
      <c r="I294" s="179">
        <v>419.58</v>
      </c>
      <c r="J294" s="183">
        <v>7.2353105877606572E-5</v>
      </c>
      <c r="K294" s="181" t="s">
        <v>78</v>
      </c>
    </row>
    <row r="295" spans="1:11" x14ac:dyDescent="0.2">
      <c r="A295" s="175" t="s">
        <v>661</v>
      </c>
      <c r="B295" s="176"/>
      <c r="C295" s="176"/>
      <c r="D295" s="176" t="s">
        <v>662</v>
      </c>
      <c r="E295" s="177"/>
      <c r="F295" s="176"/>
      <c r="G295" s="176"/>
      <c r="H295" s="178" t="s">
        <v>68</v>
      </c>
      <c r="I295" s="179">
        <v>170383.78</v>
      </c>
      <c r="J295" s="183">
        <v>2.9381275738040006E-2</v>
      </c>
      <c r="K295" s="181" t="s">
        <v>69</v>
      </c>
    </row>
    <row r="296" spans="1:11" x14ac:dyDescent="0.2">
      <c r="A296" s="175" t="s">
        <v>663</v>
      </c>
      <c r="B296" s="176"/>
      <c r="C296" s="176"/>
      <c r="D296" s="176" t="s">
        <v>664</v>
      </c>
      <c r="E296" s="177"/>
      <c r="F296" s="176"/>
      <c r="G296" s="176"/>
      <c r="H296" s="178" t="s">
        <v>68</v>
      </c>
      <c r="I296" s="179">
        <v>5184.92</v>
      </c>
      <c r="J296" s="183">
        <v>8.9409663407912648E-4</v>
      </c>
      <c r="K296" s="181" t="s">
        <v>69</v>
      </c>
    </row>
    <row r="297" spans="1:11" ht="29.25" x14ac:dyDescent="0.2">
      <c r="A297" s="175" t="s">
        <v>665</v>
      </c>
      <c r="B297" s="176" t="s">
        <v>666</v>
      </c>
      <c r="C297" s="176" t="s">
        <v>95</v>
      </c>
      <c r="D297" s="176" t="s">
        <v>667</v>
      </c>
      <c r="E297" s="177" t="s">
        <v>76</v>
      </c>
      <c r="F297" s="176">
        <v>2</v>
      </c>
      <c r="G297" s="176">
        <v>809.15</v>
      </c>
      <c r="H297" s="178" t="s">
        <v>668</v>
      </c>
      <c r="I297" s="179">
        <v>1999.24</v>
      </c>
      <c r="J297" s="183">
        <v>3.447524271765722E-4</v>
      </c>
      <c r="K297" s="181" t="s">
        <v>78</v>
      </c>
    </row>
    <row r="298" spans="1:11" ht="19.5" x14ac:dyDescent="0.2">
      <c r="A298" s="175" t="s">
        <v>669</v>
      </c>
      <c r="B298" s="176" t="s">
        <v>670</v>
      </c>
      <c r="C298" s="176" t="s">
        <v>95</v>
      </c>
      <c r="D298" s="176" t="s">
        <v>671</v>
      </c>
      <c r="E298" s="177" t="s">
        <v>76</v>
      </c>
      <c r="F298" s="176">
        <v>2</v>
      </c>
      <c r="G298" s="176">
        <v>152.72</v>
      </c>
      <c r="H298" s="178" t="s">
        <v>672</v>
      </c>
      <c r="I298" s="179">
        <v>377.34</v>
      </c>
      <c r="J298" s="183">
        <v>6.5069166718757001E-5</v>
      </c>
      <c r="K298" s="181" t="s">
        <v>78</v>
      </c>
    </row>
    <row r="299" spans="1:11" ht="19.5" x14ac:dyDescent="0.2">
      <c r="A299" s="175" t="s">
        <v>673</v>
      </c>
      <c r="B299" s="176" t="s">
        <v>674</v>
      </c>
      <c r="C299" s="176" t="s">
        <v>74</v>
      </c>
      <c r="D299" s="176" t="s">
        <v>675</v>
      </c>
      <c r="E299" s="177" t="s">
        <v>76</v>
      </c>
      <c r="F299" s="176">
        <v>2</v>
      </c>
      <c r="G299" s="176">
        <v>193.32</v>
      </c>
      <c r="H299" s="178" t="s">
        <v>676</v>
      </c>
      <c r="I299" s="179">
        <v>477.64</v>
      </c>
      <c r="J299" s="183">
        <v>8.2365073386195722E-5</v>
      </c>
      <c r="K299" s="181" t="s">
        <v>78</v>
      </c>
    </row>
    <row r="300" spans="1:11" ht="19.5" x14ac:dyDescent="0.2">
      <c r="A300" s="175" t="s">
        <v>677</v>
      </c>
      <c r="B300" s="176" t="s">
        <v>678</v>
      </c>
      <c r="C300" s="176" t="s">
        <v>95</v>
      </c>
      <c r="D300" s="176" t="s">
        <v>679</v>
      </c>
      <c r="E300" s="177" t="s">
        <v>76</v>
      </c>
      <c r="F300" s="176">
        <v>4</v>
      </c>
      <c r="G300" s="176">
        <v>349.6</v>
      </c>
      <c r="H300" s="178" t="s">
        <v>680</v>
      </c>
      <c r="I300" s="179">
        <v>1727.56</v>
      </c>
      <c r="J300" s="183">
        <v>2.9790345485942614E-4</v>
      </c>
      <c r="K300" s="181" t="s">
        <v>78</v>
      </c>
    </row>
    <row r="301" spans="1:11" ht="19.5" x14ac:dyDescent="0.2">
      <c r="A301" s="175" t="s">
        <v>681</v>
      </c>
      <c r="B301" s="176" t="s">
        <v>682</v>
      </c>
      <c r="C301" s="176" t="s">
        <v>95</v>
      </c>
      <c r="D301" s="176" t="s">
        <v>683</v>
      </c>
      <c r="E301" s="177" t="s">
        <v>76</v>
      </c>
      <c r="F301" s="176">
        <v>2</v>
      </c>
      <c r="G301" s="176">
        <v>244.11</v>
      </c>
      <c r="H301" s="178" t="s">
        <v>684</v>
      </c>
      <c r="I301" s="179">
        <v>603.14</v>
      </c>
      <c r="J301" s="183">
        <v>1.0400651193817538E-4</v>
      </c>
      <c r="K301" s="181" t="s">
        <v>78</v>
      </c>
    </row>
    <row r="302" spans="1:11" ht="19.5" x14ac:dyDescent="0.2">
      <c r="A302" s="175" t="s">
        <v>685</v>
      </c>
      <c r="B302" s="176"/>
      <c r="C302" s="176"/>
      <c r="D302" s="176" t="s">
        <v>686</v>
      </c>
      <c r="E302" s="177"/>
      <c r="F302" s="176"/>
      <c r="G302" s="176"/>
      <c r="H302" s="178" t="s">
        <v>68</v>
      </c>
      <c r="I302" s="179">
        <v>2338.11</v>
      </c>
      <c r="J302" s="183">
        <v>4.031877601017463E-4</v>
      </c>
      <c r="K302" s="181" t="s">
        <v>69</v>
      </c>
    </row>
    <row r="303" spans="1:11" ht="19.5" x14ac:dyDescent="0.2">
      <c r="A303" s="175" t="s">
        <v>687</v>
      </c>
      <c r="B303" s="176" t="s">
        <v>688</v>
      </c>
      <c r="C303" s="176" t="s">
        <v>74</v>
      </c>
      <c r="D303" s="176" t="s">
        <v>689</v>
      </c>
      <c r="E303" s="177" t="s">
        <v>76</v>
      </c>
      <c r="F303" s="176">
        <v>3</v>
      </c>
      <c r="G303" s="176">
        <v>630.87</v>
      </c>
      <c r="H303" s="178" t="s">
        <v>690</v>
      </c>
      <c r="I303" s="179">
        <v>2338.11</v>
      </c>
      <c r="J303" s="183">
        <v>4.031877601017463E-4</v>
      </c>
      <c r="K303" s="181" t="s">
        <v>78</v>
      </c>
    </row>
    <row r="304" spans="1:11" ht="19.5" x14ac:dyDescent="0.2">
      <c r="A304" s="175" t="s">
        <v>691</v>
      </c>
      <c r="B304" s="176"/>
      <c r="C304" s="176"/>
      <c r="D304" s="176" t="s">
        <v>692</v>
      </c>
      <c r="E304" s="177"/>
      <c r="F304" s="176"/>
      <c r="G304" s="176"/>
      <c r="H304" s="178" t="s">
        <v>68</v>
      </c>
      <c r="I304" s="179">
        <v>9986.81</v>
      </c>
      <c r="J304" s="183">
        <v>1.7221429079306452E-3</v>
      </c>
      <c r="K304" s="181" t="s">
        <v>69</v>
      </c>
    </row>
    <row r="305" spans="1:11" ht="19.5" x14ac:dyDescent="0.2">
      <c r="A305" s="175" t="s">
        <v>693</v>
      </c>
      <c r="B305" s="176" t="s">
        <v>694</v>
      </c>
      <c r="C305" s="176" t="s">
        <v>95</v>
      </c>
      <c r="D305" s="176" t="s">
        <v>695</v>
      </c>
      <c r="E305" s="177" t="s">
        <v>76</v>
      </c>
      <c r="F305" s="176">
        <v>1</v>
      </c>
      <c r="G305" s="176">
        <v>370.88</v>
      </c>
      <c r="H305" s="178" t="s">
        <v>696</v>
      </c>
      <c r="I305" s="179">
        <v>458.18</v>
      </c>
      <c r="J305" s="183">
        <v>7.9009357097578004E-5</v>
      </c>
      <c r="K305" s="181" t="s">
        <v>78</v>
      </c>
    </row>
    <row r="306" spans="1:11" ht="19.5" x14ac:dyDescent="0.2">
      <c r="A306" s="175" t="s">
        <v>697</v>
      </c>
      <c r="B306" s="176" t="s">
        <v>698</v>
      </c>
      <c r="C306" s="176" t="s">
        <v>95</v>
      </c>
      <c r="D306" s="176" t="s">
        <v>699</v>
      </c>
      <c r="E306" s="177" t="s">
        <v>76</v>
      </c>
      <c r="F306" s="176">
        <v>1</v>
      </c>
      <c r="G306" s="176">
        <v>320.13</v>
      </c>
      <c r="H306" s="178" t="s">
        <v>700</v>
      </c>
      <c r="I306" s="179">
        <v>395.48</v>
      </c>
      <c r="J306" s="183">
        <v>6.8197259908660686E-5</v>
      </c>
      <c r="K306" s="181" t="s">
        <v>78</v>
      </c>
    </row>
    <row r="307" spans="1:11" ht="19.5" x14ac:dyDescent="0.2">
      <c r="A307" s="175" t="s">
        <v>701</v>
      </c>
      <c r="B307" s="176" t="s">
        <v>682</v>
      </c>
      <c r="C307" s="176" t="s">
        <v>95</v>
      </c>
      <c r="D307" s="176" t="s">
        <v>683</v>
      </c>
      <c r="E307" s="177" t="s">
        <v>76</v>
      </c>
      <c r="F307" s="176">
        <v>1</v>
      </c>
      <c r="G307" s="176">
        <v>244.11</v>
      </c>
      <c r="H307" s="178" t="s">
        <v>684</v>
      </c>
      <c r="I307" s="179">
        <v>301.57</v>
      </c>
      <c r="J307" s="183">
        <v>5.2003255969087692E-5</v>
      </c>
      <c r="K307" s="181" t="s">
        <v>78</v>
      </c>
    </row>
    <row r="308" spans="1:11" ht="19.5" x14ac:dyDescent="0.2">
      <c r="A308" s="175" t="s">
        <v>702</v>
      </c>
      <c r="B308" s="176" t="s">
        <v>670</v>
      </c>
      <c r="C308" s="176" t="s">
        <v>95</v>
      </c>
      <c r="D308" s="176" t="s">
        <v>671</v>
      </c>
      <c r="E308" s="177" t="s">
        <v>76</v>
      </c>
      <c r="F308" s="176">
        <v>1</v>
      </c>
      <c r="G308" s="176">
        <v>152.72</v>
      </c>
      <c r="H308" s="178" t="s">
        <v>672</v>
      </c>
      <c r="I308" s="179">
        <v>188.67</v>
      </c>
      <c r="J308" s="183">
        <v>3.2534583359378501E-5</v>
      </c>
      <c r="K308" s="181" t="s">
        <v>78</v>
      </c>
    </row>
    <row r="309" spans="1:11" ht="29.25" x14ac:dyDescent="0.2">
      <c r="A309" s="175" t="s">
        <v>703</v>
      </c>
      <c r="B309" s="176" t="s">
        <v>704</v>
      </c>
      <c r="C309" s="176" t="s">
        <v>95</v>
      </c>
      <c r="D309" s="176" t="s">
        <v>705</v>
      </c>
      <c r="E309" s="177" t="s">
        <v>76</v>
      </c>
      <c r="F309" s="176">
        <v>2</v>
      </c>
      <c r="G309" s="176">
        <v>979.9</v>
      </c>
      <c r="H309" s="178" t="s">
        <v>706</v>
      </c>
      <c r="I309" s="179">
        <v>2421.12</v>
      </c>
      <c r="J309" s="183">
        <v>4.1750214905951385E-4</v>
      </c>
      <c r="K309" s="181" t="s">
        <v>78</v>
      </c>
    </row>
    <row r="310" spans="1:11" ht="19.5" x14ac:dyDescent="0.2">
      <c r="A310" s="175" t="s">
        <v>707</v>
      </c>
      <c r="B310" s="176" t="s">
        <v>708</v>
      </c>
      <c r="C310" s="176" t="s">
        <v>74</v>
      </c>
      <c r="D310" s="176" t="s">
        <v>709</v>
      </c>
      <c r="E310" s="177" t="s">
        <v>76</v>
      </c>
      <c r="F310" s="176">
        <v>4</v>
      </c>
      <c r="G310" s="176">
        <v>870.24</v>
      </c>
      <c r="H310" s="178" t="s">
        <v>710</v>
      </c>
      <c r="I310" s="179">
        <v>4300.3599999999997</v>
      </c>
      <c r="J310" s="183">
        <v>7.4156156726208167E-4</v>
      </c>
      <c r="K310" s="181" t="s">
        <v>78</v>
      </c>
    </row>
    <row r="311" spans="1:11" ht="19.5" x14ac:dyDescent="0.2">
      <c r="A311" s="175" t="s">
        <v>711</v>
      </c>
      <c r="B311" s="176" t="s">
        <v>712</v>
      </c>
      <c r="C311" s="176" t="s">
        <v>95</v>
      </c>
      <c r="D311" s="176" t="s">
        <v>713</v>
      </c>
      <c r="E311" s="177" t="s">
        <v>76</v>
      </c>
      <c r="F311" s="176">
        <v>5</v>
      </c>
      <c r="G311" s="176">
        <v>136.34</v>
      </c>
      <c r="H311" s="178" t="s">
        <v>714</v>
      </c>
      <c r="I311" s="179">
        <v>842.15</v>
      </c>
      <c r="J311" s="183">
        <v>1.4522181256214876E-4</v>
      </c>
      <c r="K311" s="181" t="s">
        <v>78</v>
      </c>
    </row>
    <row r="312" spans="1:11" ht="19.5" x14ac:dyDescent="0.2">
      <c r="A312" s="175" t="s">
        <v>715</v>
      </c>
      <c r="B312" s="176" t="s">
        <v>716</v>
      </c>
      <c r="C312" s="176" t="s">
        <v>95</v>
      </c>
      <c r="D312" s="176" t="s">
        <v>717</v>
      </c>
      <c r="E312" s="177" t="s">
        <v>76</v>
      </c>
      <c r="F312" s="176">
        <v>5</v>
      </c>
      <c r="G312" s="176">
        <v>104.64</v>
      </c>
      <c r="H312" s="178" t="s">
        <v>718</v>
      </c>
      <c r="I312" s="179">
        <v>646.35</v>
      </c>
      <c r="J312" s="183">
        <v>1.1145771958623149E-4</v>
      </c>
      <c r="K312" s="181" t="s">
        <v>78</v>
      </c>
    </row>
    <row r="313" spans="1:11" ht="19.5" x14ac:dyDescent="0.2">
      <c r="A313" s="175" t="s">
        <v>719</v>
      </c>
      <c r="B313" s="176" t="s">
        <v>720</v>
      </c>
      <c r="C313" s="176" t="s">
        <v>74</v>
      </c>
      <c r="D313" s="176" t="s">
        <v>721</v>
      </c>
      <c r="E313" s="177" t="s">
        <v>76</v>
      </c>
      <c r="F313" s="176">
        <v>1</v>
      </c>
      <c r="G313" s="176">
        <v>350.44</v>
      </c>
      <c r="H313" s="178" t="s">
        <v>722</v>
      </c>
      <c r="I313" s="179">
        <v>432.93</v>
      </c>
      <c r="J313" s="183">
        <v>7.4655203125964571E-5</v>
      </c>
      <c r="K313" s="181" t="s">
        <v>78</v>
      </c>
    </row>
    <row r="314" spans="1:11" ht="19.5" x14ac:dyDescent="0.2">
      <c r="A314" s="175" t="s">
        <v>723</v>
      </c>
      <c r="B314" s="176"/>
      <c r="C314" s="176"/>
      <c r="D314" s="176" t="s">
        <v>724</v>
      </c>
      <c r="E314" s="177"/>
      <c r="F314" s="176"/>
      <c r="G314" s="176"/>
      <c r="H314" s="178" t="s">
        <v>68</v>
      </c>
      <c r="I314" s="179">
        <v>6530.26</v>
      </c>
      <c r="J314" s="183">
        <v>1.1260894065215194E-3</v>
      </c>
      <c r="K314" s="181" t="s">
        <v>69</v>
      </c>
    </row>
    <row r="315" spans="1:11" ht="19.5" x14ac:dyDescent="0.2">
      <c r="A315" s="175" t="s">
        <v>725</v>
      </c>
      <c r="B315" s="176" t="s">
        <v>698</v>
      </c>
      <c r="C315" s="176" t="s">
        <v>95</v>
      </c>
      <c r="D315" s="176" t="s">
        <v>699</v>
      </c>
      <c r="E315" s="177" t="s">
        <v>76</v>
      </c>
      <c r="F315" s="176">
        <v>4</v>
      </c>
      <c r="G315" s="176">
        <v>320.13</v>
      </c>
      <c r="H315" s="178" t="s">
        <v>700</v>
      </c>
      <c r="I315" s="179">
        <v>1581.92</v>
      </c>
      <c r="J315" s="183">
        <v>2.7278903963464274E-4</v>
      </c>
      <c r="K315" s="181" t="s">
        <v>78</v>
      </c>
    </row>
    <row r="316" spans="1:11" ht="19.5" x14ac:dyDescent="0.2">
      <c r="A316" s="175" t="s">
        <v>726</v>
      </c>
      <c r="B316" s="176" t="s">
        <v>682</v>
      </c>
      <c r="C316" s="176" t="s">
        <v>95</v>
      </c>
      <c r="D316" s="176" t="s">
        <v>683</v>
      </c>
      <c r="E316" s="177" t="s">
        <v>76</v>
      </c>
      <c r="F316" s="176">
        <v>6</v>
      </c>
      <c r="G316" s="176">
        <v>244.11</v>
      </c>
      <c r="H316" s="178" t="s">
        <v>684</v>
      </c>
      <c r="I316" s="179">
        <v>1809.42</v>
      </c>
      <c r="J316" s="183">
        <v>3.1201953581452618E-4</v>
      </c>
      <c r="K316" s="181" t="s">
        <v>78</v>
      </c>
    </row>
    <row r="317" spans="1:11" ht="19.5" x14ac:dyDescent="0.2">
      <c r="A317" s="175" t="s">
        <v>727</v>
      </c>
      <c r="B317" s="176" t="s">
        <v>678</v>
      </c>
      <c r="C317" s="176" t="s">
        <v>95</v>
      </c>
      <c r="D317" s="176" t="s">
        <v>679</v>
      </c>
      <c r="E317" s="177" t="s">
        <v>76</v>
      </c>
      <c r="F317" s="176">
        <v>4</v>
      </c>
      <c r="G317" s="176">
        <v>349.6</v>
      </c>
      <c r="H317" s="178" t="s">
        <v>680</v>
      </c>
      <c r="I317" s="179">
        <v>1727.56</v>
      </c>
      <c r="J317" s="183">
        <v>2.9790345485942614E-4</v>
      </c>
      <c r="K317" s="181" t="s">
        <v>78</v>
      </c>
    </row>
    <row r="318" spans="1:11" ht="19.5" x14ac:dyDescent="0.2">
      <c r="A318" s="175" t="s">
        <v>728</v>
      </c>
      <c r="B318" s="176" t="s">
        <v>716</v>
      </c>
      <c r="C318" s="176" t="s">
        <v>95</v>
      </c>
      <c r="D318" s="176" t="s">
        <v>717</v>
      </c>
      <c r="E318" s="177" t="s">
        <v>76</v>
      </c>
      <c r="F318" s="176">
        <v>3</v>
      </c>
      <c r="G318" s="176">
        <v>104.64</v>
      </c>
      <c r="H318" s="178" t="s">
        <v>718</v>
      </c>
      <c r="I318" s="179">
        <v>387.81</v>
      </c>
      <c r="J318" s="183">
        <v>6.6874631751738891E-5</v>
      </c>
      <c r="K318" s="181" t="s">
        <v>78</v>
      </c>
    </row>
    <row r="319" spans="1:11" ht="19.5" x14ac:dyDescent="0.2">
      <c r="A319" s="175" t="s">
        <v>729</v>
      </c>
      <c r="B319" s="176" t="s">
        <v>730</v>
      </c>
      <c r="C319" s="176" t="s">
        <v>74</v>
      </c>
      <c r="D319" s="176" t="s">
        <v>731</v>
      </c>
      <c r="E319" s="177" t="s">
        <v>104</v>
      </c>
      <c r="F319" s="176">
        <v>1.18</v>
      </c>
      <c r="G319" s="176">
        <v>702.14</v>
      </c>
      <c r="H319" s="178" t="s">
        <v>732</v>
      </c>
      <c r="I319" s="179">
        <v>1023.55</v>
      </c>
      <c r="J319" s="183">
        <v>1.765027444611855E-4</v>
      </c>
      <c r="K319" s="181" t="s">
        <v>78</v>
      </c>
    </row>
    <row r="320" spans="1:11" ht="19.5" x14ac:dyDescent="0.2">
      <c r="A320" s="175" t="s">
        <v>733</v>
      </c>
      <c r="B320" s="176"/>
      <c r="C320" s="176"/>
      <c r="D320" s="176" t="s">
        <v>734</v>
      </c>
      <c r="E320" s="177"/>
      <c r="F320" s="176"/>
      <c r="G320" s="176"/>
      <c r="H320" s="178" t="s">
        <v>68</v>
      </c>
      <c r="I320" s="179">
        <v>3779.15</v>
      </c>
      <c r="J320" s="183">
        <v>6.5168320720090781E-4</v>
      </c>
      <c r="K320" s="181" t="s">
        <v>69</v>
      </c>
    </row>
    <row r="321" spans="1:11" ht="19.5" x14ac:dyDescent="0.2">
      <c r="A321" s="175" t="s">
        <v>735</v>
      </c>
      <c r="B321" s="176" t="s">
        <v>698</v>
      </c>
      <c r="C321" s="176" t="s">
        <v>95</v>
      </c>
      <c r="D321" s="176" t="s">
        <v>699</v>
      </c>
      <c r="E321" s="177" t="s">
        <v>76</v>
      </c>
      <c r="F321" s="176">
        <v>4</v>
      </c>
      <c r="G321" s="176">
        <v>320.13</v>
      </c>
      <c r="H321" s="178" t="s">
        <v>700</v>
      </c>
      <c r="I321" s="179">
        <v>1581.92</v>
      </c>
      <c r="J321" s="183">
        <v>2.7278903963464274E-4</v>
      </c>
      <c r="K321" s="181" t="s">
        <v>78</v>
      </c>
    </row>
    <row r="322" spans="1:11" ht="19.5" x14ac:dyDescent="0.2">
      <c r="A322" s="175" t="s">
        <v>736</v>
      </c>
      <c r="B322" s="176" t="s">
        <v>682</v>
      </c>
      <c r="C322" s="176" t="s">
        <v>95</v>
      </c>
      <c r="D322" s="176" t="s">
        <v>683</v>
      </c>
      <c r="E322" s="177" t="s">
        <v>76</v>
      </c>
      <c r="F322" s="176">
        <v>6</v>
      </c>
      <c r="G322" s="176">
        <v>244.11</v>
      </c>
      <c r="H322" s="178" t="s">
        <v>684</v>
      </c>
      <c r="I322" s="179">
        <v>1809.42</v>
      </c>
      <c r="J322" s="183">
        <v>3.1201953581452618E-4</v>
      </c>
      <c r="K322" s="181" t="s">
        <v>78</v>
      </c>
    </row>
    <row r="323" spans="1:11" ht="19.5" x14ac:dyDescent="0.2">
      <c r="A323" s="175" t="s">
        <v>737</v>
      </c>
      <c r="B323" s="176" t="s">
        <v>716</v>
      </c>
      <c r="C323" s="176" t="s">
        <v>95</v>
      </c>
      <c r="D323" s="176" t="s">
        <v>717</v>
      </c>
      <c r="E323" s="177" t="s">
        <v>76</v>
      </c>
      <c r="F323" s="176">
        <v>3</v>
      </c>
      <c r="G323" s="176">
        <v>104.64</v>
      </c>
      <c r="H323" s="178" t="s">
        <v>718</v>
      </c>
      <c r="I323" s="179">
        <v>387.81</v>
      </c>
      <c r="J323" s="183">
        <v>6.6874631751738891E-5</v>
      </c>
      <c r="K323" s="181" t="s">
        <v>78</v>
      </c>
    </row>
    <row r="324" spans="1:11" ht="19.5" x14ac:dyDescent="0.2">
      <c r="A324" s="175" t="s">
        <v>738</v>
      </c>
      <c r="B324" s="176"/>
      <c r="C324" s="176"/>
      <c r="D324" s="176" t="s">
        <v>739</v>
      </c>
      <c r="E324" s="177"/>
      <c r="F324" s="176"/>
      <c r="G324" s="176"/>
      <c r="H324" s="178" t="s">
        <v>68</v>
      </c>
      <c r="I324" s="179">
        <v>6255.68</v>
      </c>
      <c r="J324" s="183">
        <v>1.0787403531541681E-3</v>
      </c>
      <c r="K324" s="181" t="s">
        <v>69</v>
      </c>
    </row>
    <row r="325" spans="1:11" ht="19.5" x14ac:dyDescent="0.2">
      <c r="A325" s="175" t="s">
        <v>740</v>
      </c>
      <c r="B325" s="176" t="s">
        <v>698</v>
      </c>
      <c r="C325" s="176" t="s">
        <v>95</v>
      </c>
      <c r="D325" s="176" t="s">
        <v>699</v>
      </c>
      <c r="E325" s="177" t="s">
        <v>76</v>
      </c>
      <c r="F325" s="176">
        <v>2</v>
      </c>
      <c r="G325" s="176">
        <v>320.13</v>
      </c>
      <c r="H325" s="178" t="s">
        <v>700</v>
      </c>
      <c r="I325" s="179">
        <v>790.96</v>
      </c>
      <c r="J325" s="183">
        <v>1.3639451981732137E-4</v>
      </c>
      <c r="K325" s="181" t="s">
        <v>78</v>
      </c>
    </row>
    <row r="326" spans="1:11" ht="19.5" x14ac:dyDescent="0.2">
      <c r="A326" s="175" t="s">
        <v>741</v>
      </c>
      <c r="B326" s="176" t="s">
        <v>682</v>
      </c>
      <c r="C326" s="176" t="s">
        <v>95</v>
      </c>
      <c r="D326" s="176" t="s">
        <v>683</v>
      </c>
      <c r="E326" s="177" t="s">
        <v>76</v>
      </c>
      <c r="F326" s="176">
        <v>4</v>
      </c>
      <c r="G326" s="176">
        <v>244.11</v>
      </c>
      <c r="H326" s="178" t="s">
        <v>684</v>
      </c>
      <c r="I326" s="179">
        <v>1206.28</v>
      </c>
      <c r="J326" s="183">
        <v>2.0801302387635077E-4</v>
      </c>
      <c r="K326" s="181" t="s">
        <v>78</v>
      </c>
    </row>
    <row r="327" spans="1:11" ht="19.5" x14ac:dyDescent="0.2">
      <c r="A327" s="175" t="s">
        <v>742</v>
      </c>
      <c r="B327" s="176" t="s">
        <v>694</v>
      </c>
      <c r="C327" s="176" t="s">
        <v>95</v>
      </c>
      <c r="D327" s="176" t="s">
        <v>695</v>
      </c>
      <c r="E327" s="177" t="s">
        <v>76</v>
      </c>
      <c r="F327" s="176">
        <v>6</v>
      </c>
      <c r="G327" s="176">
        <v>370.88</v>
      </c>
      <c r="H327" s="178" t="s">
        <v>696</v>
      </c>
      <c r="I327" s="179">
        <v>2749.08</v>
      </c>
      <c r="J327" s="183">
        <v>4.7405614258546805E-4</v>
      </c>
      <c r="K327" s="181" t="s">
        <v>78</v>
      </c>
    </row>
    <row r="328" spans="1:11" ht="19.5" x14ac:dyDescent="0.2">
      <c r="A328" s="175" t="s">
        <v>743</v>
      </c>
      <c r="B328" s="176" t="s">
        <v>670</v>
      </c>
      <c r="C328" s="176" t="s">
        <v>95</v>
      </c>
      <c r="D328" s="176" t="s">
        <v>671</v>
      </c>
      <c r="E328" s="177" t="s">
        <v>76</v>
      </c>
      <c r="F328" s="176">
        <v>8</v>
      </c>
      <c r="G328" s="176">
        <v>152.72</v>
      </c>
      <c r="H328" s="178" t="s">
        <v>672</v>
      </c>
      <c r="I328" s="179">
        <v>1509.36</v>
      </c>
      <c r="J328" s="183">
        <v>2.60276666875028E-4</v>
      </c>
      <c r="K328" s="181" t="s">
        <v>78</v>
      </c>
    </row>
    <row r="329" spans="1:11" ht="19.5" x14ac:dyDescent="0.2">
      <c r="A329" s="175" t="s">
        <v>744</v>
      </c>
      <c r="B329" s="176"/>
      <c r="C329" s="176"/>
      <c r="D329" s="176" t="s">
        <v>745</v>
      </c>
      <c r="E329" s="177"/>
      <c r="F329" s="176"/>
      <c r="G329" s="176"/>
      <c r="H329" s="178" t="s">
        <v>68</v>
      </c>
      <c r="I329" s="179">
        <v>136308.85</v>
      </c>
      <c r="J329" s="183">
        <v>2.3505335469051893E-2</v>
      </c>
      <c r="K329" s="181" t="s">
        <v>69</v>
      </c>
    </row>
    <row r="330" spans="1:11" ht="19.5" x14ac:dyDescent="0.2">
      <c r="A330" s="175" t="s">
        <v>746</v>
      </c>
      <c r="B330" s="176" t="s">
        <v>747</v>
      </c>
      <c r="C330" s="176" t="s">
        <v>95</v>
      </c>
      <c r="D330" s="176" t="s">
        <v>748</v>
      </c>
      <c r="E330" s="177" t="s">
        <v>97</v>
      </c>
      <c r="F330" s="176">
        <v>225</v>
      </c>
      <c r="G330" s="176">
        <v>49.1</v>
      </c>
      <c r="H330" s="178" t="s">
        <v>749</v>
      </c>
      <c r="I330" s="179">
        <v>13646.25</v>
      </c>
      <c r="J330" s="183">
        <v>2.353183114262569E-3</v>
      </c>
      <c r="K330" s="181" t="s">
        <v>78</v>
      </c>
    </row>
    <row r="331" spans="1:11" ht="19.5" x14ac:dyDescent="0.2">
      <c r="A331" s="175" t="s">
        <v>750</v>
      </c>
      <c r="B331" s="176" t="s">
        <v>751</v>
      </c>
      <c r="C331" s="176" t="s">
        <v>74</v>
      </c>
      <c r="D331" s="176" t="s">
        <v>752</v>
      </c>
      <c r="E331" s="177" t="s">
        <v>97</v>
      </c>
      <c r="F331" s="176">
        <v>171</v>
      </c>
      <c r="G331" s="176">
        <v>175.8</v>
      </c>
      <c r="H331" s="178" t="s">
        <v>753</v>
      </c>
      <c r="I331" s="179">
        <v>37137.78</v>
      </c>
      <c r="J331" s="183">
        <v>6.4041034567883593E-3</v>
      </c>
      <c r="K331" s="181" t="s">
        <v>78</v>
      </c>
    </row>
    <row r="332" spans="1:11" ht="19.5" x14ac:dyDescent="0.2">
      <c r="A332" s="175" t="s">
        <v>754</v>
      </c>
      <c r="B332" s="176" t="s">
        <v>755</v>
      </c>
      <c r="C332" s="176" t="s">
        <v>74</v>
      </c>
      <c r="D332" s="176" t="s">
        <v>756</v>
      </c>
      <c r="E332" s="177" t="s">
        <v>97</v>
      </c>
      <c r="F332" s="176">
        <v>60</v>
      </c>
      <c r="G332" s="176">
        <v>258.10000000000002</v>
      </c>
      <c r="H332" s="178" t="s">
        <v>757</v>
      </c>
      <c r="I332" s="179">
        <v>19131</v>
      </c>
      <c r="J332" s="183">
        <v>3.2989829556806603E-3</v>
      </c>
      <c r="K332" s="181" t="s">
        <v>78</v>
      </c>
    </row>
    <row r="333" spans="1:11" ht="19.5" x14ac:dyDescent="0.2">
      <c r="A333" s="175" t="s">
        <v>758</v>
      </c>
      <c r="B333" s="176" t="s">
        <v>759</v>
      </c>
      <c r="C333" s="176" t="s">
        <v>74</v>
      </c>
      <c r="D333" s="176" t="s">
        <v>760</v>
      </c>
      <c r="E333" s="177" t="s">
        <v>97</v>
      </c>
      <c r="F333" s="176">
        <v>66</v>
      </c>
      <c r="G333" s="176">
        <v>380.84</v>
      </c>
      <c r="H333" s="178" t="s">
        <v>761</v>
      </c>
      <c r="I333" s="179">
        <v>31051.68</v>
      </c>
      <c r="J333" s="183">
        <v>5.3546057741492882E-3</v>
      </c>
      <c r="K333" s="181" t="s">
        <v>78</v>
      </c>
    </row>
    <row r="334" spans="1:11" ht="29.25" x14ac:dyDescent="0.2">
      <c r="A334" s="175" t="s">
        <v>762</v>
      </c>
      <c r="B334" s="176" t="s">
        <v>763</v>
      </c>
      <c r="C334" s="176" t="s">
        <v>74</v>
      </c>
      <c r="D334" s="176" t="s">
        <v>764</v>
      </c>
      <c r="E334" s="177" t="s">
        <v>76</v>
      </c>
      <c r="F334" s="176">
        <v>34</v>
      </c>
      <c r="G334" s="176">
        <v>636.30999999999995</v>
      </c>
      <c r="H334" s="178" t="s">
        <v>765</v>
      </c>
      <c r="I334" s="179">
        <v>26727.06</v>
      </c>
      <c r="J334" s="183">
        <v>4.6088607702396292E-3</v>
      </c>
      <c r="K334" s="181" t="s">
        <v>78</v>
      </c>
    </row>
    <row r="335" spans="1:11" ht="29.25" x14ac:dyDescent="0.2">
      <c r="A335" s="175" t="s">
        <v>766</v>
      </c>
      <c r="B335" s="176" t="s">
        <v>767</v>
      </c>
      <c r="C335" s="176" t="s">
        <v>74</v>
      </c>
      <c r="D335" s="176" t="s">
        <v>768</v>
      </c>
      <c r="E335" s="177" t="s">
        <v>76</v>
      </c>
      <c r="F335" s="176">
        <v>4</v>
      </c>
      <c r="G335" s="176">
        <v>524.11</v>
      </c>
      <c r="H335" s="178" t="s">
        <v>769</v>
      </c>
      <c r="I335" s="179">
        <v>2589.92</v>
      </c>
      <c r="J335" s="183">
        <v>4.4661031501628011E-4</v>
      </c>
      <c r="K335" s="181" t="s">
        <v>78</v>
      </c>
    </row>
    <row r="336" spans="1:11" ht="19.5" x14ac:dyDescent="0.2">
      <c r="A336" s="175" t="s">
        <v>770</v>
      </c>
      <c r="B336" s="176" t="s">
        <v>136</v>
      </c>
      <c r="C336" s="176" t="s">
        <v>95</v>
      </c>
      <c r="D336" s="176" t="s">
        <v>137</v>
      </c>
      <c r="E336" s="177" t="s">
        <v>111</v>
      </c>
      <c r="F336" s="176">
        <v>45.36</v>
      </c>
      <c r="G336" s="176">
        <v>82.24</v>
      </c>
      <c r="H336" s="178" t="s">
        <v>138</v>
      </c>
      <c r="I336" s="179">
        <v>4608.12</v>
      </c>
      <c r="J336" s="183">
        <v>7.9463223761074508E-4</v>
      </c>
      <c r="K336" s="181" t="s">
        <v>78</v>
      </c>
    </row>
    <row r="337" spans="1:11" ht="19.5" x14ac:dyDescent="0.2">
      <c r="A337" s="175" t="s">
        <v>771</v>
      </c>
      <c r="B337" s="176" t="s">
        <v>140</v>
      </c>
      <c r="C337" s="176" t="s">
        <v>95</v>
      </c>
      <c r="D337" s="176" t="s">
        <v>141</v>
      </c>
      <c r="E337" s="177" t="s">
        <v>111</v>
      </c>
      <c r="F337" s="176">
        <v>45.36</v>
      </c>
      <c r="G337" s="176">
        <v>25.29</v>
      </c>
      <c r="H337" s="178" t="s">
        <v>142</v>
      </c>
      <c r="I337" s="179">
        <v>1417.04</v>
      </c>
      <c r="J337" s="183">
        <v>2.4435684530436062E-4</v>
      </c>
      <c r="K337" s="181" t="s">
        <v>78</v>
      </c>
    </row>
    <row r="338" spans="1:11" x14ac:dyDescent="0.2">
      <c r="A338" s="175" t="s">
        <v>18</v>
      </c>
      <c r="B338" s="176"/>
      <c r="C338" s="176"/>
      <c r="D338" s="176" t="s">
        <v>19</v>
      </c>
      <c r="E338" s="177"/>
      <c r="F338" s="176"/>
      <c r="G338" s="176"/>
      <c r="H338" s="178" t="s">
        <v>68</v>
      </c>
      <c r="I338" s="179">
        <v>118098.06</v>
      </c>
      <c r="J338" s="183">
        <v>2.036503512827097E-2</v>
      </c>
      <c r="K338" s="181" t="s">
        <v>69</v>
      </c>
    </row>
    <row r="339" spans="1:11" ht="29.25" x14ac:dyDescent="0.2">
      <c r="A339" s="175" t="s">
        <v>772</v>
      </c>
      <c r="B339" s="176" t="s">
        <v>773</v>
      </c>
      <c r="C339" s="176" t="s">
        <v>95</v>
      </c>
      <c r="D339" s="176" t="s">
        <v>774</v>
      </c>
      <c r="E339" s="177" t="s">
        <v>104</v>
      </c>
      <c r="F339" s="176">
        <v>315.29000000000002</v>
      </c>
      <c r="G339" s="176">
        <v>91.59</v>
      </c>
      <c r="H339" s="178" t="s">
        <v>775</v>
      </c>
      <c r="I339" s="179">
        <v>35675.06</v>
      </c>
      <c r="J339" s="183">
        <v>6.1518694727345615E-3</v>
      </c>
      <c r="K339" s="181" t="s">
        <v>78</v>
      </c>
    </row>
    <row r="340" spans="1:11" ht="19.5" x14ac:dyDescent="0.2">
      <c r="A340" s="175" t="s">
        <v>776</v>
      </c>
      <c r="B340" s="176" t="s">
        <v>777</v>
      </c>
      <c r="C340" s="176" t="s">
        <v>95</v>
      </c>
      <c r="D340" s="176" t="s">
        <v>778</v>
      </c>
      <c r="E340" s="177" t="s">
        <v>104</v>
      </c>
      <c r="F340" s="176">
        <v>272.95999999999998</v>
      </c>
      <c r="G340" s="176">
        <v>244.43</v>
      </c>
      <c r="H340" s="178" t="s">
        <v>779</v>
      </c>
      <c r="I340" s="179">
        <v>82423</v>
      </c>
      <c r="J340" s="183">
        <v>1.421316565553641E-2</v>
      </c>
      <c r="K340" s="181" t="s">
        <v>78</v>
      </c>
    </row>
    <row r="341" spans="1:11" x14ac:dyDescent="0.2">
      <c r="A341" s="175" t="s">
        <v>20</v>
      </c>
      <c r="B341" s="176"/>
      <c r="C341" s="176"/>
      <c r="D341" s="176" t="s">
        <v>21</v>
      </c>
      <c r="E341" s="177"/>
      <c r="F341" s="176"/>
      <c r="G341" s="176"/>
      <c r="H341" s="178" t="s">
        <v>68</v>
      </c>
      <c r="I341" s="179">
        <v>5072.8</v>
      </c>
      <c r="J341" s="183">
        <v>8.7476246602774825E-4</v>
      </c>
      <c r="K341" s="181" t="s">
        <v>69</v>
      </c>
    </row>
    <row r="342" spans="1:11" ht="19.5" x14ac:dyDescent="0.2">
      <c r="A342" s="175" t="s">
        <v>780</v>
      </c>
      <c r="B342" s="176" t="s">
        <v>781</v>
      </c>
      <c r="C342" s="176" t="s">
        <v>95</v>
      </c>
      <c r="D342" s="176" t="s">
        <v>782</v>
      </c>
      <c r="E342" s="177" t="s">
        <v>104</v>
      </c>
      <c r="F342" s="176">
        <v>137.4</v>
      </c>
      <c r="G342" s="176">
        <v>29.89</v>
      </c>
      <c r="H342" s="178" t="s">
        <v>783</v>
      </c>
      <c r="I342" s="179">
        <v>5072.8</v>
      </c>
      <c r="J342" s="183">
        <v>8.7476246602774825E-4</v>
      </c>
      <c r="K342" s="181" t="s">
        <v>78</v>
      </c>
    </row>
    <row r="343" spans="1:11" x14ac:dyDescent="0.2">
      <c r="A343" s="175" t="s">
        <v>22</v>
      </c>
      <c r="B343" s="176"/>
      <c r="C343" s="176"/>
      <c r="D343" s="176" t="s">
        <v>23</v>
      </c>
      <c r="E343" s="177"/>
      <c r="F343" s="176"/>
      <c r="G343" s="176"/>
      <c r="H343" s="178" t="s">
        <v>68</v>
      </c>
      <c r="I343" s="179">
        <v>675628.14</v>
      </c>
      <c r="J343" s="183">
        <v>0.11650649303424948</v>
      </c>
      <c r="K343" s="181" t="s">
        <v>69</v>
      </c>
    </row>
    <row r="344" spans="1:11" ht="19.5" x14ac:dyDescent="0.2">
      <c r="A344" s="175" t="s">
        <v>784</v>
      </c>
      <c r="B344" s="176" t="s">
        <v>785</v>
      </c>
      <c r="C344" s="176" t="s">
        <v>74</v>
      </c>
      <c r="D344" s="176" t="s">
        <v>786</v>
      </c>
      <c r="E344" s="177" t="s">
        <v>787</v>
      </c>
      <c r="F344" s="176">
        <v>33200.400000000001</v>
      </c>
      <c r="G344" s="176">
        <v>16.48</v>
      </c>
      <c r="H344" s="178" t="s">
        <v>788</v>
      </c>
      <c r="I344" s="179">
        <v>675628.14</v>
      </c>
      <c r="J344" s="183">
        <v>0.11650649303424948</v>
      </c>
      <c r="K344" s="181" t="s">
        <v>78</v>
      </c>
    </row>
    <row r="345" spans="1:11" x14ac:dyDescent="0.2">
      <c r="A345" s="175" t="s">
        <v>24</v>
      </c>
      <c r="B345" s="176"/>
      <c r="C345" s="176"/>
      <c r="D345" s="176" t="s">
        <v>25</v>
      </c>
      <c r="E345" s="177"/>
      <c r="F345" s="176"/>
      <c r="G345" s="176"/>
      <c r="H345" s="178" t="s">
        <v>68</v>
      </c>
      <c r="I345" s="179">
        <v>203229.94</v>
      </c>
      <c r="J345" s="183">
        <v>3.5045324768386558E-2</v>
      </c>
      <c r="K345" s="181" t="s">
        <v>69</v>
      </c>
    </row>
    <row r="346" spans="1:11" ht="19.5" x14ac:dyDescent="0.2">
      <c r="A346" s="175" t="s">
        <v>789</v>
      </c>
      <c r="B346" s="176" t="s">
        <v>790</v>
      </c>
      <c r="C346" s="176" t="s">
        <v>95</v>
      </c>
      <c r="D346" s="176" t="s">
        <v>791</v>
      </c>
      <c r="E346" s="177" t="s">
        <v>104</v>
      </c>
      <c r="F346" s="176">
        <v>1219.1099999999999</v>
      </c>
      <c r="G346" s="176">
        <v>41.04</v>
      </c>
      <c r="H346" s="178" t="s">
        <v>792</v>
      </c>
      <c r="I346" s="179">
        <v>61808.87</v>
      </c>
      <c r="J346" s="183">
        <v>1.0658429179858956E-2</v>
      </c>
      <c r="K346" s="181" t="s">
        <v>78</v>
      </c>
    </row>
    <row r="347" spans="1:11" ht="19.5" x14ac:dyDescent="0.2">
      <c r="A347" s="175" t="s">
        <v>793</v>
      </c>
      <c r="B347" s="176" t="s">
        <v>794</v>
      </c>
      <c r="C347" s="176" t="s">
        <v>95</v>
      </c>
      <c r="D347" s="176" t="s">
        <v>795</v>
      </c>
      <c r="E347" s="177" t="s">
        <v>104</v>
      </c>
      <c r="F347" s="176">
        <v>42</v>
      </c>
      <c r="G347" s="176">
        <v>62.57</v>
      </c>
      <c r="H347" s="178" t="s">
        <v>796</v>
      </c>
      <c r="I347" s="179">
        <v>3246.18</v>
      </c>
      <c r="J347" s="183">
        <v>5.5977693226028145E-4</v>
      </c>
      <c r="K347" s="181" t="s">
        <v>78</v>
      </c>
    </row>
    <row r="348" spans="1:11" ht="19.5" x14ac:dyDescent="0.2">
      <c r="A348" s="175" t="s">
        <v>797</v>
      </c>
      <c r="B348" s="176" t="s">
        <v>798</v>
      </c>
      <c r="C348" s="176" t="s">
        <v>95</v>
      </c>
      <c r="D348" s="176" t="s">
        <v>799</v>
      </c>
      <c r="E348" s="177" t="s">
        <v>104</v>
      </c>
      <c r="F348" s="176">
        <v>1457.19</v>
      </c>
      <c r="G348" s="176">
        <v>70.760000000000005</v>
      </c>
      <c r="H348" s="178" t="s">
        <v>800</v>
      </c>
      <c r="I348" s="179">
        <v>127372.97</v>
      </c>
      <c r="J348" s="183">
        <v>2.1964416760463335E-2</v>
      </c>
      <c r="K348" s="181" t="s">
        <v>78</v>
      </c>
    </row>
    <row r="349" spans="1:11" ht="29.25" x14ac:dyDescent="0.2">
      <c r="A349" s="175" t="s">
        <v>801</v>
      </c>
      <c r="B349" s="176" t="s">
        <v>802</v>
      </c>
      <c r="C349" s="176" t="s">
        <v>95</v>
      </c>
      <c r="D349" s="176" t="s">
        <v>803</v>
      </c>
      <c r="E349" s="177" t="s">
        <v>97</v>
      </c>
      <c r="F349" s="176">
        <v>313.19</v>
      </c>
      <c r="G349" s="176">
        <v>27.92</v>
      </c>
      <c r="H349" s="178" t="s">
        <v>804</v>
      </c>
      <c r="I349" s="179">
        <v>10801.92</v>
      </c>
      <c r="J349" s="183">
        <v>1.8627018958039848E-3</v>
      </c>
      <c r="K349" s="181" t="s">
        <v>78</v>
      </c>
    </row>
    <row r="350" spans="1:11" x14ac:dyDescent="0.2">
      <c r="A350" s="175" t="s">
        <v>26</v>
      </c>
      <c r="B350" s="176"/>
      <c r="C350" s="176"/>
      <c r="D350" s="176" t="s">
        <v>27</v>
      </c>
      <c r="E350" s="177"/>
      <c r="F350" s="176"/>
      <c r="G350" s="176"/>
      <c r="H350" s="178" t="s">
        <v>68</v>
      </c>
      <c r="I350" s="179">
        <v>418815.12</v>
      </c>
      <c r="J350" s="183">
        <v>7.2221208638406267E-2</v>
      </c>
      <c r="K350" s="181" t="s">
        <v>69</v>
      </c>
    </row>
    <row r="351" spans="1:11" x14ac:dyDescent="0.2">
      <c r="A351" s="175" t="s">
        <v>805</v>
      </c>
      <c r="B351" s="176"/>
      <c r="C351" s="176"/>
      <c r="D351" s="176" t="s">
        <v>806</v>
      </c>
      <c r="E351" s="177"/>
      <c r="F351" s="176"/>
      <c r="G351" s="176"/>
      <c r="H351" s="178" t="s">
        <v>68</v>
      </c>
      <c r="I351" s="179">
        <v>40597.08</v>
      </c>
      <c r="J351" s="183">
        <v>7.0006311729864726E-3</v>
      </c>
      <c r="K351" s="181" t="s">
        <v>69</v>
      </c>
    </row>
    <row r="352" spans="1:11" ht="19.5" x14ac:dyDescent="0.2">
      <c r="A352" s="175" t="s">
        <v>807</v>
      </c>
      <c r="B352" s="176"/>
      <c r="C352" s="176"/>
      <c r="D352" s="176" t="s">
        <v>664</v>
      </c>
      <c r="E352" s="177"/>
      <c r="F352" s="176"/>
      <c r="G352" s="176"/>
      <c r="H352" s="178" t="s">
        <v>68</v>
      </c>
      <c r="I352" s="179">
        <v>6289.58</v>
      </c>
      <c r="J352" s="183">
        <v>1.0845861281893244E-3</v>
      </c>
      <c r="K352" s="181" t="s">
        <v>69</v>
      </c>
    </row>
    <row r="353" spans="1:11" ht="19.5" x14ac:dyDescent="0.2">
      <c r="A353" s="175" t="s">
        <v>808</v>
      </c>
      <c r="B353" s="176" t="s">
        <v>809</v>
      </c>
      <c r="C353" s="176" t="s">
        <v>74</v>
      </c>
      <c r="D353" s="176" t="s">
        <v>810</v>
      </c>
      <c r="E353" s="177" t="s">
        <v>104</v>
      </c>
      <c r="F353" s="176">
        <v>12.81</v>
      </c>
      <c r="G353" s="176">
        <v>397.44</v>
      </c>
      <c r="H353" s="178" t="s">
        <v>811</v>
      </c>
      <c r="I353" s="179">
        <v>6289.58</v>
      </c>
      <c r="J353" s="183">
        <v>1.0845861281893244E-3</v>
      </c>
      <c r="K353" s="181" t="s">
        <v>78</v>
      </c>
    </row>
    <row r="354" spans="1:11" ht="19.5" x14ac:dyDescent="0.2">
      <c r="A354" s="175" t="s">
        <v>812</v>
      </c>
      <c r="B354" s="176"/>
      <c r="C354" s="176"/>
      <c r="D354" s="176" t="s">
        <v>813</v>
      </c>
      <c r="E354" s="177"/>
      <c r="F354" s="176"/>
      <c r="G354" s="176"/>
      <c r="H354" s="178" t="s">
        <v>68</v>
      </c>
      <c r="I354" s="179">
        <v>4920.3100000000004</v>
      </c>
      <c r="J354" s="183">
        <v>8.4846682487403212E-4</v>
      </c>
      <c r="K354" s="181" t="s">
        <v>69</v>
      </c>
    </row>
    <row r="355" spans="1:11" ht="19.5" x14ac:dyDescent="0.2">
      <c r="A355" s="175" t="s">
        <v>814</v>
      </c>
      <c r="B355" s="176" t="s">
        <v>815</v>
      </c>
      <c r="C355" s="176" t="s">
        <v>74</v>
      </c>
      <c r="D355" s="176" t="s">
        <v>816</v>
      </c>
      <c r="E355" s="177" t="s">
        <v>104</v>
      </c>
      <c r="F355" s="176">
        <v>5.8</v>
      </c>
      <c r="G355" s="176">
        <v>686.69</v>
      </c>
      <c r="H355" s="178" t="s">
        <v>817</v>
      </c>
      <c r="I355" s="179">
        <v>4920.3100000000004</v>
      </c>
      <c r="J355" s="183">
        <v>8.4846682487403212E-4</v>
      </c>
      <c r="K355" s="181" t="s">
        <v>78</v>
      </c>
    </row>
    <row r="356" spans="1:11" ht="19.5" x14ac:dyDescent="0.2">
      <c r="A356" s="175" t="s">
        <v>818</v>
      </c>
      <c r="B356" s="176"/>
      <c r="C356" s="176"/>
      <c r="D356" s="176" t="s">
        <v>686</v>
      </c>
      <c r="E356" s="177"/>
      <c r="F356" s="176"/>
      <c r="G356" s="176"/>
      <c r="H356" s="178" t="s">
        <v>68</v>
      </c>
      <c r="I356" s="179">
        <v>3825.96</v>
      </c>
      <c r="J356" s="183">
        <v>6.5975520511818398E-4</v>
      </c>
      <c r="K356" s="181" t="s">
        <v>69</v>
      </c>
    </row>
    <row r="357" spans="1:11" ht="19.5" x14ac:dyDescent="0.2">
      <c r="A357" s="175" t="s">
        <v>819</v>
      </c>
      <c r="B357" s="176" t="s">
        <v>815</v>
      </c>
      <c r="C357" s="176" t="s">
        <v>74</v>
      </c>
      <c r="D357" s="176" t="s">
        <v>816</v>
      </c>
      <c r="E357" s="177" t="s">
        <v>104</v>
      </c>
      <c r="F357" s="176">
        <v>4.51</v>
      </c>
      <c r="G357" s="176">
        <v>686.69</v>
      </c>
      <c r="H357" s="178" t="s">
        <v>817</v>
      </c>
      <c r="I357" s="179">
        <v>3825.96</v>
      </c>
      <c r="J357" s="183">
        <v>6.5975520511818398E-4</v>
      </c>
      <c r="K357" s="181" t="s">
        <v>78</v>
      </c>
    </row>
    <row r="358" spans="1:11" ht="19.5" x14ac:dyDescent="0.2">
      <c r="A358" s="175" t="s">
        <v>820</v>
      </c>
      <c r="B358" s="176"/>
      <c r="C358" s="176"/>
      <c r="D358" s="176" t="s">
        <v>692</v>
      </c>
      <c r="E358" s="177"/>
      <c r="F358" s="176"/>
      <c r="G358" s="176"/>
      <c r="H358" s="178" t="s">
        <v>68</v>
      </c>
      <c r="I358" s="179">
        <v>7898.91</v>
      </c>
      <c r="J358" s="183">
        <v>1.3621017959571126E-3</v>
      </c>
      <c r="K358" s="181" t="s">
        <v>69</v>
      </c>
    </row>
    <row r="359" spans="1:11" ht="19.5" x14ac:dyDescent="0.2">
      <c r="A359" s="175" t="s">
        <v>821</v>
      </c>
      <c r="B359" s="176" t="s">
        <v>809</v>
      </c>
      <c r="C359" s="176" t="s">
        <v>74</v>
      </c>
      <c r="D359" s="176" t="s">
        <v>810</v>
      </c>
      <c r="E359" s="177" t="s">
        <v>104</v>
      </c>
      <c r="F359" s="176">
        <v>13.86</v>
      </c>
      <c r="G359" s="176">
        <v>397.44</v>
      </c>
      <c r="H359" s="178" t="s">
        <v>811</v>
      </c>
      <c r="I359" s="179">
        <v>6805.12</v>
      </c>
      <c r="J359" s="183">
        <v>1.1734867435764765E-3</v>
      </c>
      <c r="K359" s="181" t="s">
        <v>78</v>
      </c>
    </row>
    <row r="360" spans="1:11" ht="19.5" x14ac:dyDescent="0.2">
      <c r="A360" s="175" t="s">
        <v>822</v>
      </c>
      <c r="B360" s="176" t="s">
        <v>823</v>
      </c>
      <c r="C360" s="176" t="s">
        <v>74</v>
      </c>
      <c r="D360" s="176" t="s">
        <v>824</v>
      </c>
      <c r="E360" s="177" t="s">
        <v>104</v>
      </c>
      <c r="F360" s="176">
        <v>1.89</v>
      </c>
      <c r="G360" s="176">
        <v>468.46</v>
      </c>
      <c r="H360" s="178" t="s">
        <v>825</v>
      </c>
      <c r="I360" s="179">
        <v>1093.79</v>
      </c>
      <c r="J360" s="183">
        <v>1.8861505238063609E-4</v>
      </c>
      <c r="K360" s="181" t="s">
        <v>78</v>
      </c>
    </row>
    <row r="361" spans="1:11" ht="19.5" x14ac:dyDescent="0.2">
      <c r="A361" s="175" t="s">
        <v>826</v>
      </c>
      <c r="B361" s="176"/>
      <c r="C361" s="176"/>
      <c r="D361" s="176" t="s">
        <v>724</v>
      </c>
      <c r="E361" s="177"/>
      <c r="F361" s="176"/>
      <c r="G361" s="176"/>
      <c r="H361" s="178" t="s">
        <v>68</v>
      </c>
      <c r="I361" s="179">
        <v>8608.18</v>
      </c>
      <c r="J361" s="183">
        <v>1.4844095499153805E-3</v>
      </c>
      <c r="K361" s="181" t="s">
        <v>69</v>
      </c>
    </row>
    <row r="362" spans="1:11" ht="19.5" x14ac:dyDescent="0.2">
      <c r="A362" s="175" t="s">
        <v>827</v>
      </c>
      <c r="B362" s="176" t="s">
        <v>828</v>
      </c>
      <c r="C362" s="176" t="s">
        <v>74</v>
      </c>
      <c r="D362" s="176" t="s">
        <v>829</v>
      </c>
      <c r="E362" s="177" t="s">
        <v>76</v>
      </c>
      <c r="F362" s="176">
        <v>4</v>
      </c>
      <c r="G362" s="176">
        <v>742.14</v>
      </c>
      <c r="H362" s="178" t="s">
        <v>830</v>
      </c>
      <c r="I362" s="179">
        <v>3667.32</v>
      </c>
      <c r="J362" s="183">
        <v>6.3239904725455017E-4</v>
      </c>
      <c r="K362" s="181" t="s">
        <v>78</v>
      </c>
    </row>
    <row r="363" spans="1:11" ht="19.5" x14ac:dyDescent="0.2">
      <c r="A363" s="175" t="s">
        <v>831</v>
      </c>
      <c r="B363" s="176" t="s">
        <v>832</v>
      </c>
      <c r="C363" s="176" t="s">
        <v>74</v>
      </c>
      <c r="D363" s="176" t="s">
        <v>833</v>
      </c>
      <c r="E363" s="177" t="s">
        <v>76</v>
      </c>
      <c r="F363" s="176">
        <v>2</v>
      </c>
      <c r="G363" s="176">
        <v>913.61</v>
      </c>
      <c r="H363" s="178" t="s">
        <v>834</v>
      </c>
      <c r="I363" s="179">
        <v>2257.34</v>
      </c>
      <c r="J363" s="183">
        <v>3.8925964064482677E-4</v>
      </c>
      <c r="K363" s="181" t="s">
        <v>78</v>
      </c>
    </row>
    <row r="364" spans="1:11" ht="19.5" x14ac:dyDescent="0.2">
      <c r="A364" s="175" t="s">
        <v>835</v>
      </c>
      <c r="B364" s="176" t="s">
        <v>809</v>
      </c>
      <c r="C364" s="176" t="s">
        <v>74</v>
      </c>
      <c r="D364" s="176" t="s">
        <v>810</v>
      </c>
      <c r="E364" s="177" t="s">
        <v>104</v>
      </c>
      <c r="F364" s="176">
        <v>3.78</v>
      </c>
      <c r="G364" s="176">
        <v>397.44</v>
      </c>
      <c r="H364" s="178" t="s">
        <v>811</v>
      </c>
      <c r="I364" s="179">
        <v>1855.94</v>
      </c>
      <c r="J364" s="183">
        <v>3.2004152562678187E-4</v>
      </c>
      <c r="K364" s="181" t="s">
        <v>78</v>
      </c>
    </row>
    <row r="365" spans="1:11" ht="19.5" x14ac:dyDescent="0.2">
      <c r="A365" s="175" t="s">
        <v>836</v>
      </c>
      <c r="B365" s="176" t="s">
        <v>823</v>
      </c>
      <c r="C365" s="176" t="s">
        <v>74</v>
      </c>
      <c r="D365" s="176" t="s">
        <v>824</v>
      </c>
      <c r="E365" s="177" t="s">
        <v>104</v>
      </c>
      <c r="F365" s="176">
        <v>1.43</v>
      </c>
      <c r="G365" s="176">
        <v>468.46</v>
      </c>
      <c r="H365" s="178" t="s">
        <v>825</v>
      </c>
      <c r="I365" s="179">
        <v>827.58</v>
      </c>
      <c r="J365" s="183">
        <v>1.4270933638922171E-4</v>
      </c>
      <c r="K365" s="181" t="s">
        <v>78</v>
      </c>
    </row>
    <row r="366" spans="1:11" ht="19.5" x14ac:dyDescent="0.2">
      <c r="A366" s="175" t="s">
        <v>837</v>
      </c>
      <c r="B366" s="176"/>
      <c r="C366" s="176"/>
      <c r="D366" s="176" t="s">
        <v>734</v>
      </c>
      <c r="E366" s="177"/>
      <c r="F366" s="176"/>
      <c r="G366" s="176"/>
      <c r="H366" s="178" t="s">
        <v>68</v>
      </c>
      <c r="I366" s="179">
        <v>4940.8599999999997</v>
      </c>
      <c r="J366" s="183">
        <v>8.5201050266083044E-4</v>
      </c>
      <c r="K366" s="181" t="s">
        <v>69</v>
      </c>
    </row>
    <row r="367" spans="1:11" ht="19.5" x14ac:dyDescent="0.2">
      <c r="A367" s="175" t="s">
        <v>838</v>
      </c>
      <c r="B367" s="176" t="s">
        <v>832</v>
      </c>
      <c r="C367" s="176" t="s">
        <v>74</v>
      </c>
      <c r="D367" s="176" t="s">
        <v>833</v>
      </c>
      <c r="E367" s="177" t="s">
        <v>76</v>
      </c>
      <c r="F367" s="176">
        <v>2</v>
      </c>
      <c r="G367" s="176">
        <v>913.61</v>
      </c>
      <c r="H367" s="178" t="s">
        <v>834</v>
      </c>
      <c r="I367" s="179">
        <v>2257.34</v>
      </c>
      <c r="J367" s="183">
        <v>3.8925964064482677E-4</v>
      </c>
      <c r="K367" s="181" t="s">
        <v>78</v>
      </c>
    </row>
    <row r="368" spans="1:11" ht="19.5" x14ac:dyDescent="0.2">
      <c r="A368" s="175" t="s">
        <v>839</v>
      </c>
      <c r="B368" s="176" t="s">
        <v>809</v>
      </c>
      <c r="C368" s="176" t="s">
        <v>74</v>
      </c>
      <c r="D368" s="176" t="s">
        <v>810</v>
      </c>
      <c r="E368" s="177" t="s">
        <v>104</v>
      </c>
      <c r="F368" s="176">
        <v>3.78</v>
      </c>
      <c r="G368" s="176">
        <v>397.44</v>
      </c>
      <c r="H368" s="178" t="s">
        <v>811</v>
      </c>
      <c r="I368" s="179">
        <v>1855.94</v>
      </c>
      <c r="J368" s="183">
        <v>3.2004152562678187E-4</v>
      </c>
      <c r="K368" s="181" t="s">
        <v>78</v>
      </c>
    </row>
    <row r="369" spans="1:11" ht="19.5" x14ac:dyDescent="0.2">
      <c r="A369" s="175" t="s">
        <v>840</v>
      </c>
      <c r="B369" s="176" t="s">
        <v>823</v>
      </c>
      <c r="C369" s="176" t="s">
        <v>74</v>
      </c>
      <c r="D369" s="176" t="s">
        <v>824</v>
      </c>
      <c r="E369" s="177" t="s">
        <v>104</v>
      </c>
      <c r="F369" s="176">
        <v>1.43</v>
      </c>
      <c r="G369" s="176">
        <v>468.46</v>
      </c>
      <c r="H369" s="178" t="s">
        <v>825</v>
      </c>
      <c r="I369" s="179">
        <v>827.58</v>
      </c>
      <c r="J369" s="183">
        <v>1.4270933638922171E-4</v>
      </c>
      <c r="K369" s="181" t="s">
        <v>78</v>
      </c>
    </row>
    <row r="370" spans="1:11" ht="19.5" x14ac:dyDescent="0.2">
      <c r="A370" s="175" t="s">
        <v>841</v>
      </c>
      <c r="B370" s="176"/>
      <c r="C370" s="176"/>
      <c r="D370" s="176" t="s">
        <v>739</v>
      </c>
      <c r="E370" s="177"/>
      <c r="F370" s="176"/>
      <c r="G370" s="176"/>
      <c r="H370" s="178" t="s">
        <v>68</v>
      </c>
      <c r="I370" s="179">
        <v>4113.28</v>
      </c>
      <c r="J370" s="183">
        <v>7.0930116627160864E-4</v>
      </c>
      <c r="K370" s="181" t="s">
        <v>69</v>
      </c>
    </row>
    <row r="371" spans="1:11" ht="19.5" x14ac:dyDescent="0.2">
      <c r="A371" s="175" t="s">
        <v>842</v>
      </c>
      <c r="B371" s="176" t="s">
        <v>832</v>
      </c>
      <c r="C371" s="176" t="s">
        <v>74</v>
      </c>
      <c r="D371" s="176" t="s">
        <v>833</v>
      </c>
      <c r="E371" s="177" t="s">
        <v>76</v>
      </c>
      <c r="F371" s="176">
        <v>2</v>
      </c>
      <c r="G371" s="176">
        <v>913.61</v>
      </c>
      <c r="H371" s="178" t="s">
        <v>834</v>
      </c>
      <c r="I371" s="179">
        <v>2257.34</v>
      </c>
      <c r="J371" s="183">
        <v>3.8925964064482677E-4</v>
      </c>
      <c r="K371" s="181" t="s">
        <v>78</v>
      </c>
    </row>
    <row r="372" spans="1:11" ht="19.5" x14ac:dyDescent="0.2">
      <c r="A372" s="175" t="s">
        <v>843</v>
      </c>
      <c r="B372" s="176" t="s">
        <v>809</v>
      </c>
      <c r="C372" s="176" t="s">
        <v>74</v>
      </c>
      <c r="D372" s="176" t="s">
        <v>810</v>
      </c>
      <c r="E372" s="177" t="s">
        <v>104</v>
      </c>
      <c r="F372" s="176">
        <v>3.78</v>
      </c>
      <c r="G372" s="176">
        <v>397.44</v>
      </c>
      <c r="H372" s="178" t="s">
        <v>811</v>
      </c>
      <c r="I372" s="179">
        <v>1855.94</v>
      </c>
      <c r="J372" s="183">
        <v>3.2004152562678187E-4</v>
      </c>
      <c r="K372" s="181" t="s">
        <v>78</v>
      </c>
    </row>
    <row r="373" spans="1:11" x14ac:dyDescent="0.2">
      <c r="A373" s="175" t="s">
        <v>844</v>
      </c>
      <c r="B373" s="176"/>
      <c r="C373" s="176"/>
      <c r="D373" s="176" t="s">
        <v>845</v>
      </c>
      <c r="E373" s="177"/>
      <c r="F373" s="176"/>
      <c r="G373" s="176"/>
      <c r="H373" s="178" t="s">
        <v>68</v>
      </c>
      <c r="I373" s="179">
        <v>329537.98</v>
      </c>
      <c r="J373" s="183">
        <v>5.6826103145127503E-2</v>
      </c>
      <c r="K373" s="181" t="s">
        <v>69</v>
      </c>
    </row>
    <row r="374" spans="1:11" x14ac:dyDescent="0.2">
      <c r="A374" s="175" t="s">
        <v>846</v>
      </c>
      <c r="B374" s="176" t="s">
        <v>847</v>
      </c>
      <c r="C374" s="176" t="s">
        <v>74</v>
      </c>
      <c r="D374" s="176" t="s">
        <v>848</v>
      </c>
      <c r="E374" s="177" t="s">
        <v>104</v>
      </c>
      <c r="F374" s="176">
        <v>18.07</v>
      </c>
      <c r="G374" s="176">
        <v>716.17</v>
      </c>
      <c r="H374" s="178" t="s">
        <v>849</v>
      </c>
      <c r="I374" s="179">
        <v>15987.43</v>
      </c>
      <c r="J374" s="183">
        <v>2.7569002705105667E-3</v>
      </c>
      <c r="K374" s="181" t="s">
        <v>78</v>
      </c>
    </row>
    <row r="375" spans="1:11" x14ac:dyDescent="0.2">
      <c r="A375" s="175" t="s">
        <v>850</v>
      </c>
      <c r="B375" s="176" t="s">
        <v>851</v>
      </c>
      <c r="C375" s="176" t="s">
        <v>74</v>
      </c>
      <c r="D375" s="176" t="s">
        <v>852</v>
      </c>
      <c r="E375" s="177" t="s">
        <v>104</v>
      </c>
      <c r="F375" s="176">
        <v>116.25</v>
      </c>
      <c r="G375" s="176">
        <v>1121.05</v>
      </c>
      <c r="H375" s="178" t="s">
        <v>853</v>
      </c>
      <c r="I375" s="179">
        <v>160999.26999999999</v>
      </c>
      <c r="J375" s="183">
        <v>2.7762994490984717E-2</v>
      </c>
      <c r="K375" s="181" t="s">
        <v>78</v>
      </c>
    </row>
    <row r="376" spans="1:11" ht="19.5" x14ac:dyDescent="0.2">
      <c r="A376" s="175" t="s">
        <v>854</v>
      </c>
      <c r="B376" s="176" t="s">
        <v>855</v>
      </c>
      <c r="C376" s="176" t="s">
        <v>74</v>
      </c>
      <c r="D376" s="176" t="s">
        <v>856</v>
      </c>
      <c r="E376" s="177" t="s">
        <v>857</v>
      </c>
      <c r="F376" s="176">
        <v>148.79</v>
      </c>
      <c r="G376" s="176">
        <v>748.72</v>
      </c>
      <c r="H376" s="178" t="s">
        <v>858</v>
      </c>
      <c r="I376" s="179">
        <v>137624.79</v>
      </c>
      <c r="J376" s="183">
        <v>2.3732258454295652E-2</v>
      </c>
      <c r="K376" s="181" t="s">
        <v>78</v>
      </c>
    </row>
    <row r="377" spans="1:11" x14ac:dyDescent="0.2">
      <c r="A377" s="175" t="s">
        <v>859</v>
      </c>
      <c r="B377" s="176" t="s">
        <v>860</v>
      </c>
      <c r="C377" s="176" t="s">
        <v>74</v>
      </c>
      <c r="D377" s="176" t="s">
        <v>861</v>
      </c>
      <c r="E377" s="177" t="s">
        <v>104</v>
      </c>
      <c r="F377" s="176">
        <v>1.26</v>
      </c>
      <c r="G377" s="176">
        <v>1183.46</v>
      </c>
      <c r="H377" s="178" t="s">
        <v>862</v>
      </c>
      <c r="I377" s="179">
        <v>1842.17</v>
      </c>
      <c r="J377" s="183">
        <v>3.1766700284701488E-4</v>
      </c>
      <c r="K377" s="181" t="s">
        <v>78</v>
      </c>
    </row>
    <row r="378" spans="1:11" ht="19.5" x14ac:dyDescent="0.2">
      <c r="A378" s="175" t="s">
        <v>863</v>
      </c>
      <c r="B378" s="176" t="s">
        <v>864</v>
      </c>
      <c r="C378" s="176" t="s">
        <v>74</v>
      </c>
      <c r="D378" s="176" t="s">
        <v>865</v>
      </c>
      <c r="E378" s="177" t="s">
        <v>104</v>
      </c>
      <c r="F378" s="176">
        <v>1.93</v>
      </c>
      <c r="G378" s="176">
        <v>527.57000000000005</v>
      </c>
      <c r="H378" s="178" t="s">
        <v>866</v>
      </c>
      <c r="I378" s="179">
        <v>1257.8699999999999</v>
      </c>
      <c r="J378" s="183">
        <v>2.1690929331775818E-4</v>
      </c>
      <c r="K378" s="181" t="s">
        <v>78</v>
      </c>
    </row>
    <row r="379" spans="1:11" ht="19.5" x14ac:dyDescent="0.2">
      <c r="A379" s="175" t="s">
        <v>867</v>
      </c>
      <c r="B379" s="176" t="s">
        <v>868</v>
      </c>
      <c r="C379" s="176" t="s">
        <v>74</v>
      </c>
      <c r="D379" s="176" t="s">
        <v>869</v>
      </c>
      <c r="E379" s="177" t="s">
        <v>857</v>
      </c>
      <c r="F379" s="176">
        <v>32.07</v>
      </c>
      <c r="G379" s="176">
        <v>298.51</v>
      </c>
      <c r="H379" s="178" t="s">
        <v>870</v>
      </c>
      <c r="I379" s="179">
        <v>11826.45</v>
      </c>
      <c r="J379" s="183">
        <v>2.0393736331717916E-3</v>
      </c>
      <c r="K379" s="181" t="s">
        <v>78</v>
      </c>
    </row>
    <row r="380" spans="1:11" x14ac:dyDescent="0.2">
      <c r="A380" s="175" t="s">
        <v>871</v>
      </c>
      <c r="B380" s="176"/>
      <c r="C380" s="176"/>
      <c r="D380" s="176" t="s">
        <v>872</v>
      </c>
      <c r="E380" s="177"/>
      <c r="F380" s="176"/>
      <c r="G380" s="176"/>
      <c r="H380" s="178" t="s">
        <v>68</v>
      </c>
      <c r="I380" s="179">
        <v>29053.02</v>
      </c>
      <c r="J380" s="183">
        <v>5.0099533631827575E-3</v>
      </c>
      <c r="K380" s="181" t="s">
        <v>69</v>
      </c>
    </row>
    <row r="381" spans="1:11" ht="19.5" x14ac:dyDescent="0.2">
      <c r="A381" s="175" t="s">
        <v>873</v>
      </c>
      <c r="B381" s="176" t="s">
        <v>874</v>
      </c>
      <c r="C381" s="176" t="s">
        <v>95</v>
      </c>
      <c r="D381" s="176" t="s">
        <v>875</v>
      </c>
      <c r="E381" s="177" t="s">
        <v>97</v>
      </c>
      <c r="F381" s="176">
        <v>20</v>
      </c>
      <c r="G381" s="176">
        <v>58.86</v>
      </c>
      <c r="H381" s="178" t="s">
        <v>876</v>
      </c>
      <c r="I381" s="179">
        <v>1454.2</v>
      </c>
      <c r="J381" s="183">
        <v>2.5076478041664396E-4</v>
      </c>
      <c r="K381" s="181" t="s">
        <v>78</v>
      </c>
    </row>
    <row r="382" spans="1:11" ht="29.25" x14ac:dyDescent="0.2">
      <c r="A382" s="175" t="s">
        <v>877</v>
      </c>
      <c r="B382" s="176" t="s">
        <v>878</v>
      </c>
      <c r="C382" s="176" t="s">
        <v>74</v>
      </c>
      <c r="D382" s="176" t="s">
        <v>879</v>
      </c>
      <c r="E382" s="177" t="s">
        <v>76</v>
      </c>
      <c r="F382" s="176">
        <v>8</v>
      </c>
      <c r="G382" s="176">
        <v>2651.88</v>
      </c>
      <c r="H382" s="178" t="s">
        <v>880</v>
      </c>
      <c r="I382" s="179">
        <v>26209.040000000001</v>
      </c>
      <c r="J382" s="183">
        <v>4.5195324993336809E-3</v>
      </c>
      <c r="K382" s="181" t="s">
        <v>78</v>
      </c>
    </row>
    <row r="383" spans="1:11" ht="29.25" x14ac:dyDescent="0.2">
      <c r="A383" s="175" t="s">
        <v>881</v>
      </c>
      <c r="B383" s="176" t="s">
        <v>882</v>
      </c>
      <c r="C383" s="176" t="s">
        <v>95</v>
      </c>
      <c r="D383" s="176" t="s">
        <v>883</v>
      </c>
      <c r="E383" s="177" t="s">
        <v>104</v>
      </c>
      <c r="F383" s="176">
        <v>46.81</v>
      </c>
      <c r="G383" s="176">
        <v>4.2699999999999996</v>
      </c>
      <c r="H383" s="178" t="s">
        <v>884</v>
      </c>
      <c r="I383" s="179">
        <v>246.68</v>
      </c>
      <c r="J383" s="183">
        <v>4.2537928780895159E-5</v>
      </c>
      <c r="K383" s="181" t="s">
        <v>78</v>
      </c>
    </row>
    <row r="384" spans="1:11" ht="19.5" x14ac:dyDescent="0.2">
      <c r="A384" s="175" t="s">
        <v>885</v>
      </c>
      <c r="B384" s="176" t="s">
        <v>886</v>
      </c>
      <c r="C384" s="176" t="s">
        <v>95</v>
      </c>
      <c r="D384" s="176" t="s">
        <v>887</v>
      </c>
      <c r="E384" s="177" t="s">
        <v>104</v>
      </c>
      <c r="F384" s="176">
        <v>46.81</v>
      </c>
      <c r="G384" s="176">
        <v>19.77</v>
      </c>
      <c r="H384" s="178" t="s">
        <v>888</v>
      </c>
      <c r="I384" s="179">
        <v>1143.0999999999999</v>
      </c>
      <c r="J384" s="183">
        <v>1.9711815465153743E-4</v>
      </c>
      <c r="K384" s="181" t="s">
        <v>78</v>
      </c>
    </row>
    <row r="385" spans="1:11" x14ac:dyDescent="0.2">
      <c r="A385" s="175" t="s">
        <v>889</v>
      </c>
      <c r="B385" s="176"/>
      <c r="C385" s="176"/>
      <c r="D385" s="176" t="s">
        <v>890</v>
      </c>
      <c r="E385" s="177"/>
      <c r="F385" s="176"/>
      <c r="G385" s="176"/>
      <c r="H385" s="178" t="s">
        <v>68</v>
      </c>
      <c r="I385" s="179">
        <v>19627.04</v>
      </c>
      <c r="J385" s="183">
        <v>3.3845209571095364E-3</v>
      </c>
      <c r="K385" s="181" t="s">
        <v>69</v>
      </c>
    </row>
    <row r="386" spans="1:11" ht="29.25" x14ac:dyDescent="0.2">
      <c r="A386" s="175" t="s">
        <v>891</v>
      </c>
      <c r="B386" s="176" t="s">
        <v>892</v>
      </c>
      <c r="C386" s="176" t="s">
        <v>74</v>
      </c>
      <c r="D386" s="176" t="s">
        <v>893</v>
      </c>
      <c r="E386" s="177" t="s">
        <v>76</v>
      </c>
      <c r="F386" s="176">
        <v>2</v>
      </c>
      <c r="G386" s="176">
        <v>7943.6</v>
      </c>
      <c r="H386" s="178" t="s">
        <v>894</v>
      </c>
      <c r="I386" s="179">
        <v>19627.04</v>
      </c>
      <c r="J386" s="183">
        <v>3.3845209571095364E-3</v>
      </c>
      <c r="K386" s="181" t="s">
        <v>78</v>
      </c>
    </row>
    <row r="387" spans="1:11" x14ac:dyDescent="0.2">
      <c r="A387" s="175" t="s">
        <v>28</v>
      </c>
      <c r="B387" s="176"/>
      <c r="C387" s="176"/>
      <c r="D387" s="176" t="s">
        <v>29</v>
      </c>
      <c r="E387" s="177"/>
      <c r="F387" s="176"/>
      <c r="G387" s="176"/>
      <c r="H387" s="178" t="s">
        <v>68</v>
      </c>
      <c r="I387" s="179">
        <v>71224.740000000005</v>
      </c>
      <c r="J387" s="183">
        <v>1.2282118199926117E-2</v>
      </c>
      <c r="K387" s="181" t="s">
        <v>69</v>
      </c>
    </row>
    <row r="388" spans="1:11" ht="29.25" x14ac:dyDescent="0.2">
      <c r="A388" s="175" t="s">
        <v>895</v>
      </c>
      <c r="B388" s="176" t="s">
        <v>882</v>
      </c>
      <c r="C388" s="176" t="s">
        <v>95</v>
      </c>
      <c r="D388" s="176" t="s">
        <v>883</v>
      </c>
      <c r="E388" s="177" t="s">
        <v>104</v>
      </c>
      <c r="F388" s="176">
        <v>1020.38</v>
      </c>
      <c r="G388" s="176">
        <v>4.2699999999999996</v>
      </c>
      <c r="H388" s="178" t="s">
        <v>884</v>
      </c>
      <c r="I388" s="179">
        <v>5377.4</v>
      </c>
      <c r="J388" s="183">
        <v>9.2728822047342962E-4</v>
      </c>
      <c r="K388" s="181" t="s">
        <v>78</v>
      </c>
    </row>
    <row r="389" spans="1:11" ht="19.5" x14ac:dyDescent="0.2">
      <c r="A389" s="175" t="s">
        <v>896</v>
      </c>
      <c r="B389" s="176" t="s">
        <v>897</v>
      </c>
      <c r="C389" s="176" t="s">
        <v>95</v>
      </c>
      <c r="D389" s="176" t="s">
        <v>898</v>
      </c>
      <c r="E389" s="177" t="s">
        <v>104</v>
      </c>
      <c r="F389" s="176">
        <v>593.49</v>
      </c>
      <c r="G389" s="176">
        <v>60.75</v>
      </c>
      <c r="H389" s="178" t="s">
        <v>899</v>
      </c>
      <c r="I389" s="179">
        <v>44541.42</v>
      </c>
      <c r="J389" s="183">
        <v>7.6808000314575126E-3</v>
      </c>
      <c r="K389" s="181" t="s">
        <v>78</v>
      </c>
    </row>
    <row r="390" spans="1:11" ht="19.5" x14ac:dyDescent="0.2">
      <c r="A390" s="175" t="s">
        <v>900</v>
      </c>
      <c r="B390" s="176" t="s">
        <v>901</v>
      </c>
      <c r="C390" s="176" t="s">
        <v>74</v>
      </c>
      <c r="D390" s="176" t="s">
        <v>902</v>
      </c>
      <c r="E390" s="177" t="s">
        <v>104</v>
      </c>
      <c r="F390" s="176">
        <v>293.47000000000003</v>
      </c>
      <c r="G390" s="176">
        <v>58.77</v>
      </c>
      <c r="H390" s="178" t="s">
        <v>903</v>
      </c>
      <c r="I390" s="179">
        <v>21305.919999999998</v>
      </c>
      <c r="J390" s="183">
        <v>3.6740299479951746E-3</v>
      </c>
      <c r="K390" s="181" t="s">
        <v>78</v>
      </c>
    </row>
    <row r="391" spans="1:11" x14ac:dyDescent="0.2">
      <c r="A391" s="175" t="s">
        <v>30</v>
      </c>
      <c r="B391" s="176"/>
      <c r="C391" s="176"/>
      <c r="D391" s="176" t="s">
        <v>31</v>
      </c>
      <c r="E391" s="177"/>
      <c r="F391" s="176"/>
      <c r="G391" s="176"/>
      <c r="H391" s="178" t="s">
        <v>68</v>
      </c>
      <c r="I391" s="179">
        <v>61650.16</v>
      </c>
      <c r="J391" s="183">
        <v>1.0631060951073421E-2</v>
      </c>
      <c r="K391" s="181" t="s">
        <v>69</v>
      </c>
    </row>
    <row r="392" spans="1:11" ht="29.25" x14ac:dyDescent="0.2">
      <c r="A392" s="175" t="s">
        <v>904</v>
      </c>
      <c r="B392" s="176" t="s">
        <v>905</v>
      </c>
      <c r="C392" s="176" t="s">
        <v>95</v>
      </c>
      <c r="D392" s="176" t="s">
        <v>906</v>
      </c>
      <c r="E392" s="177" t="s">
        <v>104</v>
      </c>
      <c r="F392" s="176">
        <v>1149.8800000000001</v>
      </c>
      <c r="G392" s="176">
        <v>6.43</v>
      </c>
      <c r="H392" s="178" t="s">
        <v>907</v>
      </c>
      <c r="I392" s="179">
        <v>9130.0400000000009</v>
      </c>
      <c r="J392" s="183">
        <v>1.5743999971084969E-3</v>
      </c>
      <c r="K392" s="181" t="s">
        <v>78</v>
      </c>
    </row>
    <row r="393" spans="1:11" ht="19.5" x14ac:dyDescent="0.2">
      <c r="A393" s="175" t="s">
        <v>908</v>
      </c>
      <c r="B393" s="176" t="s">
        <v>909</v>
      </c>
      <c r="C393" s="176" t="s">
        <v>95</v>
      </c>
      <c r="D393" s="176" t="s">
        <v>910</v>
      </c>
      <c r="E393" s="177" t="s">
        <v>104</v>
      </c>
      <c r="F393" s="176">
        <v>1149.8800000000001</v>
      </c>
      <c r="G393" s="176">
        <v>35.56</v>
      </c>
      <c r="H393" s="178" t="s">
        <v>911</v>
      </c>
      <c r="I393" s="179">
        <v>50514.22</v>
      </c>
      <c r="J393" s="183">
        <v>8.7107600647902943E-3</v>
      </c>
      <c r="K393" s="181" t="s">
        <v>78</v>
      </c>
    </row>
    <row r="394" spans="1:11" x14ac:dyDescent="0.2">
      <c r="A394" s="175" t="s">
        <v>912</v>
      </c>
      <c r="B394" s="176" t="s">
        <v>913</v>
      </c>
      <c r="C394" s="176" t="s">
        <v>95</v>
      </c>
      <c r="D394" s="176" t="s">
        <v>914</v>
      </c>
      <c r="E394" s="177" t="s">
        <v>97</v>
      </c>
      <c r="F394" s="176">
        <v>527.87</v>
      </c>
      <c r="G394" s="176">
        <v>3.08</v>
      </c>
      <c r="H394" s="178" t="s">
        <v>915</v>
      </c>
      <c r="I394" s="179">
        <v>2005.9</v>
      </c>
      <c r="J394" s="183">
        <v>3.4590088917462944E-4</v>
      </c>
      <c r="K394" s="181" t="s">
        <v>78</v>
      </c>
    </row>
    <row r="395" spans="1:11" x14ac:dyDescent="0.2">
      <c r="A395" s="175" t="s">
        <v>32</v>
      </c>
      <c r="B395" s="176"/>
      <c r="C395" s="176"/>
      <c r="D395" s="176" t="s">
        <v>33</v>
      </c>
      <c r="E395" s="177"/>
      <c r="F395" s="176"/>
      <c r="G395" s="176"/>
      <c r="H395" s="178" t="s">
        <v>68</v>
      </c>
      <c r="I395" s="179">
        <v>338602.11</v>
      </c>
      <c r="J395" s="183">
        <v>5.8389137507057029E-2</v>
      </c>
      <c r="K395" s="181" t="s">
        <v>69</v>
      </c>
    </row>
    <row r="396" spans="1:11" ht="19.5" x14ac:dyDescent="0.2">
      <c r="A396" s="175" t="s">
        <v>916</v>
      </c>
      <c r="B396" s="176" t="s">
        <v>917</v>
      </c>
      <c r="C396" s="176" t="s">
        <v>74</v>
      </c>
      <c r="D396" s="176" t="s">
        <v>918</v>
      </c>
      <c r="E396" s="177" t="s">
        <v>104</v>
      </c>
      <c r="F396" s="176">
        <v>116.19</v>
      </c>
      <c r="G396" s="176">
        <v>61.44</v>
      </c>
      <c r="H396" s="178" t="s">
        <v>919</v>
      </c>
      <c r="I396" s="179">
        <v>8818.82</v>
      </c>
      <c r="J396" s="183">
        <v>1.5207326783344163E-3</v>
      </c>
      <c r="K396" s="181" t="s">
        <v>78</v>
      </c>
    </row>
    <row r="397" spans="1:11" ht="19.5" x14ac:dyDescent="0.2">
      <c r="A397" s="175" t="s">
        <v>920</v>
      </c>
      <c r="B397" s="176" t="s">
        <v>921</v>
      </c>
      <c r="C397" s="176" t="s">
        <v>74</v>
      </c>
      <c r="D397" s="176" t="s">
        <v>922</v>
      </c>
      <c r="E397" s="177" t="s">
        <v>97</v>
      </c>
      <c r="F397" s="176">
        <v>60.02</v>
      </c>
      <c r="G397" s="176">
        <v>9.7100000000000009</v>
      </c>
      <c r="H397" s="178" t="s">
        <v>923</v>
      </c>
      <c r="I397" s="179">
        <v>719.63</v>
      </c>
      <c r="J397" s="183">
        <v>1.2409425039969021E-4</v>
      </c>
      <c r="K397" s="181" t="s">
        <v>78</v>
      </c>
    </row>
    <row r="398" spans="1:11" ht="29.25" x14ac:dyDescent="0.2">
      <c r="A398" s="175" t="s">
        <v>924</v>
      </c>
      <c r="B398" s="176" t="s">
        <v>925</v>
      </c>
      <c r="C398" s="176" t="s">
        <v>95</v>
      </c>
      <c r="D398" s="176" t="s">
        <v>926</v>
      </c>
      <c r="E398" s="177" t="s">
        <v>104</v>
      </c>
      <c r="F398" s="176">
        <v>1117.27</v>
      </c>
      <c r="G398" s="176">
        <v>101.66</v>
      </c>
      <c r="H398" s="178" t="s">
        <v>927</v>
      </c>
      <c r="I398" s="179">
        <v>140317.93</v>
      </c>
      <c r="J398" s="183">
        <v>2.4196668205864406E-2</v>
      </c>
      <c r="K398" s="181" t="s">
        <v>78</v>
      </c>
    </row>
    <row r="399" spans="1:11" x14ac:dyDescent="0.2">
      <c r="A399" s="175" t="s">
        <v>928</v>
      </c>
      <c r="B399" s="176" t="s">
        <v>929</v>
      </c>
      <c r="C399" s="176" t="s">
        <v>74</v>
      </c>
      <c r="D399" s="176" t="s">
        <v>930</v>
      </c>
      <c r="E399" s="177" t="s">
        <v>97</v>
      </c>
      <c r="F399" s="176">
        <v>920.25</v>
      </c>
      <c r="G399" s="176">
        <v>33.32</v>
      </c>
      <c r="H399" s="178" t="s">
        <v>931</v>
      </c>
      <c r="I399" s="179">
        <v>37877.49</v>
      </c>
      <c r="J399" s="183">
        <v>6.5316603373563667E-3</v>
      </c>
      <c r="K399" s="181" t="s">
        <v>78</v>
      </c>
    </row>
    <row r="400" spans="1:11" x14ac:dyDescent="0.2">
      <c r="A400" s="175" t="s">
        <v>932</v>
      </c>
      <c r="B400" s="176" t="s">
        <v>933</v>
      </c>
      <c r="C400" s="176" t="s">
        <v>74</v>
      </c>
      <c r="D400" s="176" t="s">
        <v>934</v>
      </c>
      <c r="E400" s="177" t="s">
        <v>104</v>
      </c>
      <c r="F400" s="176">
        <v>888.17</v>
      </c>
      <c r="G400" s="176">
        <v>28</v>
      </c>
      <c r="H400" s="178" t="s">
        <v>935</v>
      </c>
      <c r="I400" s="179">
        <v>30721.8</v>
      </c>
      <c r="J400" s="183">
        <v>5.2977206924797503E-3</v>
      </c>
      <c r="K400" s="181" t="s">
        <v>78</v>
      </c>
    </row>
    <row r="401" spans="1:11" x14ac:dyDescent="0.2">
      <c r="A401" s="175" t="s">
        <v>936</v>
      </c>
      <c r="B401" s="176" t="s">
        <v>937</v>
      </c>
      <c r="C401" s="176" t="s">
        <v>95</v>
      </c>
      <c r="D401" s="176" t="s">
        <v>938</v>
      </c>
      <c r="E401" s="177" t="s">
        <v>111</v>
      </c>
      <c r="F401" s="176">
        <v>6.83</v>
      </c>
      <c r="G401" s="176">
        <v>79.12</v>
      </c>
      <c r="H401" s="178" t="s">
        <v>939</v>
      </c>
      <c r="I401" s="179">
        <v>667.56</v>
      </c>
      <c r="J401" s="183">
        <v>1.1511520892238678E-4</v>
      </c>
      <c r="K401" s="181" t="s">
        <v>78</v>
      </c>
    </row>
    <row r="402" spans="1:11" ht="19.5" x14ac:dyDescent="0.2">
      <c r="A402" s="175" t="s">
        <v>940</v>
      </c>
      <c r="B402" s="176" t="s">
        <v>941</v>
      </c>
      <c r="C402" s="176" t="s">
        <v>95</v>
      </c>
      <c r="D402" s="176" t="s">
        <v>942</v>
      </c>
      <c r="E402" s="177" t="s">
        <v>111</v>
      </c>
      <c r="F402" s="176">
        <v>39.380000000000003</v>
      </c>
      <c r="G402" s="176">
        <v>789.79</v>
      </c>
      <c r="H402" s="178" t="s">
        <v>943</v>
      </c>
      <c r="I402" s="179">
        <v>38423.06</v>
      </c>
      <c r="J402" s="183">
        <v>6.6257393782392631E-3</v>
      </c>
      <c r="K402" s="181" t="s">
        <v>78</v>
      </c>
    </row>
    <row r="403" spans="1:11" ht="19.5" x14ac:dyDescent="0.2">
      <c r="A403" s="175" t="s">
        <v>944</v>
      </c>
      <c r="B403" s="176" t="s">
        <v>945</v>
      </c>
      <c r="C403" s="176" t="s">
        <v>74</v>
      </c>
      <c r="D403" s="176" t="s">
        <v>946</v>
      </c>
      <c r="E403" s="177" t="s">
        <v>104</v>
      </c>
      <c r="F403" s="176">
        <v>816.19</v>
      </c>
      <c r="G403" s="176">
        <v>80.39</v>
      </c>
      <c r="H403" s="178" t="s">
        <v>947</v>
      </c>
      <c r="I403" s="179">
        <v>81055.820000000007</v>
      </c>
      <c r="J403" s="183">
        <v>1.3977406755460747E-2</v>
      </c>
      <c r="K403" s="181" t="s">
        <v>78</v>
      </c>
    </row>
    <row r="404" spans="1:11" x14ac:dyDescent="0.2">
      <c r="A404" s="175" t="s">
        <v>34</v>
      </c>
      <c r="B404" s="176"/>
      <c r="C404" s="176"/>
      <c r="D404" s="176" t="s">
        <v>35</v>
      </c>
      <c r="E404" s="177"/>
      <c r="F404" s="176"/>
      <c r="G404" s="176"/>
      <c r="H404" s="178" t="s">
        <v>68</v>
      </c>
      <c r="I404" s="179">
        <v>147895.21</v>
      </c>
      <c r="J404" s="183">
        <v>2.5503307564518945E-2</v>
      </c>
      <c r="K404" s="181" t="s">
        <v>69</v>
      </c>
    </row>
    <row r="405" spans="1:11" x14ac:dyDescent="0.2">
      <c r="A405" s="175" t="s">
        <v>948</v>
      </c>
      <c r="B405" s="176" t="s">
        <v>949</v>
      </c>
      <c r="C405" s="176" t="s">
        <v>95</v>
      </c>
      <c r="D405" s="176" t="s">
        <v>950</v>
      </c>
      <c r="E405" s="177" t="s">
        <v>104</v>
      </c>
      <c r="F405" s="176">
        <v>2566.9699999999998</v>
      </c>
      <c r="G405" s="176">
        <v>3.84</v>
      </c>
      <c r="H405" s="178" t="s">
        <v>951</v>
      </c>
      <c r="I405" s="179">
        <v>12167.43</v>
      </c>
      <c r="J405" s="183">
        <v>2.0981728181714253E-3</v>
      </c>
      <c r="K405" s="181" t="s">
        <v>78</v>
      </c>
    </row>
    <row r="406" spans="1:11" ht="19.5" x14ac:dyDescent="0.2">
      <c r="A406" s="175" t="s">
        <v>952</v>
      </c>
      <c r="B406" s="176" t="s">
        <v>953</v>
      </c>
      <c r="C406" s="176" t="s">
        <v>95</v>
      </c>
      <c r="D406" s="176" t="s">
        <v>954</v>
      </c>
      <c r="E406" s="177" t="s">
        <v>104</v>
      </c>
      <c r="F406" s="176">
        <v>2566.9699999999998</v>
      </c>
      <c r="G406" s="176">
        <v>11.37</v>
      </c>
      <c r="H406" s="178" t="s">
        <v>955</v>
      </c>
      <c r="I406" s="179">
        <v>36040.25</v>
      </c>
      <c r="J406" s="183">
        <v>6.2148434722947002E-3</v>
      </c>
      <c r="K406" s="181" t="s">
        <v>78</v>
      </c>
    </row>
    <row r="407" spans="1:11" ht="19.5" x14ac:dyDescent="0.2">
      <c r="A407" s="175" t="s">
        <v>956</v>
      </c>
      <c r="B407" s="176" t="s">
        <v>957</v>
      </c>
      <c r="C407" s="176" t="s">
        <v>95</v>
      </c>
      <c r="D407" s="176" t="s">
        <v>958</v>
      </c>
      <c r="E407" s="177" t="s">
        <v>104</v>
      </c>
      <c r="F407" s="176">
        <v>2099.25</v>
      </c>
      <c r="G407" s="176">
        <v>11.98</v>
      </c>
      <c r="H407" s="178" t="s">
        <v>959</v>
      </c>
      <c r="I407" s="179">
        <v>31068.9</v>
      </c>
      <c r="J407" s="183">
        <v>5.3575752209370584E-3</v>
      </c>
      <c r="K407" s="181" t="s">
        <v>78</v>
      </c>
    </row>
    <row r="408" spans="1:11" ht="19.5" x14ac:dyDescent="0.2">
      <c r="A408" s="175" t="s">
        <v>960</v>
      </c>
      <c r="B408" s="176" t="s">
        <v>886</v>
      </c>
      <c r="C408" s="176" t="s">
        <v>95</v>
      </c>
      <c r="D408" s="176" t="s">
        <v>887</v>
      </c>
      <c r="E408" s="177" t="s">
        <v>104</v>
      </c>
      <c r="F408" s="176">
        <v>467.72</v>
      </c>
      <c r="G408" s="176">
        <v>19.77</v>
      </c>
      <c r="H408" s="178" t="s">
        <v>888</v>
      </c>
      <c r="I408" s="179">
        <v>11421.72</v>
      </c>
      <c r="J408" s="183">
        <v>1.9695812871547177E-3</v>
      </c>
      <c r="K408" s="181" t="s">
        <v>78</v>
      </c>
    </row>
    <row r="409" spans="1:11" ht="19.5" x14ac:dyDescent="0.2">
      <c r="A409" s="175" t="s">
        <v>961</v>
      </c>
      <c r="B409" s="176" t="s">
        <v>962</v>
      </c>
      <c r="C409" s="176" t="s">
        <v>95</v>
      </c>
      <c r="D409" s="176" t="s">
        <v>963</v>
      </c>
      <c r="E409" s="177" t="s">
        <v>104</v>
      </c>
      <c r="F409" s="176">
        <v>107.03</v>
      </c>
      <c r="G409" s="176">
        <v>10.64</v>
      </c>
      <c r="H409" s="178" t="s">
        <v>964</v>
      </c>
      <c r="I409" s="179">
        <v>1406.37</v>
      </c>
      <c r="J409" s="183">
        <v>2.4251689192308871E-4</v>
      </c>
      <c r="K409" s="181" t="s">
        <v>78</v>
      </c>
    </row>
    <row r="410" spans="1:11" ht="29.25" x14ac:dyDescent="0.2">
      <c r="A410" s="175" t="s">
        <v>965</v>
      </c>
      <c r="B410" s="176" t="s">
        <v>966</v>
      </c>
      <c r="C410" s="176" t="s">
        <v>95</v>
      </c>
      <c r="D410" s="176" t="s">
        <v>967</v>
      </c>
      <c r="E410" s="177" t="s">
        <v>104</v>
      </c>
      <c r="F410" s="176">
        <v>2336.64</v>
      </c>
      <c r="G410" s="176">
        <v>10.23</v>
      </c>
      <c r="H410" s="178" t="s">
        <v>968</v>
      </c>
      <c r="I410" s="179">
        <v>29511.759999999998</v>
      </c>
      <c r="J410" s="183">
        <v>5.0890592876555478E-3</v>
      </c>
      <c r="K410" s="181" t="s">
        <v>78</v>
      </c>
    </row>
    <row r="411" spans="1:11" ht="19.5" x14ac:dyDescent="0.2">
      <c r="A411" s="175" t="s">
        <v>969</v>
      </c>
      <c r="B411" s="176" t="s">
        <v>970</v>
      </c>
      <c r="C411" s="176" t="s">
        <v>95</v>
      </c>
      <c r="D411" s="176" t="s">
        <v>971</v>
      </c>
      <c r="E411" s="177" t="s">
        <v>104</v>
      </c>
      <c r="F411" s="176">
        <v>816.19</v>
      </c>
      <c r="G411" s="176">
        <v>19.61</v>
      </c>
      <c r="H411" s="178" t="s">
        <v>972</v>
      </c>
      <c r="I411" s="179">
        <v>19768.12</v>
      </c>
      <c r="J411" s="183">
        <v>3.4088490379933075E-3</v>
      </c>
      <c r="K411" s="181" t="s">
        <v>78</v>
      </c>
    </row>
    <row r="412" spans="1:11" ht="19.5" x14ac:dyDescent="0.2">
      <c r="A412" s="175" t="s">
        <v>973</v>
      </c>
      <c r="B412" s="176" t="s">
        <v>974</v>
      </c>
      <c r="C412" s="176" t="s">
        <v>95</v>
      </c>
      <c r="D412" s="176" t="s">
        <v>975</v>
      </c>
      <c r="E412" s="177" t="s">
        <v>97</v>
      </c>
      <c r="F412" s="176">
        <v>491</v>
      </c>
      <c r="G412" s="176">
        <v>10.74</v>
      </c>
      <c r="H412" s="178" t="s">
        <v>976</v>
      </c>
      <c r="I412" s="179">
        <v>6510.66</v>
      </c>
      <c r="J412" s="183">
        <v>1.1227095483890986E-3</v>
      </c>
      <c r="K412" s="181" t="s">
        <v>78</v>
      </c>
    </row>
    <row r="413" spans="1:11" x14ac:dyDescent="0.2">
      <c r="A413" s="175" t="s">
        <v>36</v>
      </c>
      <c r="B413" s="176"/>
      <c r="C413" s="176"/>
      <c r="D413" s="176" t="s">
        <v>37</v>
      </c>
      <c r="E413" s="177"/>
      <c r="F413" s="176"/>
      <c r="G413" s="176"/>
      <c r="H413" s="178" t="s">
        <v>68</v>
      </c>
      <c r="I413" s="179">
        <v>93212.82</v>
      </c>
      <c r="J413" s="183">
        <v>1.6073781006268849E-2</v>
      </c>
      <c r="K413" s="181" t="s">
        <v>69</v>
      </c>
    </row>
    <row r="414" spans="1:11" ht="19.5" x14ac:dyDescent="0.2">
      <c r="A414" s="175" t="s">
        <v>977</v>
      </c>
      <c r="B414" s="176" t="s">
        <v>978</v>
      </c>
      <c r="C414" s="176" t="s">
        <v>95</v>
      </c>
      <c r="D414" s="176" t="s">
        <v>979</v>
      </c>
      <c r="E414" s="177" t="s">
        <v>76</v>
      </c>
      <c r="F414" s="176">
        <v>51</v>
      </c>
      <c r="G414" s="176">
        <v>72.41</v>
      </c>
      <c r="H414" s="178" t="s">
        <v>980</v>
      </c>
      <c r="I414" s="179">
        <v>4561.95</v>
      </c>
      <c r="J414" s="183">
        <v>7.8667060240799681E-4</v>
      </c>
      <c r="K414" s="181" t="s">
        <v>78</v>
      </c>
    </row>
    <row r="415" spans="1:11" ht="19.5" x14ac:dyDescent="0.2">
      <c r="A415" s="175" t="s">
        <v>981</v>
      </c>
      <c r="B415" s="176" t="s">
        <v>982</v>
      </c>
      <c r="C415" s="176" t="s">
        <v>95</v>
      </c>
      <c r="D415" s="176" t="s">
        <v>983</v>
      </c>
      <c r="E415" s="177" t="s">
        <v>97</v>
      </c>
      <c r="F415" s="176">
        <v>950</v>
      </c>
      <c r="G415" s="176">
        <v>58.84</v>
      </c>
      <c r="H415" s="178" t="s">
        <v>984</v>
      </c>
      <c r="I415" s="179">
        <v>69055.5</v>
      </c>
      <c r="J415" s="183">
        <v>1.1908050676703039E-2</v>
      </c>
      <c r="K415" s="181" t="s">
        <v>78</v>
      </c>
    </row>
    <row r="416" spans="1:11" ht="19.5" x14ac:dyDescent="0.2">
      <c r="A416" s="175" t="s">
        <v>985</v>
      </c>
      <c r="B416" s="176" t="s">
        <v>986</v>
      </c>
      <c r="C416" s="176" t="s">
        <v>95</v>
      </c>
      <c r="D416" s="176" t="s">
        <v>987</v>
      </c>
      <c r="E416" s="177" t="s">
        <v>97</v>
      </c>
      <c r="F416" s="176">
        <v>70</v>
      </c>
      <c r="G416" s="176">
        <v>70.38</v>
      </c>
      <c r="H416" s="178" t="s">
        <v>988</v>
      </c>
      <c r="I416" s="179">
        <v>6085.8</v>
      </c>
      <c r="J416" s="183">
        <v>1.049445950116636E-3</v>
      </c>
      <c r="K416" s="181" t="s">
        <v>78</v>
      </c>
    </row>
    <row r="417" spans="1:11" ht="19.5" x14ac:dyDescent="0.2">
      <c r="A417" s="175" t="s">
        <v>989</v>
      </c>
      <c r="B417" s="176" t="s">
        <v>120</v>
      </c>
      <c r="C417" s="176" t="s">
        <v>95</v>
      </c>
      <c r="D417" s="176" t="s">
        <v>121</v>
      </c>
      <c r="E417" s="177" t="s">
        <v>97</v>
      </c>
      <c r="F417" s="176">
        <v>150</v>
      </c>
      <c r="G417" s="176">
        <v>26.65</v>
      </c>
      <c r="H417" s="178" t="s">
        <v>122</v>
      </c>
      <c r="I417" s="179">
        <v>4938</v>
      </c>
      <c r="J417" s="183">
        <v>8.515173192802833E-4</v>
      </c>
      <c r="K417" s="181" t="s">
        <v>78</v>
      </c>
    </row>
    <row r="418" spans="1:11" x14ac:dyDescent="0.2">
      <c r="A418" s="175" t="s">
        <v>990</v>
      </c>
      <c r="B418" s="176" t="s">
        <v>991</v>
      </c>
      <c r="C418" s="176" t="s">
        <v>74</v>
      </c>
      <c r="D418" s="176" t="s">
        <v>992</v>
      </c>
      <c r="E418" s="177" t="s">
        <v>76</v>
      </c>
      <c r="F418" s="176">
        <v>49</v>
      </c>
      <c r="G418" s="176">
        <v>141.6</v>
      </c>
      <c r="H418" s="178" t="s">
        <v>993</v>
      </c>
      <c r="I418" s="179">
        <v>8571.57</v>
      </c>
      <c r="J418" s="183">
        <v>1.4780964577608947E-3</v>
      </c>
      <c r="K418" s="181" t="s">
        <v>78</v>
      </c>
    </row>
    <row r="419" spans="1:11" x14ac:dyDescent="0.2">
      <c r="A419" s="175" t="s">
        <v>38</v>
      </c>
      <c r="B419" s="176"/>
      <c r="C419" s="176"/>
      <c r="D419" s="176" t="s">
        <v>39</v>
      </c>
      <c r="E419" s="177"/>
      <c r="F419" s="176"/>
      <c r="G419" s="176"/>
      <c r="H419" s="178" t="s">
        <v>68</v>
      </c>
      <c r="I419" s="179">
        <v>123429.92</v>
      </c>
      <c r="J419" s="183">
        <v>2.1284470351838766E-2</v>
      </c>
      <c r="K419" s="181" t="s">
        <v>69</v>
      </c>
    </row>
    <row r="420" spans="1:11" x14ac:dyDescent="0.2">
      <c r="A420" s="175" t="s">
        <v>994</v>
      </c>
      <c r="B420" s="176"/>
      <c r="C420" s="176"/>
      <c r="D420" s="176" t="s">
        <v>995</v>
      </c>
      <c r="E420" s="177"/>
      <c r="F420" s="176"/>
      <c r="G420" s="176"/>
      <c r="H420" s="178" t="s">
        <v>68</v>
      </c>
      <c r="I420" s="179">
        <v>10683.15</v>
      </c>
      <c r="J420" s="183">
        <v>1.8422209901719641E-3</v>
      </c>
      <c r="K420" s="181" t="s">
        <v>69</v>
      </c>
    </row>
    <row r="421" spans="1:11" ht="29.25" x14ac:dyDescent="0.2">
      <c r="A421" s="175" t="s">
        <v>996</v>
      </c>
      <c r="B421" s="176" t="s">
        <v>997</v>
      </c>
      <c r="C421" s="176" t="s">
        <v>95</v>
      </c>
      <c r="D421" s="176" t="s">
        <v>998</v>
      </c>
      <c r="E421" s="177" t="s">
        <v>97</v>
      </c>
      <c r="F421" s="176">
        <v>112</v>
      </c>
      <c r="G421" s="176">
        <v>64.37</v>
      </c>
      <c r="H421" s="178" t="s">
        <v>999</v>
      </c>
      <c r="I421" s="179">
        <v>8906.24</v>
      </c>
      <c r="J421" s="183">
        <v>1.5358075353719787E-3</v>
      </c>
      <c r="K421" s="181" t="s">
        <v>78</v>
      </c>
    </row>
    <row r="422" spans="1:11" x14ac:dyDescent="0.2">
      <c r="A422" s="175" t="s">
        <v>1000</v>
      </c>
      <c r="B422" s="176" t="s">
        <v>937</v>
      </c>
      <c r="C422" s="176" t="s">
        <v>95</v>
      </c>
      <c r="D422" s="176" t="s">
        <v>938</v>
      </c>
      <c r="E422" s="177" t="s">
        <v>111</v>
      </c>
      <c r="F422" s="176">
        <v>18.18</v>
      </c>
      <c r="G422" s="176">
        <v>79.12</v>
      </c>
      <c r="H422" s="178" t="s">
        <v>939</v>
      </c>
      <c r="I422" s="179">
        <v>1776.91</v>
      </c>
      <c r="J422" s="183">
        <v>3.0641345479998544E-4</v>
      </c>
      <c r="K422" s="181" t="s">
        <v>78</v>
      </c>
    </row>
    <row r="423" spans="1:11" x14ac:dyDescent="0.2">
      <c r="A423" s="175" t="s">
        <v>1001</v>
      </c>
      <c r="B423" s="176"/>
      <c r="C423" s="176"/>
      <c r="D423" s="176" t="s">
        <v>1002</v>
      </c>
      <c r="E423" s="177"/>
      <c r="F423" s="176"/>
      <c r="G423" s="176"/>
      <c r="H423" s="178" t="s">
        <v>68</v>
      </c>
      <c r="I423" s="179">
        <v>39906.28</v>
      </c>
      <c r="J423" s="183">
        <v>6.8815084179927868E-3</v>
      </c>
      <c r="K423" s="181" t="s">
        <v>69</v>
      </c>
    </row>
    <row r="424" spans="1:11" ht="29.25" x14ac:dyDescent="0.2">
      <c r="A424" s="175" t="s">
        <v>1003</v>
      </c>
      <c r="B424" s="176" t="s">
        <v>1004</v>
      </c>
      <c r="C424" s="176" t="s">
        <v>4811</v>
      </c>
      <c r="D424" s="176" t="s">
        <v>1005</v>
      </c>
      <c r="E424" s="177" t="s">
        <v>76</v>
      </c>
      <c r="F424" s="176">
        <v>1</v>
      </c>
      <c r="G424" s="176">
        <v>3649.1</v>
      </c>
      <c r="H424" s="178" t="s">
        <v>1006</v>
      </c>
      <c r="I424" s="179">
        <v>4206.68</v>
      </c>
      <c r="J424" s="183">
        <v>7.2540722492304218E-4</v>
      </c>
      <c r="K424" s="181" t="s">
        <v>654</v>
      </c>
    </row>
    <row r="425" spans="1:11" ht="29.25" x14ac:dyDescent="0.2">
      <c r="A425" s="175" t="s">
        <v>1007</v>
      </c>
      <c r="B425" s="176" t="s">
        <v>1008</v>
      </c>
      <c r="C425" s="176" t="s">
        <v>4811</v>
      </c>
      <c r="D425" s="176" t="s">
        <v>1009</v>
      </c>
      <c r="E425" s="177" t="s">
        <v>76</v>
      </c>
      <c r="F425" s="176">
        <v>1</v>
      </c>
      <c r="G425" s="176">
        <v>2215.3200000000002</v>
      </c>
      <c r="H425" s="178" t="s">
        <v>1010</v>
      </c>
      <c r="I425" s="179">
        <v>2553.8200000000002</v>
      </c>
      <c r="J425" s="183">
        <v>4.4038516814993382E-4</v>
      </c>
      <c r="K425" s="181" t="s">
        <v>654</v>
      </c>
    </row>
    <row r="426" spans="1:11" ht="39" x14ac:dyDescent="0.2">
      <c r="A426" s="175" t="s">
        <v>1011</v>
      </c>
      <c r="B426" s="176" t="s">
        <v>1012</v>
      </c>
      <c r="C426" s="176" t="s">
        <v>74</v>
      </c>
      <c r="D426" s="176" t="s">
        <v>1013</v>
      </c>
      <c r="E426" s="177" t="s">
        <v>1014</v>
      </c>
      <c r="F426" s="176">
        <v>1</v>
      </c>
      <c r="G426" s="176">
        <v>26830</v>
      </c>
      <c r="H426" s="178" t="s">
        <v>1015</v>
      </c>
      <c r="I426" s="179">
        <v>33145.78</v>
      </c>
      <c r="J426" s="183">
        <v>5.715716024919811E-3</v>
      </c>
      <c r="K426" s="181" t="s">
        <v>78</v>
      </c>
    </row>
    <row r="427" spans="1:11" x14ac:dyDescent="0.2">
      <c r="A427" s="175" t="s">
        <v>1016</v>
      </c>
      <c r="B427" s="176"/>
      <c r="C427" s="176"/>
      <c r="D427" s="176" t="s">
        <v>1017</v>
      </c>
      <c r="E427" s="177"/>
      <c r="F427" s="176"/>
      <c r="G427" s="176"/>
      <c r="H427" s="178" t="s">
        <v>68</v>
      </c>
      <c r="I427" s="179">
        <v>13025.88</v>
      </c>
      <c r="J427" s="183">
        <v>2.2462054311192096E-3</v>
      </c>
      <c r="K427" s="181" t="s">
        <v>69</v>
      </c>
    </row>
    <row r="428" spans="1:11" ht="19.5" x14ac:dyDescent="0.2">
      <c r="A428" s="175" t="s">
        <v>1018</v>
      </c>
      <c r="B428" s="176" t="s">
        <v>1019</v>
      </c>
      <c r="C428" s="176" t="s">
        <v>74</v>
      </c>
      <c r="D428" s="176" t="s">
        <v>1020</v>
      </c>
      <c r="E428" s="177" t="s">
        <v>97</v>
      </c>
      <c r="F428" s="176">
        <v>84</v>
      </c>
      <c r="G428" s="176">
        <v>125.53</v>
      </c>
      <c r="H428" s="178" t="s">
        <v>1021</v>
      </c>
      <c r="I428" s="179">
        <v>13025.88</v>
      </c>
      <c r="J428" s="183">
        <v>2.2462054311192096E-3</v>
      </c>
      <c r="K428" s="181" t="s">
        <v>78</v>
      </c>
    </row>
    <row r="429" spans="1:11" x14ac:dyDescent="0.2">
      <c r="A429" s="175" t="s">
        <v>1022</v>
      </c>
      <c r="B429" s="176"/>
      <c r="C429" s="176"/>
      <c r="D429" s="176" t="s">
        <v>1023</v>
      </c>
      <c r="E429" s="177"/>
      <c r="F429" s="176"/>
      <c r="G429" s="176"/>
      <c r="H429" s="178" t="s">
        <v>68</v>
      </c>
      <c r="I429" s="179">
        <v>57075.24</v>
      </c>
      <c r="J429" s="183">
        <v>9.8421537792788161E-3</v>
      </c>
      <c r="K429" s="181" t="s">
        <v>69</v>
      </c>
    </row>
    <row r="430" spans="1:11" ht="29.25" x14ac:dyDescent="0.2">
      <c r="A430" s="175" t="s">
        <v>1024</v>
      </c>
      <c r="B430" s="176" t="s">
        <v>1025</v>
      </c>
      <c r="C430" s="176" t="s">
        <v>74</v>
      </c>
      <c r="D430" s="176" t="s">
        <v>1026</v>
      </c>
      <c r="E430" s="177" t="s">
        <v>76</v>
      </c>
      <c r="F430" s="176">
        <v>12</v>
      </c>
      <c r="G430" s="176">
        <v>3849.99</v>
      </c>
      <c r="H430" s="178" t="s">
        <v>1027</v>
      </c>
      <c r="I430" s="179">
        <v>57075.24</v>
      </c>
      <c r="J430" s="183">
        <v>9.8421537792788161E-3</v>
      </c>
      <c r="K430" s="181" t="s">
        <v>78</v>
      </c>
    </row>
    <row r="431" spans="1:11" x14ac:dyDescent="0.2">
      <c r="A431" s="175" t="s">
        <v>1028</v>
      </c>
      <c r="B431" s="176"/>
      <c r="C431" s="176"/>
      <c r="D431" s="176" t="s">
        <v>1029</v>
      </c>
      <c r="E431" s="177"/>
      <c r="F431" s="176"/>
      <c r="G431" s="176"/>
      <c r="H431" s="178" t="s">
        <v>68</v>
      </c>
      <c r="I431" s="179">
        <v>2739.37</v>
      </c>
      <c r="J431" s="183">
        <v>4.7238173327598818E-4</v>
      </c>
      <c r="K431" s="181" t="s">
        <v>69</v>
      </c>
    </row>
    <row r="432" spans="1:11" ht="19.5" x14ac:dyDescent="0.2">
      <c r="A432" s="175" t="s">
        <v>1030</v>
      </c>
      <c r="B432" s="176" t="s">
        <v>1031</v>
      </c>
      <c r="C432" s="176" t="s">
        <v>74</v>
      </c>
      <c r="D432" s="176" t="s">
        <v>1032</v>
      </c>
      <c r="E432" s="177" t="s">
        <v>76</v>
      </c>
      <c r="F432" s="176">
        <v>1</v>
      </c>
      <c r="G432" s="176">
        <v>2217.4</v>
      </c>
      <c r="H432" s="178" t="s">
        <v>1033</v>
      </c>
      <c r="I432" s="179">
        <v>2739.37</v>
      </c>
      <c r="J432" s="183">
        <v>4.7238173327598818E-4</v>
      </c>
      <c r="K432" s="181" t="s">
        <v>78</v>
      </c>
    </row>
    <row r="433" spans="1:11" x14ac:dyDescent="0.2">
      <c r="A433" s="175" t="s">
        <v>40</v>
      </c>
      <c r="B433" s="176"/>
      <c r="C433" s="176"/>
      <c r="D433" s="176" t="s">
        <v>41</v>
      </c>
      <c r="E433" s="177"/>
      <c r="F433" s="176"/>
      <c r="G433" s="176"/>
      <c r="H433" s="178" t="s">
        <v>68</v>
      </c>
      <c r="I433" s="179">
        <v>503456.5</v>
      </c>
      <c r="J433" s="183">
        <v>8.6816915604340614E-2</v>
      </c>
      <c r="K433" s="181" t="s">
        <v>69</v>
      </c>
    </row>
    <row r="434" spans="1:11" x14ac:dyDescent="0.2">
      <c r="A434" s="175" t="s">
        <v>1034</v>
      </c>
      <c r="B434" s="176"/>
      <c r="C434" s="176"/>
      <c r="D434" s="176" t="s">
        <v>1035</v>
      </c>
      <c r="E434" s="177"/>
      <c r="F434" s="176"/>
      <c r="G434" s="176"/>
      <c r="H434" s="178" t="s">
        <v>68</v>
      </c>
      <c r="I434" s="179">
        <v>4234.33</v>
      </c>
      <c r="J434" s="183">
        <v>7.3017523907413571E-4</v>
      </c>
      <c r="K434" s="181" t="s">
        <v>69</v>
      </c>
    </row>
    <row r="435" spans="1:11" x14ac:dyDescent="0.2">
      <c r="A435" s="175" t="s">
        <v>1036</v>
      </c>
      <c r="B435" s="176" t="s">
        <v>437</v>
      </c>
      <c r="C435" s="176" t="s">
        <v>74</v>
      </c>
      <c r="D435" s="176" t="s">
        <v>438</v>
      </c>
      <c r="E435" s="177" t="s">
        <v>97</v>
      </c>
      <c r="F435" s="176">
        <v>340</v>
      </c>
      <c r="G435" s="176">
        <v>7.93</v>
      </c>
      <c r="H435" s="178" t="s">
        <v>439</v>
      </c>
      <c r="I435" s="179">
        <v>3328.6</v>
      </c>
      <c r="J435" s="183">
        <v>5.7398958059059352E-4</v>
      </c>
      <c r="K435" s="181" t="s">
        <v>78</v>
      </c>
    </row>
    <row r="436" spans="1:11" x14ac:dyDescent="0.2">
      <c r="A436" s="175" t="s">
        <v>1037</v>
      </c>
      <c r="B436" s="176" t="s">
        <v>1038</v>
      </c>
      <c r="C436" s="176" t="s">
        <v>74</v>
      </c>
      <c r="D436" s="176" t="s">
        <v>1039</v>
      </c>
      <c r="E436" s="177" t="s">
        <v>97</v>
      </c>
      <c r="F436" s="176">
        <v>3</v>
      </c>
      <c r="G436" s="176">
        <v>127.5</v>
      </c>
      <c r="H436" s="178" t="s">
        <v>1040</v>
      </c>
      <c r="I436" s="179">
        <v>472.53</v>
      </c>
      <c r="J436" s="183">
        <v>8.1483896087386034E-5</v>
      </c>
      <c r="K436" s="181" t="s">
        <v>78</v>
      </c>
    </row>
    <row r="437" spans="1:11" ht="19.5" x14ac:dyDescent="0.2">
      <c r="A437" s="175" t="s">
        <v>1041</v>
      </c>
      <c r="B437" s="176" t="s">
        <v>1042</v>
      </c>
      <c r="C437" s="176" t="s">
        <v>74</v>
      </c>
      <c r="D437" s="176" t="s">
        <v>1043</v>
      </c>
      <c r="E437" s="177" t="s">
        <v>97</v>
      </c>
      <c r="F437" s="176">
        <v>30</v>
      </c>
      <c r="G437" s="176">
        <v>11.69</v>
      </c>
      <c r="H437" s="178" t="s">
        <v>1044</v>
      </c>
      <c r="I437" s="179">
        <v>433.2</v>
      </c>
      <c r="J437" s="183">
        <v>7.4701762396156083E-5</v>
      </c>
      <c r="K437" s="181" t="s">
        <v>78</v>
      </c>
    </row>
    <row r="438" spans="1:11" x14ac:dyDescent="0.2">
      <c r="A438" s="175" t="s">
        <v>1045</v>
      </c>
      <c r="B438" s="176"/>
      <c r="C438" s="176"/>
      <c r="D438" s="176" t="s">
        <v>1046</v>
      </c>
      <c r="E438" s="177"/>
      <c r="F438" s="176"/>
      <c r="G438" s="176"/>
      <c r="H438" s="178" t="s">
        <v>68</v>
      </c>
      <c r="I438" s="179">
        <v>58.22</v>
      </c>
      <c r="J438" s="183">
        <v>1.0039558187221161E-5</v>
      </c>
      <c r="K438" s="181" t="s">
        <v>69</v>
      </c>
    </row>
    <row r="439" spans="1:11" x14ac:dyDescent="0.2">
      <c r="A439" s="175" t="s">
        <v>1047</v>
      </c>
      <c r="B439" s="176" t="s">
        <v>1048</v>
      </c>
      <c r="C439" s="176" t="s">
        <v>74</v>
      </c>
      <c r="D439" s="176" t="s">
        <v>1049</v>
      </c>
      <c r="E439" s="177" t="s">
        <v>97</v>
      </c>
      <c r="F439" s="176">
        <v>8.5</v>
      </c>
      <c r="G439" s="176">
        <v>5.55</v>
      </c>
      <c r="H439" s="178" t="s">
        <v>1050</v>
      </c>
      <c r="I439" s="179">
        <v>58.22</v>
      </c>
      <c r="J439" s="183">
        <v>1.0039558187221161E-5</v>
      </c>
      <c r="K439" s="181" t="s">
        <v>78</v>
      </c>
    </row>
    <row r="440" spans="1:11" x14ac:dyDescent="0.2">
      <c r="A440" s="175" t="s">
        <v>1051</v>
      </c>
      <c r="B440" s="176"/>
      <c r="C440" s="176"/>
      <c r="D440" s="176" t="s">
        <v>1052</v>
      </c>
      <c r="E440" s="177"/>
      <c r="F440" s="176"/>
      <c r="G440" s="176"/>
      <c r="H440" s="178" t="s">
        <v>68</v>
      </c>
      <c r="I440" s="179">
        <v>161552</v>
      </c>
      <c r="J440" s="183">
        <v>2.7858308214736397E-2</v>
      </c>
      <c r="K440" s="181" t="s">
        <v>69</v>
      </c>
    </row>
    <row r="441" spans="1:11" ht="19.5" x14ac:dyDescent="0.2">
      <c r="A441" s="175" t="s">
        <v>1053</v>
      </c>
      <c r="B441" s="176" t="s">
        <v>1054</v>
      </c>
      <c r="C441" s="176" t="s">
        <v>95</v>
      </c>
      <c r="D441" s="176" t="s">
        <v>1055</v>
      </c>
      <c r="E441" s="177" t="s">
        <v>97</v>
      </c>
      <c r="F441" s="176">
        <v>200</v>
      </c>
      <c r="G441" s="176">
        <v>82.56</v>
      </c>
      <c r="H441" s="178" t="s">
        <v>1056</v>
      </c>
      <c r="I441" s="179">
        <v>20398</v>
      </c>
      <c r="J441" s="183">
        <v>3.517466642097857E-3</v>
      </c>
      <c r="K441" s="181" t="s">
        <v>78</v>
      </c>
    </row>
    <row r="442" spans="1:11" ht="29.25" x14ac:dyDescent="0.2">
      <c r="A442" s="175" t="s">
        <v>1057</v>
      </c>
      <c r="B442" s="176" t="s">
        <v>1058</v>
      </c>
      <c r="C442" s="176" t="s">
        <v>74</v>
      </c>
      <c r="D442" s="176" t="s">
        <v>1059</v>
      </c>
      <c r="E442" s="177" t="s">
        <v>76</v>
      </c>
      <c r="F442" s="176">
        <v>25</v>
      </c>
      <c r="G442" s="176">
        <v>4570.3100000000004</v>
      </c>
      <c r="H442" s="178" t="s">
        <v>1060</v>
      </c>
      <c r="I442" s="179">
        <v>141154</v>
      </c>
      <c r="J442" s="183">
        <v>2.4340841572638539E-2</v>
      </c>
      <c r="K442" s="181" t="s">
        <v>78</v>
      </c>
    </row>
    <row r="443" spans="1:11" x14ac:dyDescent="0.2">
      <c r="A443" s="175" t="s">
        <v>1061</v>
      </c>
      <c r="B443" s="176"/>
      <c r="C443" s="176"/>
      <c r="D443" s="176" t="s">
        <v>1062</v>
      </c>
      <c r="E443" s="177"/>
      <c r="F443" s="176"/>
      <c r="G443" s="176"/>
      <c r="H443" s="178" t="s">
        <v>68</v>
      </c>
      <c r="I443" s="179">
        <v>305.97000000000003</v>
      </c>
      <c r="J443" s="183">
        <v>5.2761999631467858E-5</v>
      </c>
      <c r="K443" s="181" t="s">
        <v>69</v>
      </c>
    </row>
    <row r="444" spans="1:11" ht="19.5" x14ac:dyDescent="0.2">
      <c r="A444" s="175" t="s">
        <v>1063</v>
      </c>
      <c r="B444" s="176" t="s">
        <v>1064</v>
      </c>
      <c r="C444" s="176" t="s">
        <v>95</v>
      </c>
      <c r="D444" s="176" t="s">
        <v>1065</v>
      </c>
      <c r="E444" s="177" t="s">
        <v>104</v>
      </c>
      <c r="F444" s="176">
        <v>5.28</v>
      </c>
      <c r="G444" s="176">
        <v>46.91</v>
      </c>
      <c r="H444" s="178" t="s">
        <v>1066</v>
      </c>
      <c r="I444" s="179">
        <v>305.97000000000003</v>
      </c>
      <c r="J444" s="183">
        <v>5.2761999631467858E-5</v>
      </c>
      <c r="K444" s="181" t="s">
        <v>78</v>
      </c>
    </row>
    <row r="445" spans="1:11" x14ac:dyDescent="0.2">
      <c r="A445" s="175" t="s">
        <v>1067</v>
      </c>
      <c r="B445" s="176"/>
      <c r="C445" s="176"/>
      <c r="D445" s="176" t="s">
        <v>1068</v>
      </c>
      <c r="E445" s="177"/>
      <c r="F445" s="176"/>
      <c r="G445" s="176"/>
      <c r="H445" s="178" t="s">
        <v>68</v>
      </c>
      <c r="I445" s="179">
        <v>42420.55</v>
      </c>
      <c r="J445" s="183">
        <v>7.3150735152683723E-3</v>
      </c>
      <c r="K445" s="181" t="s">
        <v>69</v>
      </c>
    </row>
    <row r="446" spans="1:11" ht="19.5" x14ac:dyDescent="0.2">
      <c r="A446" s="175" t="s">
        <v>1069</v>
      </c>
      <c r="B446" s="176"/>
      <c r="C446" s="176"/>
      <c r="D446" s="176" t="s">
        <v>1070</v>
      </c>
      <c r="E446" s="177"/>
      <c r="F446" s="176"/>
      <c r="G446" s="176"/>
      <c r="H446" s="178" t="s">
        <v>68</v>
      </c>
      <c r="I446" s="179">
        <v>36300.400000000001</v>
      </c>
      <c r="J446" s="183">
        <v>6.2597041913329274E-3</v>
      </c>
      <c r="K446" s="181" t="s">
        <v>69</v>
      </c>
    </row>
    <row r="447" spans="1:11" ht="19.5" x14ac:dyDescent="0.2">
      <c r="A447" s="175" t="s">
        <v>1071</v>
      </c>
      <c r="B447" s="176" t="s">
        <v>957</v>
      </c>
      <c r="C447" s="176" t="s">
        <v>95</v>
      </c>
      <c r="D447" s="176" t="s">
        <v>958</v>
      </c>
      <c r="E447" s="177" t="s">
        <v>104</v>
      </c>
      <c r="F447" s="176">
        <v>2452.73</v>
      </c>
      <c r="G447" s="176">
        <v>11.98</v>
      </c>
      <c r="H447" s="178" t="s">
        <v>959</v>
      </c>
      <c r="I447" s="179">
        <v>36300.400000000001</v>
      </c>
      <c r="J447" s="183">
        <v>6.2597041913329274E-3</v>
      </c>
      <c r="K447" s="181" t="s">
        <v>78</v>
      </c>
    </row>
    <row r="448" spans="1:11" ht="19.5" x14ac:dyDescent="0.2">
      <c r="A448" s="175" t="s">
        <v>1072</v>
      </c>
      <c r="B448" s="176"/>
      <c r="C448" s="176"/>
      <c r="D448" s="176" t="s">
        <v>1073</v>
      </c>
      <c r="E448" s="177"/>
      <c r="F448" s="176"/>
      <c r="G448" s="176"/>
      <c r="H448" s="178" t="s">
        <v>68</v>
      </c>
      <c r="I448" s="179">
        <v>6120.15</v>
      </c>
      <c r="J448" s="183">
        <v>1.0553693239354447E-3</v>
      </c>
      <c r="K448" s="181" t="s">
        <v>69</v>
      </c>
    </row>
    <row r="449" spans="1:11" ht="19.5" x14ac:dyDescent="0.2">
      <c r="A449" s="175" t="s">
        <v>1074</v>
      </c>
      <c r="B449" s="176" t="s">
        <v>874</v>
      </c>
      <c r="C449" s="176" t="s">
        <v>95</v>
      </c>
      <c r="D449" s="176" t="s">
        <v>875</v>
      </c>
      <c r="E449" s="177" t="s">
        <v>97</v>
      </c>
      <c r="F449" s="176">
        <v>24</v>
      </c>
      <c r="G449" s="176">
        <v>58.86</v>
      </c>
      <c r="H449" s="178" t="s">
        <v>876</v>
      </c>
      <c r="I449" s="179">
        <v>1745.04</v>
      </c>
      <c r="J449" s="183">
        <v>3.0091773649997276E-4</v>
      </c>
      <c r="K449" s="181" t="s">
        <v>78</v>
      </c>
    </row>
    <row r="450" spans="1:11" ht="29.25" x14ac:dyDescent="0.2">
      <c r="A450" s="175" t="s">
        <v>1075</v>
      </c>
      <c r="B450" s="176" t="s">
        <v>882</v>
      </c>
      <c r="C450" s="176" t="s">
        <v>95</v>
      </c>
      <c r="D450" s="176" t="s">
        <v>883</v>
      </c>
      <c r="E450" s="177" t="s">
        <v>104</v>
      </c>
      <c r="F450" s="176">
        <v>147.36000000000001</v>
      </c>
      <c r="G450" s="176">
        <v>4.2699999999999996</v>
      </c>
      <c r="H450" s="178" t="s">
        <v>884</v>
      </c>
      <c r="I450" s="179">
        <v>776.58</v>
      </c>
      <c r="J450" s="183">
        <v>1.3391480757526982E-4</v>
      </c>
      <c r="K450" s="181" t="s">
        <v>78</v>
      </c>
    </row>
    <row r="451" spans="1:11" ht="19.5" x14ac:dyDescent="0.2">
      <c r="A451" s="175" t="s">
        <v>1076</v>
      </c>
      <c r="B451" s="176" t="s">
        <v>886</v>
      </c>
      <c r="C451" s="176" t="s">
        <v>95</v>
      </c>
      <c r="D451" s="176" t="s">
        <v>887</v>
      </c>
      <c r="E451" s="177" t="s">
        <v>104</v>
      </c>
      <c r="F451" s="176">
        <v>147.36000000000001</v>
      </c>
      <c r="G451" s="176">
        <v>19.77</v>
      </c>
      <c r="H451" s="178" t="s">
        <v>888</v>
      </c>
      <c r="I451" s="179">
        <v>3598.53</v>
      </c>
      <c r="J451" s="183">
        <v>6.2053677986020211E-4</v>
      </c>
      <c r="K451" s="181" t="s">
        <v>78</v>
      </c>
    </row>
    <row r="452" spans="1:11" x14ac:dyDescent="0.2">
      <c r="A452" s="175" t="s">
        <v>1077</v>
      </c>
      <c r="B452" s="176"/>
      <c r="C452" s="176"/>
      <c r="D452" s="176" t="s">
        <v>1078</v>
      </c>
      <c r="E452" s="177"/>
      <c r="F452" s="176"/>
      <c r="G452" s="176"/>
      <c r="H452" s="178" t="s">
        <v>68</v>
      </c>
      <c r="I452" s="179">
        <v>19898.78</v>
      </c>
      <c r="J452" s="183">
        <v>3.4313802759311698E-3</v>
      </c>
      <c r="K452" s="181" t="s">
        <v>69</v>
      </c>
    </row>
    <row r="453" spans="1:11" ht="19.5" x14ac:dyDescent="0.2">
      <c r="A453" s="175" t="s">
        <v>1079</v>
      </c>
      <c r="B453" s="176" t="s">
        <v>978</v>
      </c>
      <c r="C453" s="176" t="s">
        <v>95</v>
      </c>
      <c r="D453" s="176" t="s">
        <v>979</v>
      </c>
      <c r="E453" s="177" t="s">
        <v>76</v>
      </c>
      <c r="F453" s="176">
        <v>40</v>
      </c>
      <c r="G453" s="176">
        <v>72.41</v>
      </c>
      <c r="H453" s="178" t="s">
        <v>980</v>
      </c>
      <c r="I453" s="179">
        <v>3578</v>
      </c>
      <c r="J453" s="183">
        <v>6.1699655090823285E-4</v>
      </c>
      <c r="K453" s="181" t="s">
        <v>78</v>
      </c>
    </row>
    <row r="454" spans="1:11" ht="19.5" x14ac:dyDescent="0.2">
      <c r="A454" s="175" t="s">
        <v>1080</v>
      </c>
      <c r="B454" s="176" t="s">
        <v>338</v>
      </c>
      <c r="C454" s="176" t="s">
        <v>95</v>
      </c>
      <c r="D454" s="176" t="s">
        <v>339</v>
      </c>
      <c r="E454" s="177" t="s">
        <v>76</v>
      </c>
      <c r="F454" s="176">
        <v>36</v>
      </c>
      <c r="G454" s="176">
        <v>28.32</v>
      </c>
      <c r="H454" s="178" t="s">
        <v>340</v>
      </c>
      <c r="I454" s="179">
        <v>1259.28</v>
      </c>
      <c r="J454" s="183">
        <v>2.1715243617320275E-4</v>
      </c>
      <c r="K454" s="181" t="s">
        <v>78</v>
      </c>
    </row>
    <row r="455" spans="1:11" ht="19.5" x14ac:dyDescent="0.2">
      <c r="A455" s="175" t="s">
        <v>1081</v>
      </c>
      <c r="B455" s="176" t="s">
        <v>154</v>
      </c>
      <c r="C455" s="176" t="s">
        <v>95</v>
      </c>
      <c r="D455" s="176" t="s">
        <v>155</v>
      </c>
      <c r="E455" s="177" t="s">
        <v>97</v>
      </c>
      <c r="F455" s="176">
        <v>2611</v>
      </c>
      <c r="G455" s="176">
        <v>4.3899999999999997</v>
      </c>
      <c r="H455" s="178" t="s">
        <v>156</v>
      </c>
      <c r="I455" s="179">
        <v>14151.62</v>
      </c>
      <c r="J455" s="183">
        <v>2.4403299971391744E-3</v>
      </c>
      <c r="K455" s="181" t="s">
        <v>78</v>
      </c>
    </row>
    <row r="456" spans="1:11" ht="29.25" x14ac:dyDescent="0.2">
      <c r="A456" s="175" t="s">
        <v>1082</v>
      </c>
      <c r="B456" s="176" t="s">
        <v>283</v>
      </c>
      <c r="C456" s="176" t="s">
        <v>95</v>
      </c>
      <c r="D456" s="176" t="s">
        <v>284</v>
      </c>
      <c r="E456" s="177" t="s">
        <v>76</v>
      </c>
      <c r="F456" s="176">
        <v>1</v>
      </c>
      <c r="G456" s="176">
        <v>381.01</v>
      </c>
      <c r="H456" s="178" t="s">
        <v>285</v>
      </c>
      <c r="I456" s="179">
        <v>470.69</v>
      </c>
      <c r="J456" s="183">
        <v>8.1166603283117975E-5</v>
      </c>
      <c r="K456" s="181" t="s">
        <v>78</v>
      </c>
    </row>
    <row r="457" spans="1:11" ht="19.5" x14ac:dyDescent="0.2">
      <c r="A457" s="175" t="s">
        <v>1083</v>
      </c>
      <c r="B457" s="176" t="s">
        <v>555</v>
      </c>
      <c r="C457" s="176" t="s">
        <v>95</v>
      </c>
      <c r="D457" s="176" t="s">
        <v>556</v>
      </c>
      <c r="E457" s="177" t="s">
        <v>76</v>
      </c>
      <c r="F457" s="176">
        <v>2</v>
      </c>
      <c r="G457" s="176">
        <v>73.099999999999994</v>
      </c>
      <c r="H457" s="178" t="s">
        <v>557</v>
      </c>
      <c r="I457" s="179">
        <v>180.6</v>
      </c>
      <c r="J457" s="183">
        <v>3.1142978505876702E-5</v>
      </c>
      <c r="K457" s="181" t="s">
        <v>78</v>
      </c>
    </row>
    <row r="458" spans="1:11" ht="19.5" x14ac:dyDescent="0.2">
      <c r="A458" s="175" t="s">
        <v>1084</v>
      </c>
      <c r="B458" s="176" t="s">
        <v>172</v>
      </c>
      <c r="C458" s="176" t="s">
        <v>95</v>
      </c>
      <c r="D458" s="176" t="s">
        <v>173</v>
      </c>
      <c r="E458" s="177" t="s">
        <v>76</v>
      </c>
      <c r="F458" s="176">
        <v>3</v>
      </c>
      <c r="G458" s="176">
        <v>12.13</v>
      </c>
      <c r="H458" s="178" t="s">
        <v>174</v>
      </c>
      <c r="I458" s="179">
        <v>44.94</v>
      </c>
      <c r="J458" s="183">
        <v>7.7495318607646684E-6</v>
      </c>
      <c r="K458" s="181" t="s">
        <v>78</v>
      </c>
    </row>
    <row r="459" spans="1:11" ht="19.5" x14ac:dyDescent="0.2">
      <c r="A459" s="175" t="s">
        <v>1085</v>
      </c>
      <c r="B459" s="176" t="s">
        <v>351</v>
      </c>
      <c r="C459" s="176" t="s">
        <v>74</v>
      </c>
      <c r="D459" s="176" t="s">
        <v>352</v>
      </c>
      <c r="E459" s="177" t="s">
        <v>76</v>
      </c>
      <c r="F459" s="176">
        <v>1</v>
      </c>
      <c r="G459" s="176">
        <v>172.94</v>
      </c>
      <c r="H459" s="178" t="s">
        <v>353</v>
      </c>
      <c r="I459" s="179">
        <v>213.65</v>
      </c>
      <c r="J459" s="183">
        <v>3.6842178060800429E-5</v>
      </c>
      <c r="K459" s="181" t="s">
        <v>78</v>
      </c>
    </row>
    <row r="460" spans="1:11" x14ac:dyDescent="0.2">
      <c r="A460" s="175" t="s">
        <v>1086</v>
      </c>
      <c r="B460" s="176"/>
      <c r="C460" s="176"/>
      <c r="D460" s="176" t="s">
        <v>1087</v>
      </c>
      <c r="E460" s="177"/>
      <c r="F460" s="176"/>
      <c r="G460" s="176"/>
      <c r="H460" s="178" t="s">
        <v>68</v>
      </c>
      <c r="I460" s="179">
        <v>70878.850000000006</v>
      </c>
      <c r="J460" s="183">
        <v>1.2222472325975963E-2</v>
      </c>
      <c r="K460" s="181" t="s">
        <v>69</v>
      </c>
    </row>
    <row r="461" spans="1:11" ht="29.25" x14ac:dyDescent="0.2">
      <c r="A461" s="175" t="s">
        <v>1088</v>
      </c>
      <c r="B461" s="176" t="s">
        <v>802</v>
      </c>
      <c r="C461" s="176" t="s">
        <v>95</v>
      </c>
      <c r="D461" s="176" t="s">
        <v>803</v>
      </c>
      <c r="E461" s="177" t="s">
        <v>97</v>
      </c>
      <c r="F461" s="176">
        <v>313.89999999999998</v>
      </c>
      <c r="G461" s="176">
        <v>27.92</v>
      </c>
      <c r="H461" s="178" t="s">
        <v>804</v>
      </c>
      <c r="I461" s="179">
        <v>10826.41</v>
      </c>
      <c r="J461" s="183">
        <v>1.8669249940520963E-3</v>
      </c>
      <c r="K461" s="181" t="s">
        <v>78</v>
      </c>
    </row>
    <row r="462" spans="1:11" x14ac:dyDescent="0.2">
      <c r="A462" s="175" t="s">
        <v>1089</v>
      </c>
      <c r="B462" s="176" t="s">
        <v>1090</v>
      </c>
      <c r="C462" s="176" t="s">
        <v>74</v>
      </c>
      <c r="D462" s="176" t="s">
        <v>1091</v>
      </c>
      <c r="E462" s="177" t="s">
        <v>104</v>
      </c>
      <c r="F462" s="176">
        <v>106.1</v>
      </c>
      <c r="G462" s="176">
        <v>266.17</v>
      </c>
      <c r="H462" s="178" t="s">
        <v>1092</v>
      </c>
      <c r="I462" s="179">
        <v>34887.800000000003</v>
      </c>
      <c r="J462" s="183">
        <v>6.0161129873606053E-3</v>
      </c>
      <c r="K462" s="181" t="s">
        <v>78</v>
      </c>
    </row>
    <row r="463" spans="1:11" ht="19.5" x14ac:dyDescent="0.2">
      <c r="A463" s="175" t="s">
        <v>1093</v>
      </c>
      <c r="B463" s="176" t="s">
        <v>1094</v>
      </c>
      <c r="C463" s="176" t="s">
        <v>74</v>
      </c>
      <c r="D463" s="176" t="s">
        <v>1095</v>
      </c>
      <c r="E463" s="177" t="s">
        <v>857</v>
      </c>
      <c r="F463" s="176">
        <v>27.12</v>
      </c>
      <c r="G463" s="176">
        <v>751.1</v>
      </c>
      <c r="H463" s="178" t="s">
        <v>1096</v>
      </c>
      <c r="I463" s="179">
        <v>25164.639999999999</v>
      </c>
      <c r="J463" s="183">
        <v>4.3394343445632621E-3</v>
      </c>
      <c r="K463" s="181" t="s">
        <v>78</v>
      </c>
    </row>
    <row r="464" spans="1:11" x14ac:dyDescent="0.2">
      <c r="A464" s="175" t="s">
        <v>1097</v>
      </c>
      <c r="B464" s="176"/>
      <c r="C464" s="176"/>
      <c r="D464" s="176" t="s">
        <v>1098</v>
      </c>
      <c r="E464" s="177"/>
      <c r="F464" s="176"/>
      <c r="G464" s="176"/>
      <c r="H464" s="178" t="s">
        <v>68</v>
      </c>
      <c r="I464" s="179">
        <v>204107.8</v>
      </c>
      <c r="J464" s="183">
        <v>3.5196704475535884E-2</v>
      </c>
      <c r="K464" s="181" t="s">
        <v>69</v>
      </c>
    </row>
    <row r="465" spans="1:11" ht="29.25" x14ac:dyDescent="0.2">
      <c r="A465" s="175" t="s">
        <v>1099</v>
      </c>
      <c r="B465" s="176" t="s">
        <v>1100</v>
      </c>
      <c r="C465" s="176" t="s">
        <v>74</v>
      </c>
      <c r="D465" s="176" t="s">
        <v>1101</v>
      </c>
      <c r="E465" s="177" t="s">
        <v>104</v>
      </c>
      <c r="F465" s="176">
        <v>32.65</v>
      </c>
      <c r="G465" s="176">
        <v>582.26</v>
      </c>
      <c r="H465" s="178" t="s">
        <v>1102</v>
      </c>
      <c r="I465" s="179">
        <v>23485.79</v>
      </c>
      <c r="J465" s="183">
        <v>4.0499305269298671E-3</v>
      </c>
      <c r="K465" s="181" t="s">
        <v>78</v>
      </c>
    </row>
    <row r="466" spans="1:11" x14ac:dyDescent="0.2">
      <c r="A466" s="175" t="s">
        <v>1103</v>
      </c>
      <c r="B466" s="176" t="s">
        <v>1104</v>
      </c>
      <c r="C466" s="176" t="s">
        <v>74</v>
      </c>
      <c r="D466" s="176" t="s">
        <v>1105</v>
      </c>
      <c r="E466" s="177" t="s">
        <v>104</v>
      </c>
      <c r="F466" s="176">
        <v>2418.2600000000002</v>
      </c>
      <c r="G466" s="176">
        <v>21.81</v>
      </c>
      <c r="H466" s="178" t="s">
        <v>1106</v>
      </c>
      <c r="I466" s="179">
        <v>65147.92</v>
      </c>
      <c r="J466" s="183">
        <v>1.1234220776647702E-2</v>
      </c>
      <c r="K466" s="181" t="s">
        <v>78</v>
      </c>
    </row>
    <row r="467" spans="1:11" ht="19.5" x14ac:dyDescent="0.2">
      <c r="A467" s="175" t="s">
        <v>1107</v>
      </c>
      <c r="B467" s="176" t="s">
        <v>941</v>
      </c>
      <c r="C467" s="176" t="s">
        <v>95</v>
      </c>
      <c r="D467" s="176" t="s">
        <v>942</v>
      </c>
      <c r="E467" s="177" t="s">
        <v>111</v>
      </c>
      <c r="F467" s="176">
        <v>118.35</v>
      </c>
      <c r="G467" s="176">
        <v>789.79</v>
      </c>
      <c r="H467" s="178" t="s">
        <v>943</v>
      </c>
      <c r="I467" s="179">
        <v>115474.09</v>
      </c>
      <c r="J467" s="183">
        <v>1.9912553171958315E-2</v>
      </c>
      <c r="K467" s="181" t="s">
        <v>78</v>
      </c>
    </row>
    <row r="468" spans="1:11" x14ac:dyDescent="0.2">
      <c r="A468" s="175" t="s">
        <v>42</v>
      </c>
      <c r="B468" s="176"/>
      <c r="C468" s="176"/>
      <c r="D468" s="176" t="s">
        <v>43</v>
      </c>
      <c r="E468" s="177"/>
      <c r="F468" s="176"/>
      <c r="G468" s="176"/>
      <c r="H468" s="178" t="s">
        <v>68</v>
      </c>
      <c r="I468" s="179">
        <v>2451745.6</v>
      </c>
      <c r="J468" s="183">
        <v>0.4227832808564661</v>
      </c>
      <c r="K468" s="181" t="s">
        <v>69</v>
      </c>
    </row>
    <row r="469" spans="1:11" x14ac:dyDescent="0.2">
      <c r="A469" s="175" t="s">
        <v>44</v>
      </c>
      <c r="B469" s="176"/>
      <c r="C469" s="176"/>
      <c r="D469" s="176" t="s">
        <v>9</v>
      </c>
      <c r="E469" s="177"/>
      <c r="F469" s="176"/>
      <c r="G469" s="176"/>
      <c r="H469" s="178" t="s">
        <v>68</v>
      </c>
      <c r="I469" s="179">
        <v>50765.24</v>
      </c>
      <c r="J469" s="183">
        <v>8.7540463907290825E-3</v>
      </c>
      <c r="K469" s="181" t="s">
        <v>69</v>
      </c>
    </row>
    <row r="470" spans="1:11" x14ac:dyDescent="0.2">
      <c r="A470" s="175" t="s">
        <v>1108</v>
      </c>
      <c r="B470" s="176"/>
      <c r="C470" s="176"/>
      <c r="D470" s="176" t="s">
        <v>1109</v>
      </c>
      <c r="E470" s="177"/>
      <c r="F470" s="176"/>
      <c r="G470" s="176"/>
      <c r="H470" s="178" t="s">
        <v>68</v>
      </c>
      <c r="I470" s="179">
        <v>50765.24</v>
      </c>
      <c r="J470" s="183">
        <v>8.7540463907290825E-3</v>
      </c>
      <c r="K470" s="181" t="s">
        <v>69</v>
      </c>
    </row>
    <row r="471" spans="1:11" ht="19.5" x14ac:dyDescent="0.2">
      <c r="A471" s="175" t="s">
        <v>1110</v>
      </c>
      <c r="B471" s="176" t="s">
        <v>1111</v>
      </c>
      <c r="C471" s="176" t="s">
        <v>74</v>
      </c>
      <c r="D471" s="176" t="s">
        <v>1112</v>
      </c>
      <c r="E471" s="177" t="s">
        <v>104</v>
      </c>
      <c r="F471" s="176">
        <v>6</v>
      </c>
      <c r="G471" s="176">
        <v>982.15</v>
      </c>
      <c r="H471" s="178" t="s">
        <v>1113</v>
      </c>
      <c r="I471" s="179">
        <v>7280.04</v>
      </c>
      <c r="J471" s="183">
        <v>1.2553827754259283E-3</v>
      </c>
      <c r="K471" s="181" t="s">
        <v>78</v>
      </c>
    </row>
    <row r="472" spans="1:11" ht="19.5" x14ac:dyDescent="0.2">
      <c r="A472" s="175" t="s">
        <v>1114</v>
      </c>
      <c r="B472" s="176" t="s">
        <v>1115</v>
      </c>
      <c r="C472" s="176" t="s">
        <v>74</v>
      </c>
      <c r="D472" s="176" t="s">
        <v>1116</v>
      </c>
      <c r="E472" s="177" t="s">
        <v>104</v>
      </c>
      <c r="F472" s="176">
        <v>20</v>
      </c>
      <c r="G472" s="176">
        <v>729.73</v>
      </c>
      <c r="H472" s="178" t="s">
        <v>1117</v>
      </c>
      <c r="I472" s="179">
        <v>18030</v>
      </c>
      <c r="J472" s="183">
        <v>3.1091245983441694E-3</v>
      </c>
      <c r="K472" s="181" t="s">
        <v>78</v>
      </c>
    </row>
    <row r="473" spans="1:11" ht="19.5" x14ac:dyDescent="0.2">
      <c r="A473" s="175" t="s">
        <v>1118</v>
      </c>
      <c r="B473" s="176" t="s">
        <v>1119</v>
      </c>
      <c r="C473" s="176" t="s">
        <v>74</v>
      </c>
      <c r="D473" s="176" t="s">
        <v>1120</v>
      </c>
      <c r="E473" s="177" t="s">
        <v>104</v>
      </c>
      <c r="F473" s="176">
        <v>20</v>
      </c>
      <c r="G473" s="176">
        <v>568.49</v>
      </c>
      <c r="H473" s="178" t="s">
        <v>1121</v>
      </c>
      <c r="I473" s="179">
        <v>14046.2</v>
      </c>
      <c r="J473" s="183">
        <v>2.4221511887555112E-3</v>
      </c>
      <c r="K473" s="181" t="s">
        <v>78</v>
      </c>
    </row>
    <row r="474" spans="1:11" ht="19.5" x14ac:dyDescent="0.2">
      <c r="A474" s="175" t="s">
        <v>1122</v>
      </c>
      <c r="B474" s="176" t="s">
        <v>1123</v>
      </c>
      <c r="C474" s="176" t="s">
        <v>74</v>
      </c>
      <c r="D474" s="176" t="s">
        <v>1124</v>
      </c>
      <c r="E474" s="177" t="s">
        <v>104</v>
      </c>
      <c r="F474" s="176">
        <v>10</v>
      </c>
      <c r="G474" s="176">
        <v>923.51</v>
      </c>
      <c r="H474" s="178" t="s">
        <v>1125</v>
      </c>
      <c r="I474" s="179">
        <v>11409</v>
      </c>
      <c r="J474" s="183">
        <v>1.9673878282034734E-3</v>
      </c>
      <c r="K474" s="181" t="s">
        <v>78</v>
      </c>
    </row>
    <row r="475" spans="1:11" x14ac:dyDescent="0.2">
      <c r="A475" s="175" t="s">
        <v>45</v>
      </c>
      <c r="B475" s="176"/>
      <c r="C475" s="176"/>
      <c r="D475" s="176" t="s">
        <v>11</v>
      </c>
      <c r="E475" s="177"/>
      <c r="F475" s="176"/>
      <c r="G475" s="176"/>
      <c r="H475" s="178" t="s">
        <v>68</v>
      </c>
      <c r="I475" s="179">
        <v>58533.47</v>
      </c>
      <c r="J475" s="183">
        <v>1.0093613499913504E-2</v>
      </c>
      <c r="K475" s="181" t="s">
        <v>69</v>
      </c>
    </row>
    <row r="476" spans="1:11" x14ac:dyDescent="0.2">
      <c r="A476" s="175" t="s">
        <v>1126</v>
      </c>
      <c r="B476" s="176"/>
      <c r="C476" s="176"/>
      <c r="D476" s="176" t="s">
        <v>1127</v>
      </c>
      <c r="E476" s="177"/>
      <c r="F476" s="176"/>
      <c r="G476" s="176"/>
      <c r="H476" s="178" t="s">
        <v>68</v>
      </c>
      <c r="I476" s="179">
        <v>8110.14</v>
      </c>
      <c r="J476" s="183">
        <v>1.398526665003604E-3</v>
      </c>
      <c r="K476" s="181" t="s">
        <v>69</v>
      </c>
    </row>
    <row r="477" spans="1:11" x14ac:dyDescent="0.2">
      <c r="A477" s="175" t="s">
        <v>1128</v>
      </c>
      <c r="B477" s="176" t="s">
        <v>1129</v>
      </c>
      <c r="C477" s="176" t="s">
        <v>95</v>
      </c>
      <c r="D477" s="176" t="s">
        <v>1130</v>
      </c>
      <c r="E477" s="177" t="s">
        <v>787</v>
      </c>
      <c r="F477" s="176">
        <v>19.8</v>
      </c>
      <c r="G477" s="176">
        <v>15.67</v>
      </c>
      <c r="H477" s="178" t="s">
        <v>1131</v>
      </c>
      <c r="I477" s="179">
        <v>383.13</v>
      </c>
      <c r="J477" s="183">
        <v>6.6067604401752716E-5</v>
      </c>
      <c r="K477" s="181" t="s">
        <v>78</v>
      </c>
    </row>
    <row r="478" spans="1:11" ht="19.5" x14ac:dyDescent="0.2">
      <c r="A478" s="175" t="s">
        <v>1132</v>
      </c>
      <c r="B478" s="176" t="s">
        <v>1133</v>
      </c>
      <c r="C478" s="176" t="s">
        <v>95</v>
      </c>
      <c r="D478" s="176" t="s">
        <v>1134</v>
      </c>
      <c r="E478" s="177" t="s">
        <v>787</v>
      </c>
      <c r="F478" s="176">
        <v>145.9</v>
      </c>
      <c r="G478" s="176">
        <v>10.64</v>
      </c>
      <c r="H478" s="178" t="s">
        <v>964</v>
      </c>
      <c r="I478" s="179">
        <v>1917.12</v>
      </c>
      <c r="J478" s="183">
        <v>3.3059151136869514E-4</v>
      </c>
      <c r="K478" s="181" t="s">
        <v>78</v>
      </c>
    </row>
    <row r="479" spans="1:11" x14ac:dyDescent="0.2">
      <c r="A479" s="175" t="s">
        <v>1135</v>
      </c>
      <c r="B479" s="176" t="s">
        <v>1136</v>
      </c>
      <c r="C479" s="176" t="s">
        <v>95</v>
      </c>
      <c r="D479" s="176" t="s">
        <v>1137</v>
      </c>
      <c r="E479" s="177" t="s">
        <v>787</v>
      </c>
      <c r="F479" s="176">
        <v>81.3</v>
      </c>
      <c r="G479" s="176">
        <v>19.13</v>
      </c>
      <c r="H479" s="178" t="s">
        <v>1138</v>
      </c>
      <c r="I479" s="179">
        <v>1921.11</v>
      </c>
      <c r="J479" s="183">
        <v>3.3127955391708079E-4</v>
      </c>
      <c r="K479" s="181" t="s">
        <v>78</v>
      </c>
    </row>
    <row r="480" spans="1:11" ht="29.25" x14ac:dyDescent="0.2">
      <c r="A480" s="175" t="s">
        <v>1139</v>
      </c>
      <c r="B480" s="176" t="s">
        <v>1140</v>
      </c>
      <c r="C480" s="176" t="s">
        <v>74</v>
      </c>
      <c r="D480" s="176" t="s">
        <v>1141</v>
      </c>
      <c r="E480" s="177" t="s">
        <v>111</v>
      </c>
      <c r="F480" s="176">
        <v>0.85</v>
      </c>
      <c r="G480" s="176">
        <v>679.36</v>
      </c>
      <c r="H480" s="178" t="s">
        <v>1142</v>
      </c>
      <c r="I480" s="179">
        <v>713.38</v>
      </c>
      <c r="J480" s="183">
        <v>1.2301648951562749E-4</v>
      </c>
      <c r="K480" s="181" t="s">
        <v>78</v>
      </c>
    </row>
    <row r="481" spans="1:11" ht="19.5" x14ac:dyDescent="0.2">
      <c r="A481" s="175" t="s">
        <v>1143</v>
      </c>
      <c r="B481" s="176" t="s">
        <v>1144</v>
      </c>
      <c r="C481" s="176" t="s">
        <v>74</v>
      </c>
      <c r="D481" s="176" t="s">
        <v>1145</v>
      </c>
      <c r="E481" s="177" t="s">
        <v>111</v>
      </c>
      <c r="F481" s="176">
        <v>3.97</v>
      </c>
      <c r="G481" s="176">
        <v>647.45000000000005</v>
      </c>
      <c r="H481" s="178" t="s">
        <v>1146</v>
      </c>
      <c r="I481" s="179">
        <v>3175.4</v>
      </c>
      <c r="J481" s="183">
        <v>5.4757150580044781E-4</v>
      </c>
      <c r="K481" s="181" t="s">
        <v>78</v>
      </c>
    </row>
    <row r="482" spans="1:11" x14ac:dyDescent="0.2">
      <c r="A482" s="175" t="s">
        <v>1147</v>
      </c>
      <c r="B482" s="176"/>
      <c r="C482" s="176"/>
      <c r="D482" s="176" t="s">
        <v>107</v>
      </c>
      <c r="E482" s="177"/>
      <c r="F482" s="176"/>
      <c r="G482" s="176"/>
      <c r="H482" s="178" t="s">
        <v>68</v>
      </c>
      <c r="I482" s="179">
        <v>50423.33</v>
      </c>
      <c r="J482" s="183">
        <v>8.6950868349098993E-3</v>
      </c>
      <c r="K482" s="181" t="s">
        <v>69</v>
      </c>
    </row>
    <row r="483" spans="1:11" ht="19.5" x14ac:dyDescent="0.2">
      <c r="A483" s="175" t="s">
        <v>1148</v>
      </c>
      <c r="B483" s="176" t="s">
        <v>1149</v>
      </c>
      <c r="C483" s="176" t="s">
        <v>95</v>
      </c>
      <c r="D483" s="176" t="s">
        <v>1150</v>
      </c>
      <c r="E483" s="177" t="s">
        <v>104</v>
      </c>
      <c r="F483" s="176">
        <v>137.4</v>
      </c>
      <c r="G483" s="176">
        <v>60.89</v>
      </c>
      <c r="H483" s="178" t="s">
        <v>1151</v>
      </c>
      <c r="I483" s="179">
        <v>10335.219999999999</v>
      </c>
      <c r="J483" s="183">
        <v>1.7822233350692526E-3</v>
      </c>
      <c r="K483" s="181" t="s">
        <v>78</v>
      </c>
    </row>
    <row r="484" spans="1:11" x14ac:dyDescent="0.2">
      <c r="A484" s="175" t="s">
        <v>1152</v>
      </c>
      <c r="B484" s="176" t="s">
        <v>1129</v>
      </c>
      <c r="C484" s="176" t="s">
        <v>95</v>
      </c>
      <c r="D484" s="176" t="s">
        <v>1130</v>
      </c>
      <c r="E484" s="177" t="s">
        <v>787</v>
      </c>
      <c r="F484" s="176">
        <v>232.9</v>
      </c>
      <c r="G484" s="176">
        <v>15.67</v>
      </c>
      <c r="H484" s="178" t="s">
        <v>1131</v>
      </c>
      <c r="I484" s="179">
        <v>4506.6099999999997</v>
      </c>
      <c r="J484" s="183">
        <v>7.7712767643615174E-4</v>
      </c>
      <c r="K484" s="181" t="s">
        <v>78</v>
      </c>
    </row>
    <row r="485" spans="1:11" x14ac:dyDescent="0.2">
      <c r="A485" s="175" t="s">
        <v>1153</v>
      </c>
      <c r="B485" s="176" t="s">
        <v>1154</v>
      </c>
      <c r="C485" s="176" t="s">
        <v>95</v>
      </c>
      <c r="D485" s="176" t="s">
        <v>1155</v>
      </c>
      <c r="E485" s="177" t="s">
        <v>787</v>
      </c>
      <c r="F485" s="176">
        <v>7.1</v>
      </c>
      <c r="G485" s="176">
        <v>13.72</v>
      </c>
      <c r="H485" s="178" t="s">
        <v>1156</v>
      </c>
      <c r="I485" s="179">
        <v>120.27</v>
      </c>
      <c r="J485" s="183">
        <v>2.0739568244195963E-5</v>
      </c>
      <c r="K485" s="181" t="s">
        <v>78</v>
      </c>
    </row>
    <row r="486" spans="1:11" x14ac:dyDescent="0.2">
      <c r="A486" s="175" t="s">
        <v>1157</v>
      </c>
      <c r="B486" s="176" t="s">
        <v>1136</v>
      </c>
      <c r="C486" s="176" t="s">
        <v>95</v>
      </c>
      <c r="D486" s="176" t="s">
        <v>1137</v>
      </c>
      <c r="E486" s="177" t="s">
        <v>787</v>
      </c>
      <c r="F486" s="176">
        <v>99.2</v>
      </c>
      <c r="G486" s="176">
        <v>19.13</v>
      </c>
      <c r="H486" s="178" t="s">
        <v>1138</v>
      </c>
      <c r="I486" s="179">
        <v>2344.09</v>
      </c>
      <c r="J486" s="183">
        <v>4.0421896171561749E-4</v>
      </c>
      <c r="K486" s="181" t="s">
        <v>78</v>
      </c>
    </row>
    <row r="487" spans="1:11" ht="29.25" x14ac:dyDescent="0.2">
      <c r="A487" s="175" t="s">
        <v>1158</v>
      </c>
      <c r="B487" s="176" t="s">
        <v>1140</v>
      </c>
      <c r="C487" s="176" t="s">
        <v>74</v>
      </c>
      <c r="D487" s="176" t="s">
        <v>1141</v>
      </c>
      <c r="E487" s="177" t="s">
        <v>111</v>
      </c>
      <c r="F487" s="176">
        <v>8.9600000000000009</v>
      </c>
      <c r="G487" s="176">
        <v>679.36</v>
      </c>
      <c r="H487" s="178" t="s">
        <v>1142</v>
      </c>
      <c r="I487" s="179">
        <v>7519.94</v>
      </c>
      <c r="J487" s="183">
        <v>1.296751549199792E-3</v>
      </c>
      <c r="K487" s="181" t="s">
        <v>78</v>
      </c>
    </row>
    <row r="488" spans="1:11" ht="19.5" x14ac:dyDescent="0.2">
      <c r="A488" s="175" t="s">
        <v>1159</v>
      </c>
      <c r="B488" s="176" t="s">
        <v>1160</v>
      </c>
      <c r="C488" s="176" t="s">
        <v>95</v>
      </c>
      <c r="D488" s="176" t="s">
        <v>1161</v>
      </c>
      <c r="E488" s="177" t="s">
        <v>104</v>
      </c>
      <c r="F488" s="176">
        <v>91.17</v>
      </c>
      <c r="G488" s="176">
        <v>92.94</v>
      </c>
      <c r="H488" s="178" t="s">
        <v>1162</v>
      </c>
      <c r="I488" s="179">
        <v>10467.219999999999</v>
      </c>
      <c r="J488" s="183">
        <v>1.8049856449406576E-3</v>
      </c>
      <c r="K488" s="181" t="s">
        <v>78</v>
      </c>
    </row>
    <row r="489" spans="1:11" ht="19.5" x14ac:dyDescent="0.2">
      <c r="A489" s="175" t="s">
        <v>1163</v>
      </c>
      <c r="B489" s="176" t="s">
        <v>1164</v>
      </c>
      <c r="C489" s="176" t="s">
        <v>95</v>
      </c>
      <c r="D489" s="176" t="s">
        <v>1165</v>
      </c>
      <c r="E489" s="177" t="s">
        <v>787</v>
      </c>
      <c r="F489" s="176">
        <v>446.2</v>
      </c>
      <c r="G489" s="176">
        <v>9.23</v>
      </c>
      <c r="H489" s="178" t="s">
        <v>1166</v>
      </c>
      <c r="I489" s="179">
        <v>5086.68</v>
      </c>
      <c r="J489" s="183">
        <v>8.7715595739907485E-4</v>
      </c>
      <c r="K489" s="181" t="s">
        <v>78</v>
      </c>
    </row>
    <row r="490" spans="1:11" ht="19.5" x14ac:dyDescent="0.2">
      <c r="A490" s="175" t="s">
        <v>1167</v>
      </c>
      <c r="B490" s="176" t="s">
        <v>1168</v>
      </c>
      <c r="C490" s="176" t="s">
        <v>95</v>
      </c>
      <c r="D490" s="176" t="s">
        <v>1169</v>
      </c>
      <c r="E490" s="177" t="s">
        <v>787</v>
      </c>
      <c r="F490" s="176">
        <v>130.4</v>
      </c>
      <c r="G490" s="176">
        <v>19.62</v>
      </c>
      <c r="H490" s="178" t="s">
        <v>1170</v>
      </c>
      <c r="I490" s="179">
        <v>3159.59</v>
      </c>
      <c r="J490" s="183">
        <v>5.4484520186812277E-4</v>
      </c>
      <c r="K490" s="181" t="s">
        <v>78</v>
      </c>
    </row>
    <row r="491" spans="1:11" ht="29.25" x14ac:dyDescent="0.2">
      <c r="A491" s="175" t="s">
        <v>1171</v>
      </c>
      <c r="B491" s="176" t="s">
        <v>1172</v>
      </c>
      <c r="C491" s="176" t="s">
        <v>74</v>
      </c>
      <c r="D491" s="176" t="s">
        <v>1173</v>
      </c>
      <c r="E491" s="177" t="s">
        <v>111</v>
      </c>
      <c r="F491" s="176">
        <v>7.39</v>
      </c>
      <c r="G491" s="176">
        <v>754</v>
      </c>
      <c r="H491" s="178" t="s">
        <v>1174</v>
      </c>
      <c r="I491" s="179">
        <v>6883.71</v>
      </c>
      <c r="J491" s="183">
        <v>1.187038940037035E-3</v>
      </c>
      <c r="K491" s="181" t="s">
        <v>78</v>
      </c>
    </row>
    <row r="492" spans="1:11" x14ac:dyDescent="0.2">
      <c r="A492" s="175" t="s">
        <v>46</v>
      </c>
      <c r="B492" s="176"/>
      <c r="C492" s="176"/>
      <c r="D492" s="176" t="s">
        <v>13</v>
      </c>
      <c r="E492" s="177"/>
      <c r="F492" s="176"/>
      <c r="G492" s="176"/>
      <c r="H492" s="178" t="s">
        <v>68</v>
      </c>
      <c r="I492" s="179">
        <v>169731.14</v>
      </c>
      <c r="J492" s="183">
        <v>2.9268733359900052E-2</v>
      </c>
      <c r="K492" s="181" t="s">
        <v>69</v>
      </c>
    </row>
    <row r="493" spans="1:11" x14ac:dyDescent="0.2">
      <c r="A493" s="175" t="s">
        <v>1175</v>
      </c>
      <c r="B493" s="176"/>
      <c r="C493" s="176"/>
      <c r="D493" s="176" t="s">
        <v>114</v>
      </c>
      <c r="E493" s="177"/>
      <c r="F493" s="176"/>
      <c r="G493" s="176"/>
      <c r="H493" s="178" t="s">
        <v>68</v>
      </c>
      <c r="I493" s="179">
        <v>137132.39000000001</v>
      </c>
      <c r="J493" s="183">
        <v>2.3647348140805654E-2</v>
      </c>
      <c r="K493" s="181" t="s">
        <v>69</v>
      </c>
    </row>
    <row r="494" spans="1:11" x14ac:dyDescent="0.2">
      <c r="A494" s="175" t="s">
        <v>1176</v>
      </c>
      <c r="B494" s="176"/>
      <c r="C494" s="176"/>
      <c r="D494" s="176" t="s">
        <v>116</v>
      </c>
      <c r="E494" s="177"/>
      <c r="F494" s="176"/>
      <c r="G494" s="176"/>
      <c r="H494" s="178" t="s">
        <v>68</v>
      </c>
      <c r="I494" s="179">
        <v>8433.3700000000008</v>
      </c>
      <c r="J494" s="183">
        <v>1.4542650090924995E-3</v>
      </c>
      <c r="K494" s="181" t="s">
        <v>69</v>
      </c>
    </row>
    <row r="495" spans="1:11" ht="19.5" x14ac:dyDescent="0.2">
      <c r="A495" s="175" t="s">
        <v>1177</v>
      </c>
      <c r="B495" s="176"/>
      <c r="C495" s="176"/>
      <c r="D495" s="176" t="s">
        <v>158</v>
      </c>
      <c r="E495" s="177"/>
      <c r="F495" s="176"/>
      <c r="G495" s="176"/>
      <c r="H495" s="178" t="s">
        <v>68</v>
      </c>
      <c r="I495" s="179">
        <v>660.29</v>
      </c>
      <c r="J495" s="183">
        <v>1.13861557462045E-4</v>
      </c>
      <c r="K495" s="181" t="s">
        <v>69</v>
      </c>
    </row>
    <row r="496" spans="1:11" ht="29.25" x14ac:dyDescent="0.2">
      <c r="A496" s="175" t="s">
        <v>1178</v>
      </c>
      <c r="B496" s="176" t="s">
        <v>1179</v>
      </c>
      <c r="C496" s="176" t="s">
        <v>95</v>
      </c>
      <c r="D496" s="176" t="s">
        <v>1180</v>
      </c>
      <c r="E496" s="177" t="s">
        <v>76</v>
      </c>
      <c r="F496" s="176">
        <v>1</v>
      </c>
      <c r="G496" s="176">
        <v>534.48</v>
      </c>
      <c r="H496" s="178" t="s">
        <v>1181</v>
      </c>
      <c r="I496" s="179">
        <v>660.29</v>
      </c>
      <c r="J496" s="183">
        <v>1.13861557462045E-4</v>
      </c>
      <c r="K496" s="181" t="s">
        <v>78</v>
      </c>
    </row>
    <row r="497" spans="1:11" ht="19.5" x14ac:dyDescent="0.2">
      <c r="A497" s="175" t="s">
        <v>1182</v>
      </c>
      <c r="B497" s="176"/>
      <c r="C497" s="176"/>
      <c r="D497" s="176" t="s">
        <v>213</v>
      </c>
      <c r="E497" s="177"/>
      <c r="F497" s="176"/>
      <c r="G497" s="176"/>
      <c r="H497" s="178" t="s">
        <v>68</v>
      </c>
      <c r="I497" s="179">
        <v>7773.08</v>
      </c>
      <c r="J497" s="183">
        <v>1.3404034516304546E-3</v>
      </c>
      <c r="K497" s="181" t="s">
        <v>69</v>
      </c>
    </row>
    <row r="498" spans="1:11" ht="19.5" x14ac:dyDescent="0.2">
      <c r="A498" s="175" t="s">
        <v>1183</v>
      </c>
      <c r="B498" s="176" t="s">
        <v>1184</v>
      </c>
      <c r="C498" s="176" t="s">
        <v>74</v>
      </c>
      <c r="D498" s="176" t="s">
        <v>1185</v>
      </c>
      <c r="E498" s="177" t="s">
        <v>76</v>
      </c>
      <c r="F498" s="176">
        <v>23</v>
      </c>
      <c r="G498" s="176">
        <v>273.57</v>
      </c>
      <c r="H498" s="178" t="s">
        <v>1186</v>
      </c>
      <c r="I498" s="179">
        <v>7773.08</v>
      </c>
      <c r="J498" s="183">
        <v>1.3404034516304546E-3</v>
      </c>
      <c r="K498" s="181" t="s">
        <v>78</v>
      </c>
    </row>
    <row r="499" spans="1:11" ht="19.5" x14ac:dyDescent="0.2">
      <c r="A499" s="175" t="s">
        <v>1187</v>
      </c>
      <c r="B499" s="176"/>
      <c r="C499" s="176"/>
      <c r="D499" s="176" t="s">
        <v>219</v>
      </c>
      <c r="E499" s="177"/>
      <c r="F499" s="176"/>
      <c r="G499" s="176"/>
      <c r="H499" s="178" t="s">
        <v>68</v>
      </c>
      <c r="I499" s="179">
        <v>15490.32</v>
      </c>
      <c r="J499" s="183">
        <v>2.6711777564183388E-3</v>
      </c>
      <c r="K499" s="181" t="s">
        <v>69</v>
      </c>
    </row>
    <row r="500" spans="1:11" ht="19.5" x14ac:dyDescent="0.2">
      <c r="A500" s="175" t="s">
        <v>1188</v>
      </c>
      <c r="B500" s="176"/>
      <c r="C500" s="176"/>
      <c r="D500" s="176" t="s">
        <v>158</v>
      </c>
      <c r="E500" s="177"/>
      <c r="F500" s="176"/>
      <c r="G500" s="176"/>
      <c r="H500" s="178" t="s">
        <v>68</v>
      </c>
      <c r="I500" s="179">
        <v>2372.1999999999998</v>
      </c>
      <c r="J500" s="183">
        <v>4.0906629906777806E-4</v>
      </c>
      <c r="K500" s="181" t="s">
        <v>69</v>
      </c>
    </row>
    <row r="501" spans="1:11" ht="29.25" x14ac:dyDescent="0.2">
      <c r="A501" s="175" t="s">
        <v>1189</v>
      </c>
      <c r="B501" s="176" t="s">
        <v>1179</v>
      </c>
      <c r="C501" s="176" t="s">
        <v>95</v>
      </c>
      <c r="D501" s="176" t="s">
        <v>1180</v>
      </c>
      <c r="E501" s="177" t="s">
        <v>76</v>
      </c>
      <c r="F501" s="176">
        <v>1</v>
      </c>
      <c r="G501" s="176">
        <v>534.48</v>
      </c>
      <c r="H501" s="178" t="s">
        <v>1181</v>
      </c>
      <c r="I501" s="179">
        <v>660.29</v>
      </c>
      <c r="J501" s="183">
        <v>1.13861557462045E-4</v>
      </c>
      <c r="K501" s="181" t="s">
        <v>78</v>
      </c>
    </row>
    <row r="502" spans="1:11" ht="19.5" x14ac:dyDescent="0.2">
      <c r="A502" s="175" t="s">
        <v>1190</v>
      </c>
      <c r="B502" s="176" t="s">
        <v>1191</v>
      </c>
      <c r="C502" s="176" t="s">
        <v>95</v>
      </c>
      <c r="D502" s="176" t="s">
        <v>1192</v>
      </c>
      <c r="E502" s="177" t="s">
        <v>76</v>
      </c>
      <c r="F502" s="176">
        <v>5</v>
      </c>
      <c r="G502" s="176">
        <v>60.2</v>
      </c>
      <c r="H502" s="178" t="s">
        <v>1193</v>
      </c>
      <c r="I502" s="179">
        <v>371.85</v>
      </c>
      <c r="J502" s="183">
        <v>6.4122461558196306E-5</v>
      </c>
      <c r="K502" s="181" t="s">
        <v>78</v>
      </c>
    </row>
    <row r="503" spans="1:11" ht="19.5" x14ac:dyDescent="0.2">
      <c r="A503" s="175" t="s">
        <v>1194</v>
      </c>
      <c r="B503" s="176" t="s">
        <v>1195</v>
      </c>
      <c r="C503" s="176" t="s">
        <v>74</v>
      </c>
      <c r="D503" s="176" t="s">
        <v>1196</v>
      </c>
      <c r="E503" s="177" t="s">
        <v>76</v>
      </c>
      <c r="F503" s="176">
        <v>1</v>
      </c>
      <c r="G503" s="176">
        <v>262.38</v>
      </c>
      <c r="H503" s="178" t="s">
        <v>1197</v>
      </c>
      <c r="I503" s="179">
        <v>324.14</v>
      </c>
      <c r="J503" s="183">
        <v>5.5895266073615031E-5</v>
      </c>
      <c r="K503" s="181" t="s">
        <v>78</v>
      </c>
    </row>
    <row r="504" spans="1:11" ht="19.5" x14ac:dyDescent="0.2">
      <c r="A504" s="175" t="s">
        <v>1198</v>
      </c>
      <c r="B504" s="176" t="s">
        <v>1199</v>
      </c>
      <c r="C504" s="176" t="s">
        <v>74</v>
      </c>
      <c r="D504" s="176" t="s">
        <v>1200</v>
      </c>
      <c r="E504" s="177" t="s">
        <v>76</v>
      </c>
      <c r="F504" s="176">
        <v>4</v>
      </c>
      <c r="G504" s="176">
        <v>116.87</v>
      </c>
      <c r="H504" s="178" t="s">
        <v>1201</v>
      </c>
      <c r="I504" s="179">
        <v>577.52</v>
      </c>
      <c r="J504" s="183">
        <v>9.9588554522225429E-5</v>
      </c>
      <c r="K504" s="181" t="s">
        <v>78</v>
      </c>
    </row>
    <row r="505" spans="1:11" ht="19.5" x14ac:dyDescent="0.2">
      <c r="A505" s="175" t="s">
        <v>1202</v>
      </c>
      <c r="B505" s="176" t="s">
        <v>1203</v>
      </c>
      <c r="C505" s="176" t="s">
        <v>74</v>
      </c>
      <c r="D505" s="176" t="s">
        <v>1204</v>
      </c>
      <c r="E505" s="177" t="s">
        <v>76</v>
      </c>
      <c r="F505" s="176">
        <v>1</v>
      </c>
      <c r="G505" s="176">
        <v>354.87</v>
      </c>
      <c r="H505" s="178" t="s">
        <v>1205</v>
      </c>
      <c r="I505" s="179">
        <v>438.4</v>
      </c>
      <c r="J505" s="183">
        <v>7.559845945169627E-5</v>
      </c>
      <c r="K505" s="181" t="s">
        <v>78</v>
      </c>
    </row>
    <row r="506" spans="1:11" ht="19.5" x14ac:dyDescent="0.2">
      <c r="A506" s="175" t="s">
        <v>1206</v>
      </c>
      <c r="B506" s="176"/>
      <c r="C506" s="176"/>
      <c r="D506" s="176" t="s">
        <v>183</v>
      </c>
      <c r="E506" s="177"/>
      <c r="F506" s="176"/>
      <c r="G506" s="176"/>
      <c r="H506" s="178" t="s">
        <v>68</v>
      </c>
      <c r="I506" s="179">
        <v>96.64</v>
      </c>
      <c r="J506" s="183">
        <v>1.6664769893731587E-5</v>
      </c>
      <c r="K506" s="181" t="s">
        <v>69</v>
      </c>
    </row>
    <row r="507" spans="1:11" ht="19.5" x14ac:dyDescent="0.2">
      <c r="A507" s="175" t="s">
        <v>1207</v>
      </c>
      <c r="B507" s="176" t="s">
        <v>193</v>
      </c>
      <c r="C507" s="176" t="s">
        <v>74</v>
      </c>
      <c r="D507" s="176" t="s">
        <v>194</v>
      </c>
      <c r="E507" s="177" t="s">
        <v>76</v>
      </c>
      <c r="F507" s="176">
        <v>2</v>
      </c>
      <c r="G507" s="176">
        <v>15.31</v>
      </c>
      <c r="H507" s="178" t="s">
        <v>195</v>
      </c>
      <c r="I507" s="179">
        <v>37.82</v>
      </c>
      <c r="J507" s="183">
        <v>6.5217466616404038E-6</v>
      </c>
      <c r="K507" s="181" t="s">
        <v>78</v>
      </c>
    </row>
    <row r="508" spans="1:11" ht="19.5" x14ac:dyDescent="0.2">
      <c r="A508" s="175" t="s">
        <v>1208</v>
      </c>
      <c r="B508" s="176" t="s">
        <v>1209</v>
      </c>
      <c r="C508" s="176" t="s">
        <v>95</v>
      </c>
      <c r="D508" s="176" t="s">
        <v>1210</v>
      </c>
      <c r="E508" s="177" t="s">
        <v>76</v>
      </c>
      <c r="F508" s="176">
        <v>1</v>
      </c>
      <c r="G508" s="176">
        <v>47.62</v>
      </c>
      <c r="H508" s="178" t="s">
        <v>1211</v>
      </c>
      <c r="I508" s="179">
        <v>58.82</v>
      </c>
      <c r="J508" s="183">
        <v>1.0143023232091184E-5</v>
      </c>
      <c r="K508" s="181" t="s">
        <v>78</v>
      </c>
    </row>
    <row r="509" spans="1:11" ht="19.5" x14ac:dyDescent="0.2">
      <c r="A509" s="175" t="s">
        <v>1212</v>
      </c>
      <c r="B509" s="176"/>
      <c r="C509" s="176"/>
      <c r="D509" s="176" t="s">
        <v>213</v>
      </c>
      <c r="E509" s="177"/>
      <c r="F509" s="176"/>
      <c r="G509" s="176"/>
      <c r="H509" s="178" t="s">
        <v>68</v>
      </c>
      <c r="I509" s="179">
        <v>13021.48</v>
      </c>
      <c r="J509" s="183">
        <v>2.2454466874568292E-3</v>
      </c>
      <c r="K509" s="181" t="s">
        <v>69</v>
      </c>
    </row>
    <row r="510" spans="1:11" ht="19.5" x14ac:dyDescent="0.2">
      <c r="A510" s="175" t="s">
        <v>1213</v>
      </c>
      <c r="B510" s="176" t="s">
        <v>1184</v>
      </c>
      <c r="C510" s="176" t="s">
        <v>74</v>
      </c>
      <c r="D510" s="176" t="s">
        <v>1185</v>
      </c>
      <c r="E510" s="177" t="s">
        <v>76</v>
      </c>
      <c r="F510" s="176">
        <v>23</v>
      </c>
      <c r="G510" s="176">
        <v>273.57</v>
      </c>
      <c r="H510" s="178" t="s">
        <v>1186</v>
      </c>
      <c r="I510" s="179">
        <v>7773.08</v>
      </c>
      <c r="J510" s="183">
        <v>1.3404034516304546E-3</v>
      </c>
      <c r="K510" s="181" t="s">
        <v>78</v>
      </c>
    </row>
    <row r="511" spans="1:11" ht="19.5" x14ac:dyDescent="0.2">
      <c r="A511" s="175" t="s">
        <v>1214</v>
      </c>
      <c r="B511" s="176" t="s">
        <v>1215</v>
      </c>
      <c r="C511" s="176" t="s">
        <v>74</v>
      </c>
      <c r="D511" s="176" t="s">
        <v>1216</v>
      </c>
      <c r="E511" s="177" t="s">
        <v>76</v>
      </c>
      <c r="F511" s="176">
        <v>8</v>
      </c>
      <c r="G511" s="176">
        <v>531.04999999999995</v>
      </c>
      <c r="H511" s="178" t="s">
        <v>1217</v>
      </c>
      <c r="I511" s="179">
        <v>5248.4</v>
      </c>
      <c r="J511" s="183">
        <v>9.0504323582637483E-4</v>
      </c>
      <c r="K511" s="181" t="s">
        <v>78</v>
      </c>
    </row>
    <row r="512" spans="1:11" ht="19.5" x14ac:dyDescent="0.2">
      <c r="A512" s="175" t="s">
        <v>1218</v>
      </c>
      <c r="B512" s="176"/>
      <c r="C512" s="176"/>
      <c r="D512" s="176" t="s">
        <v>268</v>
      </c>
      <c r="E512" s="177"/>
      <c r="F512" s="176"/>
      <c r="G512" s="176"/>
      <c r="H512" s="178" t="s">
        <v>68</v>
      </c>
      <c r="I512" s="179">
        <v>22823.01</v>
      </c>
      <c r="J512" s="183">
        <v>3.9356395895316114E-3</v>
      </c>
      <c r="K512" s="181" t="s">
        <v>69</v>
      </c>
    </row>
    <row r="513" spans="1:11" ht="19.5" x14ac:dyDescent="0.2">
      <c r="A513" s="175" t="s">
        <v>1219</v>
      </c>
      <c r="B513" s="176"/>
      <c r="C513" s="176"/>
      <c r="D513" s="176" t="s">
        <v>118</v>
      </c>
      <c r="E513" s="177"/>
      <c r="F513" s="176"/>
      <c r="G513" s="176"/>
      <c r="H513" s="178" t="s">
        <v>68</v>
      </c>
      <c r="I513" s="179">
        <v>5711.59</v>
      </c>
      <c r="J513" s="183">
        <v>9.849165260486176E-4</v>
      </c>
      <c r="K513" s="181" t="s">
        <v>69</v>
      </c>
    </row>
    <row r="514" spans="1:11" ht="19.5" x14ac:dyDescent="0.2">
      <c r="A514" s="175" t="s">
        <v>1220</v>
      </c>
      <c r="B514" s="176" t="s">
        <v>128</v>
      </c>
      <c r="C514" s="176" t="s">
        <v>74</v>
      </c>
      <c r="D514" s="176" t="s">
        <v>129</v>
      </c>
      <c r="E514" s="177" t="s">
        <v>97</v>
      </c>
      <c r="F514" s="176">
        <v>53</v>
      </c>
      <c r="G514" s="176">
        <v>17.98</v>
      </c>
      <c r="H514" s="178" t="s">
        <v>130</v>
      </c>
      <c r="I514" s="179">
        <v>1177.1300000000001</v>
      </c>
      <c r="J514" s="183">
        <v>2.029863471130822E-4</v>
      </c>
      <c r="K514" s="181" t="s">
        <v>78</v>
      </c>
    </row>
    <row r="515" spans="1:11" ht="19.5" x14ac:dyDescent="0.2">
      <c r="A515" s="175" t="s">
        <v>1221</v>
      </c>
      <c r="B515" s="176" t="s">
        <v>132</v>
      </c>
      <c r="C515" s="176" t="s">
        <v>95</v>
      </c>
      <c r="D515" s="176" t="s">
        <v>133</v>
      </c>
      <c r="E515" s="177" t="s">
        <v>97</v>
      </c>
      <c r="F515" s="176">
        <v>9</v>
      </c>
      <c r="G515" s="176">
        <v>15.95</v>
      </c>
      <c r="H515" s="178" t="s">
        <v>134</v>
      </c>
      <c r="I515" s="179">
        <v>177.3</v>
      </c>
      <c r="J515" s="183">
        <v>3.0573920759091578E-5</v>
      </c>
      <c r="K515" s="181" t="s">
        <v>78</v>
      </c>
    </row>
    <row r="516" spans="1:11" ht="19.5" x14ac:dyDescent="0.2">
      <c r="A516" s="175" t="s">
        <v>1222</v>
      </c>
      <c r="B516" s="176" t="s">
        <v>225</v>
      </c>
      <c r="C516" s="176" t="s">
        <v>95</v>
      </c>
      <c r="D516" s="176" t="s">
        <v>226</v>
      </c>
      <c r="E516" s="177" t="s">
        <v>97</v>
      </c>
      <c r="F516" s="176">
        <v>146</v>
      </c>
      <c r="G516" s="176">
        <v>13.41</v>
      </c>
      <c r="H516" s="178" t="s">
        <v>227</v>
      </c>
      <c r="I516" s="179">
        <v>2417.7600000000002</v>
      </c>
      <c r="J516" s="183">
        <v>4.1692274480824174E-4</v>
      </c>
      <c r="K516" s="181" t="s">
        <v>78</v>
      </c>
    </row>
    <row r="517" spans="1:11" ht="19.5" x14ac:dyDescent="0.2">
      <c r="A517" s="175" t="s">
        <v>1223</v>
      </c>
      <c r="B517" s="176" t="s">
        <v>229</v>
      </c>
      <c r="C517" s="176" t="s">
        <v>74</v>
      </c>
      <c r="D517" s="176" t="s">
        <v>230</v>
      </c>
      <c r="E517" s="177" t="s">
        <v>97</v>
      </c>
      <c r="F517" s="176">
        <v>23</v>
      </c>
      <c r="G517" s="176">
        <v>54.55</v>
      </c>
      <c r="H517" s="178" t="s">
        <v>231</v>
      </c>
      <c r="I517" s="179">
        <v>1549.97</v>
      </c>
      <c r="J517" s="183">
        <v>2.6727952599531402E-4</v>
      </c>
      <c r="K517" s="181" t="s">
        <v>78</v>
      </c>
    </row>
    <row r="518" spans="1:11" ht="19.5" x14ac:dyDescent="0.2">
      <c r="A518" s="175" t="s">
        <v>1224</v>
      </c>
      <c r="B518" s="176" t="s">
        <v>124</v>
      </c>
      <c r="C518" s="176" t="s">
        <v>74</v>
      </c>
      <c r="D518" s="176" t="s">
        <v>125</v>
      </c>
      <c r="E518" s="177" t="s">
        <v>76</v>
      </c>
      <c r="F518" s="176">
        <v>2</v>
      </c>
      <c r="G518" s="176">
        <v>31.77</v>
      </c>
      <c r="H518" s="178" t="s">
        <v>126</v>
      </c>
      <c r="I518" s="179">
        <v>78.48</v>
      </c>
      <c r="J518" s="183">
        <v>1.3533227868998914E-5</v>
      </c>
      <c r="K518" s="181" t="s">
        <v>78</v>
      </c>
    </row>
    <row r="519" spans="1:11" ht="19.5" x14ac:dyDescent="0.2">
      <c r="A519" s="175" t="s">
        <v>1225</v>
      </c>
      <c r="B519" s="176" t="s">
        <v>144</v>
      </c>
      <c r="C519" s="176" t="s">
        <v>74</v>
      </c>
      <c r="D519" s="176" t="s">
        <v>145</v>
      </c>
      <c r="E519" s="177" t="s">
        <v>97</v>
      </c>
      <c r="F519" s="176">
        <v>9</v>
      </c>
      <c r="G519" s="176">
        <v>7.15</v>
      </c>
      <c r="H519" s="178" t="s">
        <v>146</v>
      </c>
      <c r="I519" s="179">
        <v>79.47</v>
      </c>
      <c r="J519" s="183">
        <v>1.3703945193034449E-5</v>
      </c>
      <c r="K519" s="181" t="s">
        <v>78</v>
      </c>
    </row>
    <row r="520" spans="1:11" ht="19.5" x14ac:dyDescent="0.2">
      <c r="A520" s="175" t="s">
        <v>1226</v>
      </c>
      <c r="B520" s="176" t="s">
        <v>148</v>
      </c>
      <c r="C520" s="176" t="s">
        <v>74</v>
      </c>
      <c r="D520" s="176" t="s">
        <v>149</v>
      </c>
      <c r="E520" s="177" t="s">
        <v>97</v>
      </c>
      <c r="F520" s="176">
        <v>9</v>
      </c>
      <c r="G520" s="176">
        <v>20.82</v>
      </c>
      <c r="H520" s="178" t="s">
        <v>150</v>
      </c>
      <c r="I520" s="179">
        <v>231.48</v>
      </c>
      <c r="J520" s="183">
        <v>3.9916814310854588E-5</v>
      </c>
      <c r="K520" s="181" t="s">
        <v>78</v>
      </c>
    </row>
    <row r="521" spans="1:11" ht="19.5" x14ac:dyDescent="0.2">
      <c r="A521" s="175" t="s">
        <v>1227</v>
      </c>
      <c r="B521" s="176"/>
      <c r="C521" s="176"/>
      <c r="D521" s="176" t="s">
        <v>158</v>
      </c>
      <c r="E521" s="177"/>
      <c r="F521" s="176"/>
      <c r="G521" s="176"/>
      <c r="H521" s="178" t="s">
        <v>68</v>
      </c>
      <c r="I521" s="179">
        <v>3255.44</v>
      </c>
      <c r="J521" s="183">
        <v>5.6137374278610887E-4</v>
      </c>
      <c r="K521" s="181" t="s">
        <v>69</v>
      </c>
    </row>
    <row r="522" spans="1:11" ht="29.25" x14ac:dyDescent="0.2">
      <c r="A522" s="175" t="s">
        <v>1228</v>
      </c>
      <c r="B522" s="176" t="s">
        <v>1179</v>
      </c>
      <c r="C522" s="176" t="s">
        <v>95</v>
      </c>
      <c r="D522" s="176" t="s">
        <v>1180</v>
      </c>
      <c r="E522" s="177" t="s">
        <v>76</v>
      </c>
      <c r="F522" s="176">
        <v>1</v>
      </c>
      <c r="G522" s="176">
        <v>534.48</v>
      </c>
      <c r="H522" s="178" t="s">
        <v>1181</v>
      </c>
      <c r="I522" s="179">
        <v>660.29</v>
      </c>
      <c r="J522" s="183">
        <v>1.13861557462045E-4</v>
      </c>
      <c r="K522" s="181" t="s">
        <v>78</v>
      </c>
    </row>
    <row r="523" spans="1:11" ht="19.5" x14ac:dyDescent="0.2">
      <c r="A523" s="175" t="s">
        <v>1229</v>
      </c>
      <c r="B523" s="176" t="s">
        <v>1195</v>
      </c>
      <c r="C523" s="176" t="s">
        <v>74</v>
      </c>
      <c r="D523" s="176" t="s">
        <v>1196</v>
      </c>
      <c r="E523" s="177" t="s">
        <v>76</v>
      </c>
      <c r="F523" s="176">
        <v>1</v>
      </c>
      <c r="G523" s="176">
        <v>262.38</v>
      </c>
      <c r="H523" s="178" t="s">
        <v>1197</v>
      </c>
      <c r="I523" s="179">
        <v>324.14</v>
      </c>
      <c r="J523" s="183">
        <v>5.5895266073615031E-5</v>
      </c>
      <c r="K523" s="181" t="s">
        <v>78</v>
      </c>
    </row>
    <row r="524" spans="1:11" ht="19.5" x14ac:dyDescent="0.2">
      <c r="A524" s="175" t="s">
        <v>1230</v>
      </c>
      <c r="B524" s="176" t="s">
        <v>1199</v>
      </c>
      <c r="C524" s="176" t="s">
        <v>74</v>
      </c>
      <c r="D524" s="176" t="s">
        <v>1200</v>
      </c>
      <c r="E524" s="177" t="s">
        <v>76</v>
      </c>
      <c r="F524" s="176">
        <v>8</v>
      </c>
      <c r="G524" s="176">
        <v>116.87</v>
      </c>
      <c r="H524" s="178" t="s">
        <v>1201</v>
      </c>
      <c r="I524" s="179">
        <v>1155.04</v>
      </c>
      <c r="J524" s="183">
        <v>1.9917710904445086E-4</v>
      </c>
      <c r="K524" s="181" t="s">
        <v>78</v>
      </c>
    </row>
    <row r="525" spans="1:11" ht="19.5" x14ac:dyDescent="0.2">
      <c r="A525" s="175" t="s">
        <v>1231</v>
      </c>
      <c r="B525" s="176" t="s">
        <v>1232</v>
      </c>
      <c r="C525" s="176" t="s">
        <v>74</v>
      </c>
      <c r="D525" s="176" t="s">
        <v>1233</v>
      </c>
      <c r="E525" s="177" t="s">
        <v>76</v>
      </c>
      <c r="F525" s="176">
        <v>1</v>
      </c>
      <c r="G525" s="176">
        <v>189.17</v>
      </c>
      <c r="H525" s="178" t="s">
        <v>1234</v>
      </c>
      <c r="I525" s="179">
        <v>233.7</v>
      </c>
      <c r="J525" s="183">
        <v>4.0299634976873675E-5</v>
      </c>
      <c r="K525" s="181" t="s">
        <v>78</v>
      </c>
    </row>
    <row r="526" spans="1:11" ht="19.5" x14ac:dyDescent="0.2">
      <c r="A526" s="175" t="s">
        <v>1235</v>
      </c>
      <c r="B526" s="176" t="s">
        <v>1203</v>
      </c>
      <c r="C526" s="176" t="s">
        <v>74</v>
      </c>
      <c r="D526" s="176" t="s">
        <v>1204</v>
      </c>
      <c r="E526" s="177" t="s">
        <v>76</v>
      </c>
      <c r="F526" s="176">
        <v>1</v>
      </c>
      <c r="G526" s="176">
        <v>354.87</v>
      </c>
      <c r="H526" s="178" t="s">
        <v>1205</v>
      </c>
      <c r="I526" s="179">
        <v>438.4</v>
      </c>
      <c r="J526" s="183">
        <v>7.559845945169627E-5</v>
      </c>
      <c r="K526" s="181" t="s">
        <v>78</v>
      </c>
    </row>
    <row r="527" spans="1:11" ht="19.5" x14ac:dyDescent="0.2">
      <c r="A527" s="175" t="s">
        <v>1236</v>
      </c>
      <c r="B527" s="176" t="s">
        <v>179</v>
      </c>
      <c r="C527" s="176" t="s">
        <v>95</v>
      </c>
      <c r="D527" s="176" t="s">
        <v>180</v>
      </c>
      <c r="E527" s="177" t="s">
        <v>76</v>
      </c>
      <c r="F527" s="176">
        <v>1</v>
      </c>
      <c r="G527" s="176">
        <v>58.3</v>
      </c>
      <c r="H527" s="178" t="s">
        <v>181</v>
      </c>
      <c r="I527" s="179">
        <v>72.02</v>
      </c>
      <c r="J527" s="183">
        <v>1.2419254219231674E-5</v>
      </c>
      <c r="K527" s="181" t="s">
        <v>78</v>
      </c>
    </row>
    <row r="528" spans="1:11" ht="19.5" x14ac:dyDescent="0.2">
      <c r="A528" s="175" t="s">
        <v>1237</v>
      </c>
      <c r="B528" s="176" t="s">
        <v>1191</v>
      </c>
      <c r="C528" s="176" t="s">
        <v>95</v>
      </c>
      <c r="D528" s="176" t="s">
        <v>1192</v>
      </c>
      <c r="E528" s="177" t="s">
        <v>76</v>
      </c>
      <c r="F528" s="176">
        <v>5</v>
      </c>
      <c r="G528" s="176">
        <v>60.2</v>
      </c>
      <c r="H528" s="178" t="s">
        <v>1193</v>
      </c>
      <c r="I528" s="179">
        <v>371.85</v>
      </c>
      <c r="J528" s="183">
        <v>6.4122461558196306E-5</v>
      </c>
      <c r="K528" s="181" t="s">
        <v>78</v>
      </c>
    </row>
    <row r="529" spans="1:11" ht="19.5" x14ac:dyDescent="0.2">
      <c r="A529" s="175" t="s">
        <v>1238</v>
      </c>
      <c r="B529" s="176"/>
      <c r="C529" s="176"/>
      <c r="D529" s="176" t="s">
        <v>183</v>
      </c>
      <c r="E529" s="177"/>
      <c r="F529" s="176"/>
      <c r="G529" s="176"/>
      <c r="H529" s="178" t="s">
        <v>68</v>
      </c>
      <c r="I529" s="179">
        <v>178.45</v>
      </c>
      <c r="J529" s="183">
        <v>3.0772228761759125E-5</v>
      </c>
      <c r="K529" s="181" t="s">
        <v>69</v>
      </c>
    </row>
    <row r="530" spans="1:11" ht="19.5" x14ac:dyDescent="0.2">
      <c r="A530" s="175" t="s">
        <v>1239</v>
      </c>
      <c r="B530" s="176" t="s">
        <v>193</v>
      </c>
      <c r="C530" s="176" t="s">
        <v>74</v>
      </c>
      <c r="D530" s="176" t="s">
        <v>194</v>
      </c>
      <c r="E530" s="177" t="s">
        <v>76</v>
      </c>
      <c r="F530" s="176">
        <v>2</v>
      </c>
      <c r="G530" s="176">
        <v>15.31</v>
      </c>
      <c r="H530" s="178" t="s">
        <v>195</v>
      </c>
      <c r="I530" s="179">
        <v>37.82</v>
      </c>
      <c r="J530" s="183">
        <v>6.5217466616404038E-6</v>
      </c>
      <c r="K530" s="181" t="s">
        <v>78</v>
      </c>
    </row>
    <row r="531" spans="1:11" ht="19.5" x14ac:dyDescent="0.2">
      <c r="A531" s="175" t="s">
        <v>1240</v>
      </c>
      <c r="B531" s="176" t="s">
        <v>1241</v>
      </c>
      <c r="C531" s="176" t="s">
        <v>74</v>
      </c>
      <c r="D531" s="176" t="s">
        <v>1242</v>
      </c>
      <c r="E531" s="177" t="s">
        <v>76</v>
      </c>
      <c r="F531" s="176">
        <v>3</v>
      </c>
      <c r="G531" s="176">
        <v>22.08</v>
      </c>
      <c r="H531" s="178" t="s">
        <v>1243</v>
      </c>
      <c r="I531" s="179">
        <v>81.81</v>
      </c>
      <c r="J531" s="183">
        <v>1.4107458868027537E-5</v>
      </c>
      <c r="K531" s="181" t="s">
        <v>78</v>
      </c>
    </row>
    <row r="532" spans="1:11" ht="19.5" x14ac:dyDescent="0.2">
      <c r="A532" s="175" t="s">
        <v>1244</v>
      </c>
      <c r="B532" s="176" t="s">
        <v>1209</v>
      </c>
      <c r="C532" s="176" t="s">
        <v>95</v>
      </c>
      <c r="D532" s="176" t="s">
        <v>1210</v>
      </c>
      <c r="E532" s="177" t="s">
        <v>76</v>
      </c>
      <c r="F532" s="176">
        <v>1</v>
      </c>
      <c r="G532" s="176">
        <v>47.62</v>
      </c>
      <c r="H532" s="178" t="s">
        <v>1211</v>
      </c>
      <c r="I532" s="179">
        <v>58.82</v>
      </c>
      <c r="J532" s="183">
        <v>1.0143023232091184E-5</v>
      </c>
      <c r="K532" s="181" t="s">
        <v>78</v>
      </c>
    </row>
    <row r="533" spans="1:11" ht="19.5" x14ac:dyDescent="0.2">
      <c r="A533" s="175" t="s">
        <v>1245</v>
      </c>
      <c r="B533" s="176"/>
      <c r="C533" s="176"/>
      <c r="D533" s="176" t="s">
        <v>213</v>
      </c>
      <c r="E533" s="177"/>
      <c r="F533" s="176"/>
      <c r="G533" s="176"/>
      <c r="H533" s="178" t="s">
        <v>68</v>
      </c>
      <c r="I533" s="179">
        <v>13677.53</v>
      </c>
      <c r="J533" s="183">
        <v>2.3585770919351263E-3</v>
      </c>
      <c r="K533" s="181" t="s">
        <v>69</v>
      </c>
    </row>
    <row r="534" spans="1:11" ht="19.5" x14ac:dyDescent="0.2">
      <c r="A534" s="175" t="s">
        <v>1246</v>
      </c>
      <c r="B534" s="176" t="s">
        <v>1184</v>
      </c>
      <c r="C534" s="176" t="s">
        <v>74</v>
      </c>
      <c r="D534" s="176" t="s">
        <v>1185</v>
      </c>
      <c r="E534" s="177" t="s">
        <v>76</v>
      </c>
      <c r="F534" s="176">
        <v>23</v>
      </c>
      <c r="G534" s="176">
        <v>273.57</v>
      </c>
      <c r="H534" s="178" t="s">
        <v>1186</v>
      </c>
      <c r="I534" s="179">
        <v>7773.08</v>
      </c>
      <c r="J534" s="183">
        <v>1.3404034516304546E-3</v>
      </c>
      <c r="K534" s="181" t="s">
        <v>78</v>
      </c>
    </row>
    <row r="535" spans="1:11" ht="19.5" x14ac:dyDescent="0.2">
      <c r="A535" s="175" t="s">
        <v>1247</v>
      </c>
      <c r="B535" s="176" t="s">
        <v>1215</v>
      </c>
      <c r="C535" s="176" t="s">
        <v>74</v>
      </c>
      <c r="D535" s="176" t="s">
        <v>1216</v>
      </c>
      <c r="E535" s="177" t="s">
        <v>76</v>
      </c>
      <c r="F535" s="176">
        <v>9</v>
      </c>
      <c r="G535" s="176">
        <v>531.04999999999995</v>
      </c>
      <c r="H535" s="178" t="s">
        <v>1217</v>
      </c>
      <c r="I535" s="179">
        <v>5904.45</v>
      </c>
      <c r="J535" s="183">
        <v>1.0181736403046717E-3</v>
      </c>
      <c r="K535" s="181" t="s">
        <v>78</v>
      </c>
    </row>
    <row r="536" spans="1:11" ht="19.5" x14ac:dyDescent="0.2">
      <c r="A536" s="175" t="s">
        <v>1248</v>
      </c>
      <c r="B536" s="176"/>
      <c r="C536" s="176"/>
      <c r="D536" s="176" t="s">
        <v>308</v>
      </c>
      <c r="E536" s="177"/>
      <c r="F536" s="176"/>
      <c r="G536" s="176"/>
      <c r="H536" s="178" t="s">
        <v>68</v>
      </c>
      <c r="I536" s="179">
        <v>18583.14</v>
      </c>
      <c r="J536" s="183">
        <v>3.2045090232098428E-3</v>
      </c>
      <c r="K536" s="181" t="s">
        <v>69</v>
      </c>
    </row>
    <row r="537" spans="1:11" ht="19.5" x14ac:dyDescent="0.2">
      <c r="A537" s="175" t="s">
        <v>1249</v>
      </c>
      <c r="B537" s="176"/>
      <c r="C537" s="176"/>
      <c r="D537" s="176" t="s">
        <v>118</v>
      </c>
      <c r="E537" s="177"/>
      <c r="F537" s="176"/>
      <c r="G537" s="176"/>
      <c r="H537" s="178" t="s">
        <v>68</v>
      </c>
      <c r="I537" s="179">
        <v>8656.24</v>
      </c>
      <c r="J537" s="183">
        <v>1.4926971000094693E-3</v>
      </c>
      <c r="K537" s="181" t="s">
        <v>69</v>
      </c>
    </row>
    <row r="538" spans="1:11" ht="19.5" x14ac:dyDescent="0.2">
      <c r="A538" s="175" t="s">
        <v>1250</v>
      </c>
      <c r="B538" s="176" t="s">
        <v>128</v>
      </c>
      <c r="C538" s="176" t="s">
        <v>74</v>
      </c>
      <c r="D538" s="176" t="s">
        <v>129</v>
      </c>
      <c r="E538" s="177" t="s">
        <v>97</v>
      </c>
      <c r="F538" s="176">
        <v>113</v>
      </c>
      <c r="G538" s="176">
        <v>17.98</v>
      </c>
      <c r="H538" s="178" t="s">
        <v>130</v>
      </c>
      <c r="I538" s="179">
        <v>2509.73</v>
      </c>
      <c r="J538" s="183">
        <v>4.3278221176940165E-4</v>
      </c>
      <c r="K538" s="181" t="s">
        <v>78</v>
      </c>
    </row>
    <row r="539" spans="1:11" ht="19.5" x14ac:dyDescent="0.2">
      <c r="A539" s="175" t="s">
        <v>1251</v>
      </c>
      <c r="B539" s="176" t="s">
        <v>132</v>
      </c>
      <c r="C539" s="176" t="s">
        <v>95</v>
      </c>
      <c r="D539" s="176" t="s">
        <v>133</v>
      </c>
      <c r="E539" s="177" t="s">
        <v>97</v>
      </c>
      <c r="F539" s="176">
        <v>8</v>
      </c>
      <c r="G539" s="176">
        <v>15.95</v>
      </c>
      <c r="H539" s="178" t="s">
        <v>134</v>
      </c>
      <c r="I539" s="179">
        <v>157.6</v>
      </c>
      <c r="J539" s="183">
        <v>2.7176818452525851E-5</v>
      </c>
      <c r="K539" s="181" t="s">
        <v>78</v>
      </c>
    </row>
    <row r="540" spans="1:11" ht="19.5" x14ac:dyDescent="0.2">
      <c r="A540" s="175" t="s">
        <v>1252</v>
      </c>
      <c r="B540" s="176" t="s">
        <v>225</v>
      </c>
      <c r="C540" s="176" t="s">
        <v>95</v>
      </c>
      <c r="D540" s="176" t="s">
        <v>226</v>
      </c>
      <c r="E540" s="177" t="s">
        <v>97</v>
      </c>
      <c r="F540" s="176">
        <v>113</v>
      </c>
      <c r="G540" s="176">
        <v>13.41</v>
      </c>
      <c r="H540" s="178" t="s">
        <v>227</v>
      </c>
      <c r="I540" s="179">
        <v>1871.28</v>
      </c>
      <c r="J540" s="183">
        <v>3.2268678194062546E-4</v>
      </c>
      <c r="K540" s="181" t="s">
        <v>78</v>
      </c>
    </row>
    <row r="541" spans="1:11" ht="19.5" x14ac:dyDescent="0.2">
      <c r="A541" s="175" t="s">
        <v>1253</v>
      </c>
      <c r="B541" s="176" t="s">
        <v>229</v>
      </c>
      <c r="C541" s="176" t="s">
        <v>74</v>
      </c>
      <c r="D541" s="176" t="s">
        <v>230</v>
      </c>
      <c r="E541" s="177" t="s">
        <v>97</v>
      </c>
      <c r="F541" s="176">
        <v>57</v>
      </c>
      <c r="G541" s="176">
        <v>54.55</v>
      </c>
      <c r="H541" s="178" t="s">
        <v>231</v>
      </c>
      <c r="I541" s="179">
        <v>3841.23</v>
      </c>
      <c r="J541" s="183">
        <v>6.6238839051012605E-4</v>
      </c>
      <c r="K541" s="181" t="s">
        <v>78</v>
      </c>
    </row>
    <row r="542" spans="1:11" ht="19.5" x14ac:dyDescent="0.2">
      <c r="A542" s="175" t="s">
        <v>1254</v>
      </c>
      <c r="B542" s="176" t="s">
        <v>144</v>
      </c>
      <c r="C542" s="176" t="s">
        <v>74</v>
      </c>
      <c r="D542" s="176" t="s">
        <v>145</v>
      </c>
      <c r="E542" s="177" t="s">
        <v>97</v>
      </c>
      <c r="F542" s="176">
        <v>8</v>
      </c>
      <c r="G542" s="176">
        <v>7.15</v>
      </c>
      <c r="H542" s="178" t="s">
        <v>146</v>
      </c>
      <c r="I542" s="179">
        <v>70.64</v>
      </c>
      <c r="J542" s="183">
        <v>1.2181284616030623E-5</v>
      </c>
      <c r="K542" s="181" t="s">
        <v>78</v>
      </c>
    </row>
    <row r="543" spans="1:11" ht="19.5" x14ac:dyDescent="0.2">
      <c r="A543" s="175" t="s">
        <v>1255</v>
      </c>
      <c r="B543" s="176" t="s">
        <v>148</v>
      </c>
      <c r="C543" s="176" t="s">
        <v>74</v>
      </c>
      <c r="D543" s="176" t="s">
        <v>149</v>
      </c>
      <c r="E543" s="177" t="s">
        <v>97</v>
      </c>
      <c r="F543" s="176">
        <v>8</v>
      </c>
      <c r="G543" s="176">
        <v>20.82</v>
      </c>
      <c r="H543" s="178" t="s">
        <v>150</v>
      </c>
      <c r="I543" s="179">
        <v>205.76</v>
      </c>
      <c r="J543" s="183">
        <v>3.5481612720759636E-5</v>
      </c>
      <c r="K543" s="181" t="s">
        <v>78</v>
      </c>
    </row>
    <row r="544" spans="1:11" ht="19.5" x14ac:dyDescent="0.2">
      <c r="A544" s="175" t="s">
        <v>1256</v>
      </c>
      <c r="B544" s="176"/>
      <c r="C544" s="176"/>
      <c r="D544" s="176" t="s">
        <v>158</v>
      </c>
      <c r="E544" s="177"/>
      <c r="F544" s="176"/>
      <c r="G544" s="176"/>
      <c r="H544" s="178" t="s">
        <v>68</v>
      </c>
      <c r="I544" s="179">
        <v>1522.48</v>
      </c>
      <c r="J544" s="183">
        <v>2.6253910252285251E-4</v>
      </c>
      <c r="K544" s="181" t="s">
        <v>69</v>
      </c>
    </row>
    <row r="545" spans="1:11" ht="29.25" x14ac:dyDescent="0.2">
      <c r="A545" s="175" t="s">
        <v>1257</v>
      </c>
      <c r="B545" s="176" t="s">
        <v>1179</v>
      </c>
      <c r="C545" s="176" t="s">
        <v>95</v>
      </c>
      <c r="D545" s="176" t="s">
        <v>1180</v>
      </c>
      <c r="E545" s="177" t="s">
        <v>76</v>
      </c>
      <c r="F545" s="176">
        <v>1</v>
      </c>
      <c r="G545" s="176">
        <v>534.48</v>
      </c>
      <c r="H545" s="178" t="s">
        <v>1181</v>
      </c>
      <c r="I545" s="179">
        <v>660.29</v>
      </c>
      <c r="J545" s="183">
        <v>1.13861557462045E-4</v>
      </c>
      <c r="K545" s="181" t="s">
        <v>78</v>
      </c>
    </row>
    <row r="546" spans="1:11" ht="19.5" x14ac:dyDescent="0.2">
      <c r="A546" s="175" t="s">
        <v>1258</v>
      </c>
      <c r="B546" s="176" t="s">
        <v>1259</v>
      </c>
      <c r="C546" s="176" t="s">
        <v>74</v>
      </c>
      <c r="D546" s="176" t="s">
        <v>1260</v>
      </c>
      <c r="E546" s="177" t="s">
        <v>76</v>
      </c>
      <c r="F546" s="176">
        <v>1</v>
      </c>
      <c r="G546" s="176">
        <v>103.11</v>
      </c>
      <c r="H546" s="178" t="s">
        <v>1261</v>
      </c>
      <c r="I546" s="179">
        <v>127.38</v>
      </c>
      <c r="J546" s="183">
        <v>2.1965629025905728E-5</v>
      </c>
      <c r="K546" s="181" t="s">
        <v>78</v>
      </c>
    </row>
    <row r="547" spans="1:11" ht="19.5" x14ac:dyDescent="0.2">
      <c r="A547" s="175" t="s">
        <v>1262</v>
      </c>
      <c r="B547" s="176" t="s">
        <v>1199</v>
      </c>
      <c r="C547" s="176" t="s">
        <v>74</v>
      </c>
      <c r="D547" s="176" t="s">
        <v>1200</v>
      </c>
      <c r="E547" s="177" t="s">
        <v>76</v>
      </c>
      <c r="F547" s="176">
        <v>4</v>
      </c>
      <c r="G547" s="176">
        <v>116.87</v>
      </c>
      <c r="H547" s="178" t="s">
        <v>1201</v>
      </c>
      <c r="I547" s="179">
        <v>577.52</v>
      </c>
      <c r="J547" s="183">
        <v>9.9588554522225429E-5</v>
      </c>
      <c r="K547" s="181" t="s">
        <v>78</v>
      </c>
    </row>
    <row r="548" spans="1:11" ht="19.5" x14ac:dyDescent="0.2">
      <c r="A548" s="175" t="s">
        <v>1263</v>
      </c>
      <c r="B548" s="176" t="s">
        <v>247</v>
      </c>
      <c r="C548" s="176" t="s">
        <v>95</v>
      </c>
      <c r="D548" s="176" t="s">
        <v>248</v>
      </c>
      <c r="E548" s="177" t="s">
        <v>76</v>
      </c>
      <c r="F548" s="176">
        <v>5</v>
      </c>
      <c r="G548" s="176">
        <v>13.08</v>
      </c>
      <c r="H548" s="178" t="s">
        <v>249</v>
      </c>
      <c r="I548" s="179">
        <v>80.75</v>
      </c>
      <c r="J548" s="183">
        <v>1.3924670622090497E-5</v>
      </c>
      <c r="K548" s="181" t="s">
        <v>78</v>
      </c>
    </row>
    <row r="549" spans="1:11" ht="19.5" x14ac:dyDescent="0.2">
      <c r="A549" s="175" t="s">
        <v>1264</v>
      </c>
      <c r="B549" s="176" t="s">
        <v>1265</v>
      </c>
      <c r="C549" s="176" t="s">
        <v>95</v>
      </c>
      <c r="D549" s="176" t="s">
        <v>1266</v>
      </c>
      <c r="E549" s="177" t="s">
        <v>76</v>
      </c>
      <c r="F549" s="176">
        <v>1</v>
      </c>
      <c r="G549" s="176">
        <v>61.96</v>
      </c>
      <c r="H549" s="178" t="s">
        <v>1267</v>
      </c>
      <c r="I549" s="179">
        <v>76.540000000000006</v>
      </c>
      <c r="J549" s="183">
        <v>1.319869089058584E-5</v>
      </c>
      <c r="K549" s="181" t="s">
        <v>78</v>
      </c>
    </row>
    <row r="550" spans="1:11" ht="19.5" x14ac:dyDescent="0.2">
      <c r="A550" s="175" t="s">
        <v>1268</v>
      </c>
      <c r="B550" s="176"/>
      <c r="C550" s="176"/>
      <c r="D550" s="176" t="s">
        <v>183</v>
      </c>
      <c r="E550" s="177"/>
      <c r="F550" s="176"/>
      <c r="G550" s="176"/>
      <c r="H550" s="178" t="s">
        <v>68</v>
      </c>
      <c r="I550" s="179">
        <v>205.32</v>
      </c>
      <c r="J550" s="183">
        <v>3.5405738354521618E-5</v>
      </c>
      <c r="K550" s="181" t="s">
        <v>69</v>
      </c>
    </row>
    <row r="551" spans="1:11" ht="19.5" x14ac:dyDescent="0.2">
      <c r="A551" s="175" t="s">
        <v>1269</v>
      </c>
      <c r="B551" s="176" t="s">
        <v>1270</v>
      </c>
      <c r="C551" s="176" t="s">
        <v>95</v>
      </c>
      <c r="D551" s="176" t="s">
        <v>1271</v>
      </c>
      <c r="E551" s="177" t="s">
        <v>76</v>
      </c>
      <c r="F551" s="176">
        <v>3</v>
      </c>
      <c r="G551" s="176">
        <v>55.4</v>
      </c>
      <c r="H551" s="178" t="s">
        <v>1272</v>
      </c>
      <c r="I551" s="179">
        <v>205.32</v>
      </c>
      <c r="J551" s="183">
        <v>3.5405738354521618E-5</v>
      </c>
      <c r="K551" s="181" t="s">
        <v>78</v>
      </c>
    </row>
    <row r="552" spans="1:11" ht="19.5" x14ac:dyDescent="0.2">
      <c r="A552" s="175" t="s">
        <v>1273</v>
      </c>
      <c r="B552" s="176"/>
      <c r="C552" s="176"/>
      <c r="D552" s="176" t="s">
        <v>213</v>
      </c>
      <c r="E552" s="177"/>
      <c r="F552" s="176"/>
      <c r="G552" s="176"/>
      <c r="H552" s="178" t="s">
        <v>68</v>
      </c>
      <c r="I552" s="179">
        <v>8199.1</v>
      </c>
      <c r="J552" s="183">
        <v>1.4138670823229994E-3</v>
      </c>
      <c r="K552" s="181" t="s">
        <v>69</v>
      </c>
    </row>
    <row r="553" spans="1:11" ht="19.5" x14ac:dyDescent="0.2">
      <c r="A553" s="175" t="s">
        <v>1274</v>
      </c>
      <c r="B553" s="176" t="s">
        <v>1184</v>
      </c>
      <c r="C553" s="176" t="s">
        <v>74</v>
      </c>
      <c r="D553" s="176" t="s">
        <v>1185</v>
      </c>
      <c r="E553" s="177" t="s">
        <v>76</v>
      </c>
      <c r="F553" s="176">
        <v>23</v>
      </c>
      <c r="G553" s="176">
        <v>273.57</v>
      </c>
      <c r="H553" s="178" t="s">
        <v>1186</v>
      </c>
      <c r="I553" s="179">
        <v>7773.08</v>
      </c>
      <c r="J553" s="183">
        <v>1.3404034516304546E-3</v>
      </c>
      <c r="K553" s="181" t="s">
        <v>78</v>
      </c>
    </row>
    <row r="554" spans="1:11" ht="19.5" x14ac:dyDescent="0.2">
      <c r="A554" s="175" t="s">
        <v>1275</v>
      </c>
      <c r="B554" s="176" t="s">
        <v>215</v>
      </c>
      <c r="C554" s="176" t="s">
        <v>74</v>
      </c>
      <c r="D554" s="176" t="s">
        <v>216</v>
      </c>
      <c r="E554" s="177" t="s">
        <v>76</v>
      </c>
      <c r="F554" s="176">
        <v>4</v>
      </c>
      <c r="G554" s="176">
        <v>31.93</v>
      </c>
      <c r="H554" s="178" t="s">
        <v>217</v>
      </c>
      <c r="I554" s="179">
        <v>157.76</v>
      </c>
      <c r="J554" s="183">
        <v>2.7204409131157856E-5</v>
      </c>
      <c r="K554" s="181" t="s">
        <v>78</v>
      </c>
    </row>
    <row r="555" spans="1:11" ht="19.5" x14ac:dyDescent="0.2">
      <c r="A555" s="175" t="s">
        <v>1276</v>
      </c>
      <c r="B555" s="176" t="s">
        <v>1277</v>
      </c>
      <c r="C555" s="176" t="s">
        <v>74</v>
      </c>
      <c r="D555" s="176" t="s">
        <v>1278</v>
      </c>
      <c r="E555" s="177" t="s">
        <v>76</v>
      </c>
      <c r="F555" s="176">
        <v>2</v>
      </c>
      <c r="G555" s="176">
        <v>108.58</v>
      </c>
      <c r="H555" s="178" t="s">
        <v>1279</v>
      </c>
      <c r="I555" s="179">
        <v>268.26</v>
      </c>
      <c r="J555" s="183">
        <v>4.6259221561386959E-5</v>
      </c>
      <c r="K555" s="181" t="s">
        <v>78</v>
      </c>
    </row>
    <row r="556" spans="1:11" ht="19.5" x14ac:dyDescent="0.2">
      <c r="A556" s="175" t="s">
        <v>1280</v>
      </c>
      <c r="B556" s="176"/>
      <c r="C556" s="176"/>
      <c r="D556" s="176" t="s">
        <v>342</v>
      </c>
      <c r="E556" s="177"/>
      <c r="F556" s="176"/>
      <c r="G556" s="176"/>
      <c r="H556" s="178" t="s">
        <v>68</v>
      </c>
      <c r="I556" s="179">
        <v>37068.32</v>
      </c>
      <c r="J556" s="183">
        <v>6.3921256534272396E-3</v>
      </c>
      <c r="K556" s="181" t="s">
        <v>69</v>
      </c>
    </row>
    <row r="557" spans="1:11" ht="19.5" x14ac:dyDescent="0.2">
      <c r="A557" s="175" t="s">
        <v>1281</v>
      </c>
      <c r="B557" s="176"/>
      <c r="C557" s="176"/>
      <c r="D557" s="176" t="s">
        <v>118</v>
      </c>
      <c r="E557" s="177"/>
      <c r="F557" s="176"/>
      <c r="G557" s="176"/>
      <c r="H557" s="178" t="s">
        <v>68</v>
      </c>
      <c r="I557" s="179">
        <v>13932.89</v>
      </c>
      <c r="J557" s="183">
        <v>2.4026118150318075E-3</v>
      </c>
      <c r="K557" s="181" t="s">
        <v>69</v>
      </c>
    </row>
    <row r="558" spans="1:11" ht="19.5" x14ac:dyDescent="0.2">
      <c r="A558" s="175" t="s">
        <v>1282</v>
      </c>
      <c r="B558" s="176" t="s">
        <v>120</v>
      </c>
      <c r="C558" s="176" t="s">
        <v>95</v>
      </c>
      <c r="D558" s="176" t="s">
        <v>121</v>
      </c>
      <c r="E558" s="177" t="s">
        <v>97</v>
      </c>
      <c r="F558" s="176">
        <v>13</v>
      </c>
      <c r="G558" s="176">
        <v>26.65</v>
      </c>
      <c r="H558" s="178" t="s">
        <v>122</v>
      </c>
      <c r="I558" s="179">
        <v>427.96</v>
      </c>
      <c r="J558" s="183">
        <v>7.3798167670957888E-5</v>
      </c>
      <c r="K558" s="181" t="s">
        <v>78</v>
      </c>
    </row>
    <row r="559" spans="1:11" ht="19.5" x14ac:dyDescent="0.2">
      <c r="A559" s="175" t="s">
        <v>1283</v>
      </c>
      <c r="B559" s="176" t="s">
        <v>1284</v>
      </c>
      <c r="C559" s="176" t="s">
        <v>95</v>
      </c>
      <c r="D559" s="176" t="s">
        <v>1285</v>
      </c>
      <c r="E559" s="177" t="s">
        <v>97</v>
      </c>
      <c r="F559" s="176">
        <v>61</v>
      </c>
      <c r="G559" s="176">
        <v>11.19</v>
      </c>
      <c r="H559" s="178" t="s">
        <v>1286</v>
      </c>
      <c r="I559" s="179">
        <v>843.02</v>
      </c>
      <c r="J559" s="183">
        <v>1.4537183687721029E-4</v>
      </c>
      <c r="K559" s="181" t="s">
        <v>78</v>
      </c>
    </row>
    <row r="560" spans="1:11" ht="19.5" x14ac:dyDescent="0.2">
      <c r="A560" s="175" t="s">
        <v>1287</v>
      </c>
      <c r="B560" s="176" t="s">
        <v>132</v>
      </c>
      <c r="C560" s="176" t="s">
        <v>95</v>
      </c>
      <c r="D560" s="176" t="s">
        <v>133</v>
      </c>
      <c r="E560" s="177" t="s">
        <v>97</v>
      </c>
      <c r="F560" s="176">
        <v>111</v>
      </c>
      <c r="G560" s="176">
        <v>15.95</v>
      </c>
      <c r="H560" s="178" t="s">
        <v>134</v>
      </c>
      <c r="I560" s="179">
        <v>2186.6999999999998</v>
      </c>
      <c r="J560" s="183">
        <v>3.7707835602879616E-4</v>
      </c>
      <c r="K560" s="181" t="s">
        <v>78</v>
      </c>
    </row>
    <row r="561" spans="1:11" ht="19.5" x14ac:dyDescent="0.2">
      <c r="A561" s="175" t="s">
        <v>1288</v>
      </c>
      <c r="B561" s="176" t="s">
        <v>225</v>
      </c>
      <c r="C561" s="176" t="s">
        <v>95</v>
      </c>
      <c r="D561" s="176" t="s">
        <v>226</v>
      </c>
      <c r="E561" s="177" t="s">
        <v>97</v>
      </c>
      <c r="F561" s="176">
        <v>115</v>
      </c>
      <c r="G561" s="176">
        <v>13.41</v>
      </c>
      <c r="H561" s="178" t="s">
        <v>227</v>
      </c>
      <c r="I561" s="179">
        <v>1904.4</v>
      </c>
      <c r="J561" s="183">
        <v>3.2839805241745068E-4</v>
      </c>
      <c r="K561" s="181" t="s">
        <v>78</v>
      </c>
    </row>
    <row r="562" spans="1:11" ht="19.5" x14ac:dyDescent="0.2">
      <c r="A562" s="175" t="s">
        <v>1289</v>
      </c>
      <c r="B562" s="176" t="s">
        <v>229</v>
      </c>
      <c r="C562" s="176" t="s">
        <v>74</v>
      </c>
      <c r="D562" s="176" t="s">
        <v>230</v>
      </c>
      <c r="E562" s="177" t="s">
        <v>97</v>
      </c>
      <c r="F562" s="176">
        <v>39</v>
      </c>
      <c r="G562" s="176">
        <v>54.55</v>
      </c>
      <c r="H562" s="178" t="s">
        <v>231</v>
      </c>
      <c r="I562" s="179">
        <v>2628.21</v>
      </c>
      <c r="J562" s="183">
        <v>4.5321310929640206E-4</v>
      </c>
      <c r="K562" s="181" t="s">
        <v>78</v>
      </c>
    </row>
    <row r="563" spans="1:11" ht="19.5" x14ac:dyDescent="0.2">
      <c r="A563" s="175" t="s">
        <v>1290</v>
      </c>
      <c r="B563" s="176" t="s">
        <v>144</v>
      </c>
      <c r="C563" s="176" t="s">
        <v>74</v>
      </c>
      <c r="D563" s="176" t="s">
        <v>145</v>
      </c>
      <c r="E563" s="177" t="s">
        <v>97</v>
      </c>
      <c r="F563" s="176">
        <v>172</v>
      </c>
      <c r="G563" s="176">
        <v>7.15</v>
      </c>
      <c r="H563" s="178" t="s">
        <v>146</v>
      </c>
      <c r="I563" s="179">
        <v>1518.76</v>
      </c>
      <c r="J563" s="183">
        <v>2.6189761924465835E-4</v>
      </c>
      <c r="K563" s="181" t="s">
        <v>78</v>
      </c>
    </row>
    <row r="564" spans="1:11" ht="19.5" x14ac:dyDescent="0.2">
      <c r="A564" s="175" t="s">
        <v>1291</v>
      </c>
      <c r="B564" s="176" t="s">
        <v>148</v>
      </c>
      <c r="C564" s="176" t="s">
        <v>74</v>
      </c>
      <c r="D564" s="176" t="s">
        <v>149</v>
      </c>
      <c r="E564" s="177" t="s">
        <v>97</v>
      </c>
      <c r="F564" s="176">
        <v>172</v>
      </c>
      <c r="G564" s="176">
        <v>20.82</v>
      </c>
      <c r="H564" s="178" t="s">
        <v>150</v>
      </c>
      <c r="I564" s="179">
        <v>4423.84</v>
      </c>
      <c r="J564" s="183">
        <v>7.6285467349633215E-4</v>
      </c>
      <c r="K564" s="181" t="s">
        <v>78</v>
      </c>
    </row>
    <row r="565" spans="1:11" ht="19.5" x14ac:dyDescent="0.2">
      <c r="A565" s="175" t="s">
        <v>1292</v>
      </c>
      <c r="B565" s="176"/>
      <c r="C565" s="176"/>
      <c r="D565" s="176" t="s">
        <v>158</v>
      </c>
      <c r="E565" s="177"/>
      <c r="F565" s="176"/>
      <c r="G565" s="176"/>
      <c r="H565" s="178" t="s">
        <v>68</v>
      </c>
      <c r="I565" s="179">
        <v>3692.71</v>
      </c>
      <c r="J565" s="183">
        <v>6.3677734306996658E-4</v>
      </c>
      <c r="K565" s="181" t="s">
        <v>69</v>
      </c>
    </row>
    <row r="566" spans="1:11" ht="29.25" x14ac:dyDescent="0.2">
      <c r="A566" s="175" t="s">
        <v>1293</v>
      </c>
      <c r="B566" s="176" t="s">
        <v>1179</v>
      </c>
      <c r="C566" s="176" t="s">
        <v>95</v>
      </c>
      <c r="D566" s="176" t="s">
        <v>1180</v>
      </c>
      <c r="E566" s="177" t="s">
        <v>76</v>
      </c>
      <c r="F566" s="176">
        <v>1</v>
      </c>
      <c r="G566" s="176">
        <v>534.48</v>
      </c>
      <c r="H566" s="178" t="s">
        <v>1181</v>
      </c>
      <c r="I566" s="179">
        <v>660.29</v>
      </c>
      <c r="J566" s="183">
        <v>1.13861557462045E-4</v>
      </c>
      <c r="K566" s="181" t="s">
        <v>78</v>
      </c>
    </row>
    <row r="567" spans="1:11" ht="19.5" x14ac:dyDescent="0.2">
      <c r="A567" s="175" t="s">
        <v>1294</v>
      </c>
      <c r="B567" s="176" t="s">
        <v>1259</v>
      </c>
      <c r="C567" s="176" t="s">
        <v>74</v>
      </c>
      <c r="D567" s="176" t="s">
        <v>1260</v>
      </c>
      <c r="E567" s="177" t="s">
        <v>76</v>
      </c>
      <c r="F567" s="176">
        <v>1</v>
      </c>
      <c r="G567" s="176">
        <v>103.11</v>
      </c>
      <c r="H567" s="178" t="s">
        <v>1261</v>
      </c>
      <c r="I567" s="179">
        <v>127.38</v>
      </c>
      <c r="J567" s="183">
        <v>2.1965629025905728E-5</v>
      </c>
      <c r="K567" s="181" t="s">
        <v>78</v>
      </c>
    </row>
    <row r="568" spans="1:11" ht="19.5" x14ac:dyDescent="0.2">
      <c r="A568" s="175" t="s">
        <v>1295</v>
      </c>
      <c r="B568" s="176" t="s">
        <v>1199</v>
      </c>
      <c r="C568" s="176" t="s">
        <v>74</v>
      </c>
      <c r="D568" s="176" t="s">
        <v>1200</v>
      </c>
      <c r="E568" s="177" t="s">
        <v>76</v>
      </c>
      <c r="F568" s="176">
        <v>8</v>
      </c>
      <c r="G568" s="176">
        <v>116.87</v>
      </c>
      <c r="H568" s="178" t="s">
        <v>1201</v>
      </c>
      <c r="I568" s="179">
        <v>1155.04</v>
      </c>
      <c r="J568" s="183">
        <v>1.9917710904445086E-4</v>
      </c>
      <c r="K568" s="181" t="s">
        <v>78</v>
      </c>
    </row>
    <row r="569" spans="1:11" ht="19.5" x14ac:dyDescent="0.2">
      <c r="A569" s="175" t="s">
        <v>1296</v>
      </c>
      <c r="B569" s="176" t="s">
        <v>1199</v>
      </c>
      <c r="C569" s="176" t="s">
        <v>74</v>
      </c>
      <c r="D569" s="176" t="s">
        <v>1200</v>
      </c>
      <c r="E569" s="177" t="s">
        <v>76</v>
      </c>
      <c r="F569" s="176">
        <v>8</v>
      </c>
      <c r="G569" s="176">
        <v>116.87</v>
      </c>
      <c r="H569" s="178" t="s">
        <v>1201</v>
      </c>
      <c r="I569" s="179">
        <v>1155.04</v>
      </c>
      <c r="J569" s="183">
        <v>1.9917710904445086E-4</v>
      </c>
      <c r="K569" s="181" t="s">
        <v>78</v>
      </c>
    </row>
    <row r="570" spans="1:11" ht="19.5" x14ac:dyDescent="0.2">
      <c r="A570" s="175" t="s">
        <v>1297</v>
      </c>
      <c r="B570" s="176" t="s">
        <v>1191</v>
      </c>
      <c r="C570" s="176" t="s">
        <v>95</v>
      </c>
      <c r="D570" s="176" t="s">
        <v>1192</v>
      </c>
      <c r="E570" s="177" t="s">
        <v>76</v>
      </c>
      <c r="F570" s="176">
        <v>8</v>
      </c>
      <c r="G570" s="176">
        <v>60.2</v>
      </c>
      <c r="H570" s="178" t="s">
        <v>1193</v>
      </c>
      <c r="I570" s="179">
        <v>594.96</v>
      </c>
      <c r="J570" s="183">
        <v>1.0259593849311409E-4</v>
      </c>
      <c r="K570" s="181" t="s">
        <v>78</v>
      </c>
    </row>
    <row r="571" spans="1:11" ht="19.5" x14ac:dyDescent="0.2">
      <c r="A571" s="175" t="s">
        <v>1298</v>
      </c>
      <c r="B571" s="176"/>
      <c r="C571" s="176"/>
      <c r="D571" s="176" t="s">
        <v>213</v>
      </c>
      <c r="E571" s="177"/>
      <c r="F571" s="176"/>
      <c r="G571" s="176"/>
      <c r="H571" s="178" t="s">
        <v>68</v>
      </c>
      <c r="I571" s="179">
        <v>19442.72</v>
      </c>
      <c r="J571" s="183">
        <v>3.3527364953254658E-3</v>
      </c>
      <c r="K571" s="181" t="s">
        <v>69</v>
      </c>
    </row>
    <row r="572" spans="1:11" ht="19.5" x14ac:dyDescent="0.2">
      <c r="A572" s="175" t="s">
        <v>1299</v>
      </c>
      <c r="B572" s="176" t="s">
        <v>1184</v>
      </c>
      <c r="C572" s="176" t="s">
        <v>74</v>
      </c>
      <c r="D572" s="176" t="s">
        <v>1185</v>
      </c>
      <c r="E572" s="177" t="s">
        <v>76</v>
      </c>
      <c r="F572" s="176">
        <v>42</v>
      </c>
      <c r="G572" s="176">
        <v>273.57</v>
      </c>
      <c r="H572" s="178" t="s">
        <v>1186</v>
      </c>
      <c r="I572" s="179">
        <v>14194.32</v>
      </c>
      <c r="J572" s="183">
        <v>2.447693259499091E-3</v>
      </c>
      <c r="K572" s="181" t="s">
        <v>78</v>
      </c>
    </row>
    <row r="573" spans="1:11" ht="19.5" x14ac:dyDescent="0.2">
      <c r="A573" s="175" t="s">
        <v>1300</v>
      </c>
      <c r="B573" s="176" t="s">
        <v>1215</v>
      </c>
      <c r="C573" s="176" t="s">
        <v>74</v>
      </c>
      <c r="D573" s="176" t="s">
        <v>1216</v>
      </c>
      <c r="E573" s="177" t="s">
        <v>76</v>
      </c>
      <c r="F573" s="176">
        <v>8</v>
      </c>
      <c r="G573" s="176">
        <v>531.04999999999995</v>
      </c>
      <c r="H573" s="178" t="s">
        <v>1217</v>
      </c>
      <c r="I573" s="179">
        <v>5248.4</v>
      </c>
      <c r="J573" s="183">
        <v>9.0504323582637483E-4</v>
      </c>
      <c r="K573" s="181" t="s">
        <v>78</v>
      </c>
    </row>
    <row r="574" spans="1:11" ht="19.5" x14ac:dyDescent="0.2">
      <c r="A574" s="175" t="s">
        <v>1301</v>
      </c>
      <c r="B574" s="176"/>
      <c r="C574" s="176"/>
      <c r="D574" s="176" t="s">
        <v>370</v>
      </c>
      <c r="E574" s="177"/>
      <c r="F574" s="176"/>
      <c r="G574" s="176"/>
      <c r="H574" s="178" t="s">
        <v>68</v>
      </c>
      <c r="I574" s="179">
        <v>27609.83</v>
      </c>
      <c r="J574" s="183">
        <v>4.7610871663394784E-3</v>
      </c>
      <c r="K574" s="181" t="s">
        <v>69</v>
      </c>
    </row>
    <row r="575" spans="1:11" ht="19.5" x14ac:dyDescent="0.2">
      <c r="A575" s="175" t="s">
        <v>1302</v>
      </c>
      <c r="B575" s="176"/>
      <c r="C575" s="176"/>
      <c r="D575" s="176" t="s">
        <v>118</v>
      </c>
      <c r="E575" s="177"/>
      <c r="F575" s="176"/>
      <c r="G575" s="176"/>
      <c r="H575" s="178" t="s">
        <v>68</v>
      </c>
      <c r="I575" s="179">
        <v>8608.1200000000008</v>
      </c>
      <c r="J575" s="183">
        <v>1.4843992034108936E-3</v>
      </c>
      <c r="K575" s="181" t="s">
        <v>69</v>
      </c>
    </row>
    <row r="576" spans="1:11" ht="19.5" x14ac:dyDescent="0.2">
      <c r="A576" s="175" t="s">
        <v>1303</v>
      </c>
      <c r="B576" s="176" t="s">
        <v>1284</v>
      </c>
      <c r="C576" s="176" t="s">
        <v>95</v>
      </c>
      <c r="D576" s="176" t="s">
        <v>1285</v>
      </c>
      <c r="E576" s="177" t="s">
        <v>97</v>
      </c>
      <c r="F576" s="176">
        <v>71</v>
      </c>
      <c r="G576" s="176">
        <v>11.19</v>
      </c>
      <c r="H576" s="178" t="s">
        <v>1286</v>
      </c>
      <c r="I576" s="179">
        <v>981.22</v>
      </c>
      <c r="J576" s="183">
        <v>1.6920328554560543E-4</v>
      </c>
      <c r="K576" s="181" t="s">
        <v>78</v>
      </c>
    </row>
    <row r="577" spans="1:11" ht="19.5" x14ac:dyDescent="0.2">
      <c r="A577" s="175" t="s">
        <v>1304</v>
      </c>
      <c r="B577" s="176" t="s">
        <v>225</v>
      </c>
      <c r="C577" s="176" t="s">
        <v>95</v>
      </c>
      <c r="D577" s="176" t="s">
        <v>226</v>
      </c>
      <c r="E577" s="177" t="s">
        <v>97</v>
      </c>
      <c r="F577" s="176">
        <v>170</v>
      </c>
      <c r="G577" s="176">
        <v>13.41</v>
      </c>
      <c r="H577" s="178" t="s">
        <v>227</v>
      </c>
      <c r="I577" s="179">
        <v>2815.2</v>
      </c>
      <c r="J577" s="183">
        <v>4.8545799053014452E-4</v>
      </c>
      <c r="K577" s="181" t="s">
        <v>78</v>
      </c>
    </row>
    <row r="578" spans="1:11" ht="19.5" x14ac:dyDescent="0.2">
      <c r="A578" s="175" t="s">
        <v>1305</v>
      </c>
      <c r="B578" s="176" t="s">
        <v>229</v>
      </c>
      <c r="C578" s="176" t="s">
        <v>74</v>
      </c>
      <c r="D578" s="176" t="s">
        <v>230</v>
      </c>
      <c r="E578" s="177" t="s">
        <v>97</v>
      </c>
      <c r="F578" s="176">
        <v>35</v>
      </c>
      <c r="G578" s="176">
        <v>54.55</v>
      </c>
      <c r="H578" s="178" t="s">
        <v>231</v>
      </c>
      <c r="I578" s="179">
        <v>2358.65</v>
      </c>
      <c r="J578" s="183">
        <v>4.0672971347113004E-4</v>
      </c>
      <c r="K578" s="181" t="s">
        <v>78</v>
      </c>
    </row>
    <row r="579" spans="1:11" ht="19.5" x14ac:dyDescent="0.2">
      <c r="A579" s="175" t="s">
        <v>1306</v>
      </c>
      <c r="B579" s="176" t="s">
        <v>144</v>
      </c>
      <c r="C579" s="176" t="s">
        <v>74</v>
      </c>
      <c r="D579" s="176" t="s">
        <v>145</v>
      </c>
      <c r="E579" s="177" t="s">
        <v>97</v>
      </c>
      <c r="F579" s="176">
        <v>71</v>
      </c>
      <c r="G579" s="176">
        <v>7.15</v>
      </c>
      <c r="H579" s="178" t="s">
        <v>146</v>
      </c>
      <c r="I579" s="179">
        <v>626.92999999999995</v>
      </c>
      <c r="J579" s="183">
        <v>1.0810890096727177E-4</v>
      </c>
      <c r="K579" s="181" t="s">
        <v>78</v>
      </c>
    </row>
    <row r="580" spans="1:11" ht="19.5" x14ac:dyDescent="0.2">
      <c r="A580" s="175" t="s">
        <v>1307</v>
      </c>
      <c r="B580" s="176" t="s">
        <v>148</v>
      </c>
      <c r="C580" s="176" t="s">
        <v>74</v>
      </c>
      <c r="D580" s="176" t="s">
        <v>149</v>
      </c>
      <c r="E580" s="177" t="s">
        <v>97</v>
      </c>
      <c r="F580" s="176">
        <v>71</v>
      </c>
      <c r="G580" s="176">
        <v>20.82</v>
      </c>
      <c r="H580" s="178" t="s">
        <v>150</v>
      </c>
      <c r="I580" s="179">
        <v>1826.12</v>
      </c>
      <c r="J580" s="183">
        <v>3.1489931289674177E-4</v>
      </c>
      <c r="K580" s="181" t="s">
        <v>78</v>
      </c>
    </row>
    <row r="581" spans="1:11" ht="19.5" x14ac:dyDescent="0.2">
      <c r="A581" s="175" t="s">
        <v>1308</v>
      </c>
      <c r="B581" s="176"/>
      <c r="C581" s="176"/>
      <c r="D581" s="176" t="s">
        <v>158</v>
      </c>
      <c r="E581" s="177"/>
      <c r="F581" s="176"/>
      <c r="G581" s="176"/>
      <c r="H581" s="178" t="s">
        <v>68</v>
      </c>
      <c r="I581" s="179">
        <v>2537.67</v>
      </c>
      <c r="J581" s="183">
        <v>4.3760023402551567E-4</v>
      </c>
      <c r="K581" s="181" t="s">
        <v>69</v>
      </c>
    </row>
    <row r="582" spans="1:11" ht="29.25" x14ac:dyDescent="0.2">
      <c r="A582" s="175" t="s">
        <v>1309</v>
      </c>
      <c r="B582" s="176" t="s">
        <v>1179</v>
      </c>
      <c r="C582" s="176" t="s">
        <v>95</v>
      </c>
      <c r="D582" s="176" t="s">
        <v>1180</v>
      </c>
      <c r="E582" s="177" t="s">
        <v>76</v>
      </c>
      <c r="F582" s="176">
        <v>1</v>
      </c>
      <c r="G582" s="176">
        <v>534.48</v>
      </c>
      <c r="H582" s="178" t="s">
        <v>1181</v>
      </c>
      <c r="I582" s="179">
        <v>660.29</v>
      </c>
      <c r="J582" s="183">
        <v>1.13861557462045E-4</v>
      </c>
      <c r="K582" s="181" t="s">
        <v>78</v>
      </c>
    </row>
    <row r="583" spans="1:11" ht="19.5" x14ac:dyDescent="0.2">
      <c r="A583" s="175" t="s">
        <v>1310</v>
      </c>
      <c r="B583" s="176" t="s">
        <v>1259</v>
      </c>
      <c r="C583" s="176" t="s">
        <v>74</v>
      </c>
      <c r="D583" s="176" t="s">
        <v>1260</v>
      </c>
      <c r="E583" s="177" t="s">
        <v>76</v>
      </c>
      <c r="F583" s="176">
        <v>1</v>
      </c>
      <c r="G583" s="176">
        <v>103.11</v>
      </c>
      <c r="H583" s="178" t="s">
        <v>1261</v>
      </c>
      <c r="I583" s="179">
        <v>127.38</v>
      </c>
      <c r="J583" s="183">
        <v>2.1965629025905728E-5</v>
      </c>
      <c r="K583" s="181" t="s">
        <v>78</v>
      </c>
    </row>
    <row r="584" spans="1:11" ht="19.5" x14ac:dyDescent="0.2">
      <c r="A584" s="175" t="s">
        <v>1311</v>
      </c>
      <c r="B584" s="176" t="s">
        <v>1199</v>
      </c>
      <c r="C584" s="176" t="s">
        <v>74</v>
      </c>
      <c r="D584" s="176" t="s">
        <v>1200</v>
      </c>
      <c r="E584" s="177" t="s">
        <v>76</v>
      </c>
      <c r="F584" s="176">
        <v>8</v>
      </c>
      <c r="G584" s="176">
        <v>116.87</v>
      </c>
      <c r="H584" s="178" t="s">
        <v>1201</v>
      </c>
      <c r="I584" s="179">
        <v>1155.04</v>
      </c>
      <c r="J584" s="183">
        <v>1.9917710904445086E-4</v>
      </c>
      <c r="K584" s="181" t="s">
        <v>78</v>
      </c>
    </row>
    <row r="585" spans="1:11" ht="19.5" x14ac:dyDescent="0.2">
      <c r="A585" s="175" t="s">
        <v>1312</v>
      </c>
      <c r="B585" s="176" t="s">
        <v>1191</v>
      </c>
      <c r="C585" s="176" t="s">
        <v>95</v>
      </c>
      <c r="D585" s="176" t="s">
        <v>1192</v>
      </c>
      <c r="E585" s="177" t="s">
        <v>76</v>
      </c>
      <c r="F585" s="176">
        <v>8</v>
      </c>
      <c r="G585" s="176">
        <v>60.2</v>
      </c>
      <c r="H585" s="178" t="s">
        <v>1193</v>
      </c>
      <c r="I585" s="179">
        <v>594.96</v>
      </c>
      <c r="J585" s="183">
        <v>1.0259593849311409E-4</v>
      </c>
      <c r="K585" s="181" t="s">
        <v>78</v>
      </c>
    </row>
    <row r="586" spans="1:11" ht="19.5" x14ac:dyDescent="0.2">
      <c r="A586" s="175" t="s">
        <v>1313</v>
      </c>
      <c r="B586" s="176"/>
      <c r="C586" s="176"/>
      <c r="D586" s="176" t="s">
        <v>183</v>
      </c>
      <c r="E586" s="177"/>
      <c r="F586" s="176"/>
      <c r="G586" s="176"/>
      <c r="H586" s="178" t="s">
        <v>68</v>
      </c>
      <c r="I586" s="179">
        <v>400.92</v>
      </c>
      <c r="J586" s="183">
        <v>6.9135342982148875E-5</v>
      </c>
      <c r="K586" s="181" t="s">
        <v>69</v>
      </c>
    </row>
    <row r="587" spans="1:11" ht="19.5" x14ac:dyDescent="0.2">
      <c r="A587" s="175" t="s">
        <v>1314</v>
      </c>
      <c r="B587" s="176" t="s">
        <v>364</v>
      </c>
      <c r="C587" s="176" t="s">
        <v>95</v>
      </c>
      <c r="D587" s="176" t="s">
        <v>365</v>
      </c>
      <c r="E587" s="177" t="s">
        <v>76</v>
      </c>
      <c r="F587" s="176">
        <v>2</v>
      </c>
      <c r="G587" s="176">
        <v>34.5</v>
      </c>
      <c r="H587" s="178" t="s">
        <v>366</v>
      </c>
      <c r="I587" s="179">
        <v>85.24</v>
      </c>
      <c r="J587" s="183">
        <v>1.4698934041201164E-5</v>
      </c>
      <c r="K587" s="181" t="s">
        <v>78</v>
      </c>
    </row>
    <row r="588" spans="1:11" ht="19.5" x14ac:dyDescent="0.2">
      <c r="A588" s="175" t="s">
        <v>1315</v>
      </c>
      <c r="B588" s="176" t="s">
        <v>1316</v>
      </c>
      <c r="C588" s="176" t="s">
        <v>95</v>
      </c>
      <c r="D588" s="176" t="s">
        <v>1317</v>
      </c>
      <c r="E588" s="177" t="s">
        <v>76</v>
      </c>
      <c r="F588" s="176">
        <v>4</v>
      </c>
      <c r="G588" s="176">
        <v>63.89</v>
      </c>
      <c r="H588" s="178" t="s">
        <v>1318</v>
      </c>
      <c r="I588" s="179">
        <v>315.68</v>
      </c>
      <c r="J588" s="183">
        <v>5.443640894094772E-5</v>
      </c>
      <c r="K588" s="181" t="s">
        <v>78</v>
      </c>
    </row>
    <row r="589" spans="1:11" ht="19.5" x14ac:dyDescent="0.2">
      <c r="A589" s="175" t="s">
        <v>1319</v>
      </c>
      <c r="B589" s="176"/>
      <c r="C589" s="176"/>
      <c r="D589" s="176" t="s">
        <v>213</v>
      </c>
      <c r="E589" s="177"/>
      <c r="F589" s="176"/>
      <c r="G589" s="176"/>
      <c r="H589" s="178" t="s">
        <v>68</v>
      </c>
      <c r="I589" s="179">
        <v>16063.12</v>
      </c>
      <c r="J589" s="183">
        <v>2.7699523859209202E-3</v>
      </c>
      <c r="K589" s="181" t="s">
        <v>69</v>
      </c>
    </row>
    <row r="590" spans="1:11" ht="19.5" x14ac:dyDescent="0.2">
      <c r="A590" s="175" t="s">
        <v>1320</v>
      </c>
      <c r="B590" s="176" t="s">
        <v>1184</v>
      </c>
      <c r="C590" s="176" t="s">
        <v>74</v>
      </c>
      <c r="D590" s="176" t="s">
        <v>1185</v>
      </c>
      <c r="E590" s="177" t="s">
        <v>76</v>
      </c>
      <c r="F590" s="176">
        <v>32</v>
      </c>
      <c r="G590" s="176">
        <v>273.57</v>
      </c>
      <c r="H590" s="178" t="s">
        <v>1186</v>
      </c>
      <c r="I590" s="179">
        <v>10814.72</v>
      </c>
      <c r="J590" s="183">
        <v>1.8649091500945454E-3</v>
      </c>
      <c r="K590" s="181" t="s">
        <v>78</v>
      </c>
    </row>
    <row r="591" spans="1:11" ht="19.5" x14ac:dyDescent="0.2">
      <c r="A591" s="175" t="s">
        <v>1321</v>
      </c>
      <c r="B591" s="176" t="s">
        <v>1215</v>
      </c>
      <c r="C591" s="176" t="s">
        <v>74</v>
      </c>
      <c r="D591" s="176" t="s">
        <v>1216</v>
      </c>
      <c r="E591" s="177" t="s">
        <v>76</v>
      </c>
      <c r="F591" s="176">
        <v>8</v>
      </c>
      <c r="G591" s="176">
        <v>531.04999999999995</v>
      </c>
      <c r="H591" s="178" t="s">
        <v>1217</v>
      </c>
      <c r="I591" s="179">
        <v>5248.4</v>
      </c>
      <c r="J591" s="183">
        <v>9.0504323582637483E-4</v>
      </c>
      <c r="K591" s="181" t="s">
        <v>78</v>
      </c>
    </row>
    <row r="592" spans="1:11" ht="19.5" x14ac:dyDescent="0.2">
      <c r="A592" s="175" t="s">
        <v>1322</v>
      </c>
      <c r="B592" s="176"/>
      <c r="C592" s="176"/>
      <c r="D592" s="176" t="s">
        <v>391</v>
      </c>
      <c r="E592" s="177"/>
      <c r="F592" s="176"/>
      <c r="G592" s="176"/>
      <c r="H592" s="178" t="s">
        <v>68</v>
      </c>
      <c r="I592" s="179">
        <v>7124.4</v>
      </c>
      <c r="J592" s="183">
        <v>1.2285439427866445E-3</v>
      </c>
      <c r="K592" s="181" t="s">
        <v>69</v>
      </c>
    </row>
    <row r="593" spans="1:11" ht="19.5" x14ac:dyDescent="0.2">
      <c r="A593" s="175" t="s">
        <v>1323</v>
      </c>
      <c r="B593" s="176"/>
      <c r="C593" s="176"/>
      <c r="D593" s="176" t="s">
        <v>393</v>
      </c>
      <c r="E593" s="177"/>
      <c r="F593" s="176"/>
      <c r="G593" s="176"/>
      <c r="H593" s="178" t="s">
        <v>68</v>
      </c>
      <c r="I593" s="179">
        <v>2892.75</v>
      </c>
      <c r="J593" s="183">
        <v>4.9883084757959485E-4</v>
      </c>
      <c r="K593" s="181" t="s">
        <v>69</v>
      </c>
    </row>
    <row r="594" spans="1:11" ht="19.5" x14ac:dyDescent="0.2">
      <c r="A594" s="175" t="s">
        <v>1324</v>
      </c>
      <c r="B594" s="176" t="s">
        <v>225</v>
      </c>
      <c r="C594" s="176" t="s">
        <v>95</v>
      </c>
      <c r="D594" s="176" t="s">
        <v>226</v>
      </c>
      <c r="E594" s="177" t="s">
        <v>97</v>
      </c>
      <c r="F594" s="176">
        <v>58</v>
      </c>
      <c r="G594" s="176">
        <v>13.41</v>
      </c>
      <c r="H594" s="178" t="s">
        <v>227</v>
      </c>
      <c r="I594" s="179">
        <v>960.48</v>
      </c>
      <c r="J594" s="183">
        <v>1.6562684382793165E-4</v>
      </c>
      <c r="K594" s="181" t="s">
        <v>78</v>
      </c>
    </row>
    <row r="595" spans="1:11" ht="19.5" x14ac:dyDescent="0.2">
      <c r="A595" s="175" t="s">
        <v>1325</v>
      </c>
      <c r="B595" s="176" t="s">
        <v>128</v>
      </c>
      <c r="C595" s="176" t="s">
        <v>74</v>
      </c>
      <c r="D595" s="176" t="s">
        <v>129</v>
      </c>
      <c r="E595" s="177" t="s">
        <v>97</v>
      </c>
      <c r="F595" s="176">
        <v>87</v>
      </c>
      <c r="G595" s="176">
        <v>17.98</v>
      </c>
      <c r="H595" s="178" t="s">
        <v>130</v>
      </c>
      <c r="I595" s="179">
        <v>1932.27</v>
      </c>
      <c r="J595" s="183">
        <v>3.3320400375166324E-4</v>
      </c>
      <c r="K595" s="181" t="s">
        <v>78</v>
      </c>
    </row>
    <row r="596" spans="1:11" ht="19.5" x14ac:dyDescent="0.2">
      <c r="A596" s="175" t="s">
        <v>1326</v>
      </c>
      <c r="B596" s="176"/>
      <c r="C596" s="176"/>
      <c r="D596" s="176" t="s">
        <v>158</v>
      </c>
      <c r="E596" s="177"/>
      <c r="F596" s="176"/>
      <c r="G596" s="176"/>
      <c r="H596" s="178" t="s">
        <v>68</v>
      </c>
      <c r="I596" s="179">
        <v>2226.23</v>
      </c>
      <c r="J596" s="183">
        <v>3.8389497806831614E-4</v>
      </c>
      <c r="K596" s="181" t="s">
        <v>69</v>
      </c>
    </row>
    <row r="597" spans="1:11" ht="29.25" x14ac:dyDescent="0.2">
      <c r="A597" s="175" t="s">
        <v>1327</v>
      </c>
      <c r="B597" s="176" t="s">
        <v>1179</v>
      </c>
      <c r="C597" s="176" t="s">
        <v>95</v>
      </c>
      <c r="D597" s="176" t="s">
        <v>1180</v>
      </c>
      <c r="E597" s="177" t="s">
        <v>76</v>
      </c>
      <c r="F597" s="176">
        <v>1</v>
      </c>
      <c r="G597" s="176">
        <v>534.48</v>
      </c>
      <c r="H597" s="178" t="s">
        <v>1181</v>
      </c>
      <c r="I597" s="179">
        <v>660.29</v>
      </c>
      <c r="J597" s="183">
        <v>1.13861557462045E-4</v>
      </c>
      <c r="K597" s="181" t="s">
        <v>78</v>
      </c>
    </row>
    <row r="598" spans="1:11" ht="19.5" x14ac:dyDescent="0.2">
      <c r="A598" s="175" t="s">
        <v>1328</v>
      </c>
      <c r="B598" s="176" t="s">
        <v>1199</v>
      </c>
      <c r="C598" s="176" t="s">
        <v>74</v>
      </c>
      <c r="D598" s="176" t="s">
        <v>1200</v>
      </c>
      <c r="E598" s="177" t="s">
        <v>76</v>
      </c>
      <c r="F598" s="176">
        <v>8</v>
      </c>
      <c r="G598" s="176">
        <v>116.87</v>
      </c>
      <c r="H598" s="178" t="s">
        <v>1201</v>
      </c>
      <c r="I598" s="179">
        <v>1155.04</v>
      </c>
      <c r="J598" s="183">
        <v>1.9917710904445086E-4</v>
      </c>
      <c r="K598" s="181" t="s">
        <v>78</v>
      </c>
    </row>
    <row r="599" spans="1:11" ht="19.5" x14ac:dyDescent="0.2">
      <c r="A599" s="175" t="s">
        <v>1329</v>
      </c>
      <c r="B599" s="176" t="s">
        <v>1330</v>
      </c>
      <c r="C599" s="176" t="s">
        <v>95</v>
      </c>
      <c r="D599" s="176" t="s">
        <v>1331</v>
      </c>
      <c r="E599" s="177" t="s">
        <v>76</v>
      </c>
      <c r="F599" s="176">
        <v>1</v>
      </c>
      <c r="G599" s="176">
        <v>58.3</v>
      </c>
      <c r="H599" s="178" t="s">
        <v>181</v>
      </c>
      <c r="I599" s="179">
        <v>72.02</v>
      </c>
      <c r="J599" s="183">
        <v>1.2419254219231674E-5</v>
      </c>
      <c r="K599" s="181" t="s">
        <v>78</v>
      </c>
    </row>
    <row r="600" spans="1:11" ht="19.5" x14ac:dyDescent="0.2">
      <c r="A600" s="175" t="s">
        <v>1332</v>
      </c>
      <c r="B600" s="176" t="s">
        <v>1333</v>
      </c>
      <c r="C600" s="176" t="s">
        <v>95</v>
      </c>
      <c r="D600" s="176" t="s">
        <v>1334</v>
      </c>
      <c r="E600" s="177" t="s">
        <v>76</v>
      </c>
      <c r="F600" s="176">
        <v>4</v>
      </c>
      <c r="G600" s="176">
        <v>68.58</v>
      </c>
      <c r="H600" s="178" t="s">
        <v>1335</v>
      </c>
      <c r="I600" s="179">
        <v>338.88</v>
      </c>
      <c r="J600" s="183">
        <v>5.843705734258858E-5</v>
      </c>
      <c r="K600" s="181" t="s">
        <v>78</v>
      </c>
    </row>
    <row r="601" spans="1:11" ht="19.5" x14ac:dyDescent="0.2">
      <c r="A601" s="175" t="s">
        <v>1336</v>
      </c>
      <c r="B601" s="176"/>
      <c r="C601" s="176"/>
      <c r="D601" s="176" t="s">
        <v>183</v>
      </c>
      <c r="E601" s="177"/>
      <c r="F601" s="176"/>
      <c r="G601" s="176"/>
      <c r="H601" s="178" t="s">
        <v>68</v>
      </c>
      <c r="I601" s="179">
        <v>653.58000000000004</v>
      </c>
      <c r="J601" s="183">
        <v>1.1270447337691526E-4</v>
      </c>
      <c r="K601" s="181" t="s">
        <v>69</v>
      </c>
    </row>
    <row r="602" spans="1:11" ht="19.5" x14ac:dyDescent="0.2">
      <c r="A602" s="175" t="s">
        <v>1337</v>
      </c>
      <c r="B602" s="176" t="s">
        <v>1338</v>
      </c>
      <c r="C602" s="176" t="s">
        <v>74</v>
      </c>
      <c r="D602" s="176" t="s">
        <v>1339</v>
      </c>
      <c r="E602" s="177" t="s">
        <v>1340</v>
      </c>
      <c r="F602" s="176">
        <v>2</v>
      </c>
      <c r="G602" s="176">
        <v>161.15</v>
      </c>
      <c r="H602" s="178" t="s">
        <v>1341</v>
      </c>
      <c r="I602" s="179">
        <v>398.16</v>
      </c>
      <c r="J602" s="183">
        <v>6.8659403775746773E-5</v>
      </c>
      <c r="K602" s="181" t="s">
        <v>78</v>
      </c>
    </row>
    <row r="603" spans="1:11" ht="19.5" x14ac:dyDescent="0.2">
      <c r="A603" s="175" t="s">
        <v>1342</v>
      </c>
      <c r="B603" s="176" t="s">
        <v>1343</v>
      </c>
      <c r="C603" s="176" t="s">
        <v>74</v>
      </c>
      <c r="D603" s="176" t="s">
        <v>1344</v>
      </c>
      <c r="E603" s="177" t="s">
        <v>76</v>
      </c>
      <c r="F603" s="176">
        <v>2</v>
      </c>
      <c r="G603" s="176">
        <v>103.38</v>
      </c>
      <c r="H603" s="178" t="s">
        <v>1345</v>
      </c>
      <c r="I603" s="179">
        <v>255.42</v>
      </c>
      <c r="J603" s="183">
        <v>4.404506960116848E-5</v>
      </c>
      <c r="K603" s="181" t="s">
        <v>78</v>
      </c>
    </row>
    <row r="604" spans="1:11" ht="19.5" x14ac:dyDescent="0.2">
      <c r="A604" s="175" t="s">
        <v>1346</v>
      </c>
      <c r="B604" s="176"/>
      <c r="C604" s="176"/>
      <c r="D604" s="176" t="s">
        <v>1347</v>
      </c>
      <c r="E604" s="177"/>
      <c r="F604" s="176"/>
      <c r="G604" s="176"/>
      <c r="H604" s="178" t="s">
        <v>68</v>
      </c>
      <c r="I604" s="179">
        <v>1351.84</v>
      </c>
      <c r="J604" s="183">
        <v>2.3311364376181817E-4</v>
      </c>
      <c r="K604" s="181" t="s">
        <v>69</v>
      </c>
    </row>
    <row r="605" spans="1:11" ht="19.5" x14ac:dyDescent="0.2">
      <c r="A605" s="175" t="s">
        <v>1348</v>
      </c>
      <c r="B605" s="176" t="s">
        <v>1184</v>
      </c>
      <c r="C605" s="176" t="s">
        <v>74</v>
      </c>
      <c r="D605" s="176" t="s">
        <v>1185</v>
      </c>
      <c r="E605" s="177" t="s">
        <v>76</v>
      </c>
      <c r="F605" s="176">
        <v>4</v>
      </c>
      <c r="G605" s="176">
        <v>273.57</v>
      </c>
      <c r="H605" s="178" t="s">
        <v>1186</v>
      </c>
      <c r="I605" s="179">
        <v>1351.84</v>
      </c>
      <c r="J605" s="183">
        <v>2.3311364376181817E-4</v>
      </c>
      <c r="K605" s="181" t="s">
        <v>78</v>
      </c>
    </row>
    <row r="606" spans="1:11" x14ac:dyDescent="0.2">
      <c r="A606" s="175" t="s">
        <v>1349</v>
      </c>
      <c r="B606" s="176"/>
      <c r="C606" s="176"/>
      <c r="D606" s="176" t="s">
        <v>416</v>
      </c>
      <c r="E606" s="177"/>
      <c r="F606" s="176"/>
      <c r="G606" s="176"/>
      <c r="H606" s="178" t="s">
        <v>68</v>
      </c>
      <c r="I606" s="179">
        <v>32598.75</v>
      </c>
      <c r="J606" s="183">
        <v>5.6213852190943976E-3</v>
      </c>
      <c r="K606" s="181" t="s">
        <v>69</v>
      </c>
    </row>
    <row r="607" spans="1:11" ht="19.5" x14ac:dyDescent="0.2">
      <c r="A607" s="175" t="s">
        <v>1350</v>
      </c>
      <c r="B607" s="176"/>
      <c r="C607" s="176"/>
      <c r="D607" s="176" t="s">
        <v>418</v>
      </c>
      <c r="E607" s="177"/>
      <c r="F607" s="176"/>
      <c r="G607" s="176"/>
      <c r="H607" s="178" t="s">
        <v>68</v>
      </c>
      <c r="I607" s="179">
        <v>5212.78</v>
      </c>
      <c r="J607" s="183">
        <v>8.9890086099592452E-4</v>
      </c>
      <c r="K607" s="181" t="s">
        <v>69</v>
      </c>
    </row>
    <row r="608" spans="1:11" ht="19.5" x14ac:dyDescent="0.2">
      <c r="A608" s="175" t="s">
        <v>1351</v>
      </c>
      <c r="B608" s="176" t="s">
        <v>1352</v>
      </c>
      <c r="C608" s="176" t="s">
        <v>74</v>
      </c>
      <c r="D608" s="176" t="s">
        <v>1353</v>
      </c>
      <c r="E608" s="177" t="s">
        <v>76</v>
      </c>
      <c r="F608" s="176">
        <v>3</v>
      </c>
      <c r="G608" s="176">
        <v>63.29</v>
      </c>
      <c r="H608" s="178" t="s">
        <v>1354</v>
      </c>
      <c r="I608" s="179">
        <v>234.54</v>
      </c>
      <c r="J608" s="183">
        <v>4.0444486039691704E-5</v>
      </c>
      <c r="K608" s="181" t="s">
        <v>78</v>
      </c>
    </row>
    <row r="609" spans="1:11" ht="19.5" x14ac:dyDescent="0.2">
      <c r="A609" s="175" t="s">
        <v>1355</v>
      </c>
      <c r="B609" s="176" t="s">
        <v>1356</v>
      </c>
      <c r="C609" s="176" t="s">
        <v>74</v>
      </c>
      <c r="D609" s="176" t="s">
        <v>1357</v>
      </c>
      <c r="E609" s="177" t="s">
        <v>76</v>
      </c>
      <c r="F609" s="176">
        <v>30</v>
      </c>
      <c r="G609" s="176">
        <v>25.9</v>
      </c>
      <c r="H609" s="178" t="s">
        <v>1358</v>
      </c>
      <c r="I609" s="179">
        <v>959.7</v>
      </c>
      <c r="J609" s="183">
        <v>1.6549233926960063E-4</v>
      </c>
      <c r="K609" s="181" t="s">
        <v>78</v>
      </c>
    </row>
    <row r="610" spans="1:11" ht="19.5" x14ac:dyDescent="0.2">
      <c r="A610" s="175" t="s">
        <v>1359</v>
      </c>
      <c r="B610" s="176" t="s">
        <v>1360</v>
      </c>
      <c r="C610" s="176" t="s">
        <v>74</v>
      </c>
      <c r="D610" s="176" t="s">
        <v>1361</v>
      </c>
      <c r="E610" s="177" t="s">
        <v>76</v>
      </c>
      <c r="F610" s="176">
        <v>15</v>
      </c>
      <c r="G610" s="176">
        <v>5.32</v>
      </c>
      <c r="H610" s="178" t="s">
        <v>1362</v>
      </c>
      <c r="I610" s="179">
        <v>98.55</v>
      </c>
      <c r="J610" s="183">
        <v>1.6994133619901158E-5</v>
      </c>
      <c r="K610" s="181" t="s">
        <v>78</v>
      </c>
    </row>
    <row r="611" spans="1:11" ht="19.5" x14ac:dyDescent="0.2">
      <c r="A611" s="175" t="s">
        <v>1363</v>
      </c>
      <c r="B611" s="176" t="s">
        <v>1364</v>
      </c>
      <c r="C611" s="176" t="s">
        <v>74</v>
      </c>
      <c r="D611" s="176" t="s">
        <v>1365</v>
      </c>
      <c r="E611" s="177" t="s">
        <v>76</v>
      </c>
      <c r="F611" s="176">
        <v>1</v>
      </c>
      <c r="G611" s="176">
        <v>96.14</v>
      </c>
      <c r="H611" s="178" t="s">
        <v>1366</v>
      </c>
      <c r="I611" s="179">
        <v>118.77</v>
      </c>
      <c r="J611" s="183">
        <v>2.0480905632020907E-5</v>
      </c>
      <c r="K611" s="181" t="s">
        <v>78</v>
      </c>
    </row>
    <row r="612" spans="1:11" ht="19.5" x14ac:dyDescent="0.2">
      <c r="A612" s="175" t="s">
        <v>1367</v>
      </c>
      <c r="B612" s="176" t="s">
        <v>534</v>
      </c>
      <c r="C612" s="176" t="s">
        <v>95</v>
      </c>
      <c r="D612" s="176" t="s">
        <v>535</v>
      </c>
      <c r="E612" s="177" t="s">
        <v>97</v>
      </c>
      <c r="F612" s="176">
        <v>9</v>
      </c>
      <c r="G612" s="176">
        <v>19.07</v>
      </c>
      <c r="H612" s="178" t="s">
        <v>500</v>
      </c>
      <c r="I612" s="179">
        <v>211.95</v>
      </c>
      <c r="J612" s="183">
        <v>3.6549027100335368E-5</v>
      </c>
      <c r="K612" s="181" t="s">
        <v>78</v>
      </c>
    </row>
    <row r="613" spans="1:11" ht="19.5" x14ac:dyDescent="0.2">
      <c r="A613" s="175" t="s">
        <v>1368</v>
      </c>
      <c r="B613" s="176" t="s">
        <v>1369</v>
      </c>
      <c r="C613" s="176" t="s">
        <v>74</v>
      </c>
      <c r="D613" s="176" t="s">
        <v>1370</v>
      </c>
      <c r="E613" s="177" t="s">
        <v>76</v>
      </c>
      <c r="F613" s="176">
        <v>30</v>
      </c>
      <c r="G613" s="176">
        <v>20.49</v>
      </c>
      <c r="H613" s="178" t="s">
        <v>1371</v>
      </c>
      <c r="I613" s="179">
        <v>759.3</v>
      </c>
      <c r="J613" s="183">
        <v>1.3093501428301319E-4</v>
      </c>
      <c r="K613" s="181" t="s">
        <v>78</v>
      </c>
    </row>
    <row r="614" spans="1:11" ht="19.5" x14ac:dyDescent="0.2">
      <c r="A614" s="175" t="s">
        <v>1372</v>
      </c>
      <c r="B614" s="176" t="s">
        <v>1373</v>
      </c>
      <c r="C614" s="176" t="s">
        <v>74</v>
      </c>
      <c r="D614" s="176" t="s">
        <v>1374</v>
      </c>
      <c r="E614" s="177" t="s">
        <v>76</v>
      </c>
      <c r="F614" s="176">
        <v>100</v>
      </c>
      <c r="G614" s="176">
        <v>9.27</v>
      </c>
      <c r="H614" s="178" t="s">
        <v>1375</v>
      </c>
      <c r="I614" s="179">
        <v>1145</v>
      </c>
      <c r="J614" s="183">
        <v>1.9744579396029251E-4</v>
      </c>
      <c r="K614" s="181" t="s">
        <v>78</v>
      </c>
    </row>
    <row r="615" spans="1:11" ht="19.5" x14ac:dyDescent="0.2">
      <c r="A615" s="175" t="s">
        <v>1376</v>
      </c>
      <c r="B615" s="176" t="s">
        <v>1377</v>
      </c>
      <c r="C615" s="176" t="s">
        <v>95</v>
      </c>
      <c r="D615" s="176" t="s">
        <v>1378</v>
      </c>
      <c r="E615" s="177" t="s">
        <v>76</v>
      </c>
      <c r="F615" s="176">
        <v>2.35</v>
      </c>
      <c r="G615" s="176">
        <v>76.56</v>
      </c>
      <c r="H615" s="178" t="s">
        <v>1379</v>
      </c>
      <c r="I615" s="179">
        <v>207.38</v>
      </c>
      <c r="J615" s="183">
        <v>3.5760968341908696E-5</v>
      </c>
      <c r="K615" s="181" t="s">
        <v>654</v>
      </c>
    </row>
    <row r="616" spans="1:11" ht="19.5" x14ac:dyDescent="0.2">
      <c r="A616" s="175" t="s">
        <v>1380</v>
      </c>
      <c r="B616" s="176" t="s">
        <v>1381</v>
      </c>
      <c r="C616" s="176" t="s">
        <v>74</v>
      </c>
      <c r="D616" s="176" t="s">
        <v>1382</v>
      </c>
      <c r="E616" s="177" t="s">
        <v>76</v>
      </c>
      <c r="F616" s="176">
        <v>12</v>
      </c>
      <c r="G616" s="176">
        <v>7.08</v>
      </c>
      <c r="H616" s="178" t="s">
        <v>1383</v>
      </c>
      <c r="I616" s="179">
        <v>104.88</v>
      </c>
      <c r="J616" s="183">
        <v>1.8085689843279892E-5</v>
      </c>
      <c r="K616" s="181" t="s">
        <v>78</v>
      </c>
    </row>
    <row r="617" spans="1:11" ht="19.5" x14ac:dyDescent="0.2">
      <c r="A617" s="175" t="s">
        <v>1384</v>
      </c>
      <c r="B617" s="176" t="s">
        <v>1385</v>
      </c>
      <c r="C617" s="176" t="s">
        <v>74</v>
      </c>
      <c r="D617" s="176" t="s">
        <v>1386</v>
      </c>
      <c r="E617" s="177" t="s">
        <v>76</v>
      </c>
      <c r="F617" s="176">
        <v>6</v>
      </c>
      <c r="G617" s="176">
        <v>14.55</v>
      </c>
      <c r="H617" s="178" t="s">
        <v>1387</v>
      </c>
      <c r="I617" s="179">
        <v>107.82</v>
      </c>
      <c r="J617" s="183">
        <v>1.8592668563143002E-5</v>
      </c>
      <c r="K617" s="181" t="s">
        <v>78</v>
      </c>
    </row>
    <row r="618" spans="1:11" ht="19.5" x14ac:dyDescent="0.2">
      <c r="A618" s="175" t="s">
        <v>1388</v>
      </c>
      <c r="B618" s="176" t="s">
        <v>1389</v>
      </c>
      <c r="C618" s="176" t="s">
        <v>74</v>
      </c>
      <c r="D618" s="176" t="s">
        <v>1390</v>
      </c>
      <c r="E618" s="177" t="s">
        <v>76</v>
      </c>
      <c r="F618" s="176">
        <v>2</v>
      </c>
      <c r="G618" s="176">
        <v>101.78</v>
      </c>
      <c r="H618" s="178" t="s">
        <v>1391</v>
      </c>
      <c r="I618" s="179">
        <v>251.46</v>
      </c>
      <c r="J618" s="183">
        <v>4.3362200305026332E-5</v>
      </c>
      <c r="K618" s="181" t="s">
        <v>78</v>
      </c>
    </row>
    <row r="619" spans="1:11" ht="19.5" x14ac:dyDescent="0.2">
      <c r="A619" s="175" t="s">
        <v>1392</v>
      </c>
      <c r="B619" s="176" t="s">
        <v>1393</v>
      </c>
      <c r="C619" s="176" t="s">
        <v>74</v>
      </c>
      <c r="D619" s="176" t="s">
        <v>1394</v>
      </c>
      <c r="E619" s="177" t="s">
        <v>76</v>
      </c>
      <c r="F619" s="176">
        <v>6</v>
      </c>
      <c r="G619" s="176">
        <v>29.93</v>
      </c>
      <c r="H619" s="178" t="s">
        <v>1395</v>
      </c>
      <c r="I619" s="179">
        <v>221.82</v>
      </c>
      <c r="J619" s="183">
        <v>3.8251027088447232E-5</v>
      </c>
      <c r="K619" s="181" t="s">
        <v>78</v>
      </c>
    </row>
    <row r="620" spans="1:11" ht="19.5" x14ac:dyDescent="0.2">
      <c r="A620" s="175" t="s">
        <v>1396</v>
      </c>
      <c r="B620" s="176" t="s">
        <v>1397</v>
      </c>
      <c r="C620" s="176" t="s">
        <v>74</v>
      </c>
      <c r="D620" s="176" t="s">
        <v>1398</v>
      </c>
      <c r="E620" s="177" t="s">
        <v>76</v>
      </c>
      <c r="F620" s="176">
        <v>100</v>
      </c>
      <c r="G620" s="176">
        <v>0.93</v>
      </c>
      <c r="H620" s="178" t="s">
        <v>1399</v>
      </c>
      <c r="I620" s="179">
        <v>114</v>
      </c>
      <c r="J620" s="183">
        <v>1.9658358525304233E-5</v>
      </c>
      <c r="K620" s="181" t="s">
        <v>78</v>
      </c>
    </row>
    <row r="621" spans="1:11" ht="19.5" x14ac:dyDescent="0.2">
      <c r="A621" s="175" t="s">
        <v>1400</v>
      </c>
      <c r="B621" s="176" t="s">
        <v>1401</v>
      </c>
      <c r="C621" s="176" t="s">
        <v>74</v>
      </c>
      <c r="D621" s="176" t="s">
        <v>1402</v>
      </c>
      <c r="E621" s="177" t="s">
        <v>76</v>
      </c>
      <c r="F621" s="176">
        <v>10</v>
      </c>
      <c r="G621" s="176">
        <v>24.38</v>
      </c>
      <c r="H621" s="178" t="s">
        <v>1403</v>
      </c>
      <c r="I621" s="179">
        <v>301.10000000000002</v>
      </c>
      <c r="J621" s="183">
        <v>5.1922208350606179E-5</v>
      </c>
      <c r="K621" s="181" t="s">
        <v>78</v>
      </c>
    </row>
    <row r="622" spans="1:11" ht="19.5" x14ac:dyDescent="0.2">
      <c r="A622" s="175" t="s">
        <v>1404</v>
      </c>
      <c r="B622" s="176" t="s">
        <v>1405</v>
      </c>
      <c r="C622" s="176" t="s">
        <v>95</v>
      </c>
      <c r="D622" s="176" t="s">
        <v>1406</v>
      </c>
      <c r="E622" s="177" t="s">
        <v>76</v>
      </c>
      <c r="F622" s="176">
        <v>2</v>
      </c>
      <c r="G622" s="176">
        <v>12.24</v>
      </c>
      <c r="H622" s="178" t="s">
        <v>1407</v>
      </c>
      <c r="I622" s="179">
        <v>28.22</v>
      </c>
      <c r="J622" s="183">
        <v>4.8663059437200478E-6</v>
      </c>
      <c r="K622" s="181" t="s">
        <v>654</v>
      </c>
    </row>
    <row r="623" spans="1:11" ht="19.5" x14ac:dyDescent="0.2">
      <c r="A623" s="175" t="s">
        <v>1408</v>
      </c>
      <c r="B623" s="176" t="s">
        <v>1409</v>
      </c>
      <c r="C623" s="176" t="s">
        <v>74</v>
      </c>
      <c r="D623" s="176" t="s">
        <v>1410</v>
      </c>
      <c r="E623" s="177" t="s">
        <v>76</v>
      </c>
      <c r="F623" s="176">
        <v>100</v>
      </c>
      <c r="G623" s="176">
        <v>1.1499999999999999</v>
      </c>
      <c r="H623" s="178" t="s">
        <v>1411</v>
      </c>
      <c r="I623" s="179">
        <v>142</v>
      </c>
      <c r="J623" s="183">
        <v>2.4486727285905269E-5</v>
      </c>
      <c r="K623" s="181" t="s">
        <v>78</v>
      </c>
    </row>
    <row r="624" spans="1:11" ht="19.5" x14ac:dyDescent="0.2">
      <c r="A624" s="175" t="s">
        <v>1412</v>
      </c>
      <c r="B624" s="176" t="s">
        <v>1413</v>
      </c>
      <c r="C624" s="176" t="s">
        <v>74</v>
      </c>
      <c r="D624" s="176" t="s">
        <v>1414</v>
      </c>
      <c r="E624" s="177" t="s">
        <v>76</v>
      </c>
      <c r="F624" s="176">
        <v>2</v>
      </c>
      <c r="G624" s="176">
        <v>14</v>
      </c>
      <c r="H624" s="178" t="s">
        <v>1415</v>
      </c>
      <c r="I624" s="179">
        <v>34.58</v>
      </c>
      <c r="J624" s="183">
        <v>5.9630354193422836E-6</v>
      </c>
      <c r="K624" s="181" t="s">
        <v>78</v>
      </c>
    </row>
    <row r="625" spans="1:11" ht="19.5" x14ac:dyDescent="0.2">
      <c r="A625" s="175" t="s">
        <v>1416</v>
      </c>
      <c r="B625" s="176" t="s">
        <v>1417</v>
      </c>
      <c r="C625" s="176" t="s">
        <v>74</v>
      </c>
      <c r="D625" s="176" t="s">
        <v>1418</v>
      </c>
      <c r="E625" s="177" t="s">
        <v>76</v>
      </c>
      <c r="F625" s="176">
        <v>1</v>
      </c>
      <c r="G625" s="176">
        <v>112.67</v>
      </c>
      <c r="H625" s="178" t="s">
        <v>1419</v>
      </c>
      <c r="I625" s="179">
        <v>139.19</v>
      </c>
      <c r="J625" s="183">
        <v>2.4002165992430665E-5</v>
      </c>
      <c r="K625" s="181" t="s">
        <v>78</v>
      </c>
    </row>
    <row r="626" spans="1:11" ht="19.5" x14ac:dyDescent="0.2">
      <c r="A626" s="175" t="s">
        <v>1420</v>
      </c>
      <c r="B626" s="176" t="s">
        <v>1421</v>
      </c>
      <c r="C626" s="176" t="s">
        <v>95</v>
      </c>
      <c r="D626" s="176" t="s">
        <v>1422</v>
      </c>
      <c r="E626" s="177" t="s">
        <v>787</v>
      </c>
      <c r="F626" s="176">
        <v>1</v>
      </c>
      <c r="G626" s="176">
        <v>28.21</v>
      </c>
      <c r="H626" s="178" t="s">
        <v>1423</v>
      </c>
      <c r="I626" s="179">
        <v>32.520000000000003</v>
      </c>
      <c r="J626" s="183">
        <v>5.6078054319552073E-6</v>
      </c>
      <c r="K626" s="181" t="s">
        <v>654</v>
      </c>
    </row>
    <row r="627" spans="1:11" ht="19.5" x14ac:dyDescent="0.2">
      <c r="A627" s="175" t="s">
        <v>1424</v>
      </c>
      <c r="B627" s="176"/>
      <c r="C627" s="176"/>
      <c r="D627" s="176" t="s">
        <v>469</v>
      </c>
      <c r="E627" s="177"/>
      <c r="F627" s="176"/>
      <c r="G627" s="176"/>
      <c r="H627" s="178" t="s">
        <v>68</v>
      </c>
      <c r="I627" s="179">
        <v>4833.9799999999996</v>
      </c>
      <c r="J627" s="183">
        <v>8.3357992933465045E-4</v>
      </c>
      <c r="K627" s="181" t="s">
        <v>69</v>
      </c>
    </row>
    <row r="628" spans="1:11" ht="19.5" x14ac:dyDescent="0.2">
      <c r="A628" s="175" t="s">
        <v>1425</v>
      </c>
      <c r="B628" s="176" t="s">
        <v>1352</v>
      </c>
      <c r="C628" s="176" t="s">
        <v>74</v>
      </c>
      <c r="D628" s="176" t="s">
        <v>1353</v>
      </c>
      <c r="E628" s="177" t="s">
        <v>76</v>
      </c>
      <c r="F628" s="176">
        <v>1</v>
      </c>
      <c r="G628" s="176">
        <v>63.29</v>
      </c>
      <c r="H628" s="178" t="s">
        <v>1354</v>
      </c>
      <c r="I628" s="179">
        <v>78.180000000000007</v>
      </c>
      <c r="J628" s="183">
        <v>1.3481495346563902E-5</v>
      </c>
      <c r="K628" s="181" t="s">
        <v>78</v>
      </c>
    </row>
    <row r="629" spans="1:11" ht="19.5" x14ac:dyDescent="0.2">
      <c r="A629" s="175" t="s">
        <v>1426</v>
      </c>
      <c r="B629" s="176" t="s">
        <v>424</v>
      </c>
      <c r="C629" s="176" t="s">
        <v>74</v>
      </c>
      <c r="D629" s="176" t="s">
        <v>425</v>
      </c>
      <c r="E629" s="177" t="s">
        <v>76</v>
      </c>
      <c r="F629" s="176">
        <v>1</v>
      </c>
      <c r="G629" s="176">
        <v>182.38</v>
      </c>
      <c r="H629" s="178" t="s">
        <v>426</v>
      </c>
      <c r="I629" s="179">
        <v>225.31</v>
      </c>
      <c r="J629" s="183">
        <v>3.885284876610786E-5</v>
      </c>
      <c r="K629" s="181" t="s">
        <v>78</v>
      </c>
    </row>
    <row r="630" spans="1:11" ht="19.5" x14ac:dyDescent="0.2">
      <c r="A630" s="175" t="s">
        <v>1427</v>
      </c>
      <c r="B630" s="176" t="s">
        <v>1356</v>
      </c>
      <c r="C630" s="176" t="s">
        <v>74</v>
      </c>
      <c r="D630" s="176" t="s">
        <v>1357</v>
      </c>
      <c r="E630" s="177" t="s">
        <v>76</v>
      </c>
      <c r="F630" s="176">
        <v>30</v>
      </c>
      <c r="G630" s="176">
        <v>25.9</v>
      </c>
      <c r="H630" s="178" t="s">
        <v>1358</v>
      </c>
      <c r="I630" s="179">
        <v>959.7</v>
      </c>
      <c r="J630" s="183">
        <v>1.6549233926960063E-4</v>
      </c>
      <c r="K630" s="181" t="s">
        <v>78</v>
      </c>
    </row>
    <row r="631" spans="1:11" ht="19.5" x14ac:dyDescent="0.2">
      <c r="A631" s="175" t="s">
        <v>1428</v>
      </c>
      <c r="B631" s="176" t="s">
        <v>1429</v>
      </c>
      <c r="C631" s="176" t="s">
        <v>74</v>
      </c>
      <c r="D631" s="176" t="s">
        <v>1430</v>
      </c>
      <c r="E631" s="177" t="s">
        <v>76</v>
      </c>
      <c r="F631" s="176">
        <v>2</v>
      </c>
      <c r="G631" s="176">
        <v>6.85</v>
      </c>
      <c r="H631" s="178" t="s">
        <v>1431</v>
      </c>
      <c r="I631" s="179">
        <v>16.920000000000002</v>
      </c>
      <c r="J631" s="183">
        <v>2.917714265334628E-6</v>
      </c>
      <c r="K631" s="181" t="s">
        <v>78</v>
      </c>
    </row>
    <row r="632" spans="1:11" ht="19.5" x14ac:dyDescent="0.2">
      <c r="A632" s="175" t="s">
        <v>1432</v>
      </c>
      <c r="B632" s="176" t="s">
        <v>1360</v>
      </c>
      <c r="C632" s="176" t="s">
        <v>74</v>
      </c>
      <c r="D632" s="176" t="s">
        <v>1361</v>
      </c>
      <c r="E632" s="177" t="s">
        <v>76</v>
      </c>
      <c r="F632" s="176">
        <v>14</v>
      </c>
      <c r="G632" s="176">
        <v>5.32</v>
      </c>
      <c r="H632" s="178" t="s">
        <v>1362</v>
      </c>
      <c r="I632" s="179">
        <v>91.98</v>
      </c>
      <c r="J632" s="183">
        <v>1.5861191378574415E-5</v>
      </c>
      <c r="K632" s="181" t="s">
        <v>78</v>
      </c>
    </row>
    <row r="633" spans="1:11" ht="19.5" x14ac:dyDescent="0.2">
      <c r="A633" s="175" t="s">
        <v>1433</v>
      </c>
      <c r="B633" s="176" t="s">
        <v>534</v>
      </c>
      <c r="C633" s="176" t="s">
        <v>95</v>
      </c>
      <c r="D633" s="176" t="s">
        <v>535</v>
      </c>
      <c r="E633" s="177" t="s">
        <v>97</v>
      </c>
      <c r="F633" s="176">
        <v>9</v>
      </c>
      <c r="G633" s="176">
        <v>19.07</v>
      </c>
      <c r="H633" s="178" t="s">
        <v>500</v>
      </c>
      <c r="I633" s="179">
        <v>211.95</v>
      </c>
      <c r="J633" s="183">
        <v>3.6549027100335368E-5</v>
      </c>
      <c r="K633" s="181" t="s">
        <v>78</v>
      </c>
    </row>
    <row r="634" spans="1:11" ht="19.5" x14ac:dyDescent="0.2">
      <c r="A634" s="175" t="s">
        <v>1434</v>
      </c>
      <c r="B634" s="176" t="s">
        <v>1369</v>
      </c>
      <c r="C634" s="176" t="s">
        <v>74</v>
      </c>
      <c r="D634" s="176" t="s">
        <v>1370</v>
      </c>
      <c r="E634" s="177" t="s">
        <v>76</v>
      </c>
      <c r="F634" s="176">
        <v>30</v>
      </c>
      <c r="G634" s="176">
        <v>20.49</v>
      </c>
      <c r="H634" s="178" t="s">
        <v>1371</v>
      </c>
      <c r="I634" s="179">
        <v>759.3</v>
      </c>
      <c r="J634" s="183">
        <v>1.3093501428301319E-4</v>
      </c>
      <c r="K634" s="181" t="s">
        <v>78</v>
      </c>
    </row>
    <row r="635" spans="1:11" ht="19.5" x14ac:dyDescent="0.2">
      <c r="A635" s="175" t="s">
        <v>1435</v>
      </c>
      <c r="B635" s="176" t="s">
        <v>1373</v>
      </c>
      <c r="C635" s="176" t="s">
        <v>74</v>
      </c>
      <c r="D635" s="176" t="s">
        <v>1374</v>
      </c>
      <c r="E635" s="177" t="s">
        <v>76</v>
      </c>
      <c r="F635" s="176">
        <v>80</v>
      </c>
      <c r="G635" s="176">
        <v>9.27</v>
      </c>
      <c r="H635" s="178" t="s">
        <v>1375</v>
      </c>
      <c r="I635" s="179">
        <v>916</v>
      </c>
      <c r="J635" s="183">
        <v>1.5795663516823401E-4</v>
      </c>
      <c r="K635" s="181" t="s">
        <v>78</v>
      </c>
    </row>
    <row r="636" spans="1:11" ht="19.5" x14ac:dyDescent="0.2">
      <c r="A636" s="175" t="s">
        <v>1436</v>
      </c>
      <c r="B636" s="176" t="s">
        <v>1377</v>
      </c>
      <c r="C636" s="176" t="s">
        <v>95</v>
      </c>
      <c r="D636" s="176" t="s">
        <v>1378</v>
      </c>
      <c r="E636" s="177" t="s">
        <v>76</v>
      </c>
      <c r="F636" s="176">
        <v>2.35</v>
      </c>
      <c r="G636" s="176">
        <v>76.56</v>
      </c>
      <c r="H636" s="178" t="s">
        <v>1379</v>
      </c>
      <c r="I636" s="179">
        <v>207.38</v>
      </c>
      <c r="J636" s="183">
        <v>3.5760968341908696E-5</v>
      </c>
      <c r="K636" s="181" t="s">
        <v>654</v>
      </c>
    </row>
    <row r="637" spans="1:11" ht="19.5" x14ac:dyDescent="0.2">
      <c r="A637" s="175" t="s">
        <v>1437</v>
      </c>
      <c r="B637" s="176" t="s">
        <v>1421</v>
      </c>
      <c r="C637" s="176" t="s">
        <v>95</v>
      </c>
      <c r="D637" s="176" t="s">
        <v>1422</v>
      </c>
      <c r="E637" s="177" t="s">
        <v>787</v>
      </c>
      <c r="F637" s="176">
        <v>1</v>
      </c>
      <c r="G637" s="176">
        <v>28.21</v>
      </c>
      <c r="H637" s="178" t="s">
        <v>1423</v>
      </c>
      <c r="I637" s="179">
        <v>32.520000000000003</v>
      </c>
      <c r="J637" s="183">
        <v>5.6078054319552073E-6</v>
      </c>
      <c r="K637" s="181" t="s">
        <v>654</v>
      </c>
    </row>
    <row r="638" spans="1:11" ht="19.5" x14ac:dyDescent="0.2">
      <c r="A638" s="175" t="s">
        <v>1438</v>
      </c>
      <c r="B638" s="176" t="s">
        <v>1401</v>
      </c>
      <c r="C638" s="176" t="s">
        <v>74</v>
      </c>
      <c r="D638" s="176" t="s">
        <v>1402</v>
      </c>
      <c r="E638" s="177" t="s">
        <v>76</v>
      </c>
      <c r="F638" s="176">
        <v>10</v>
      </c>
      <c r="G638" s="176">
        <v>24.38</v>
      </c>
      <c r="H638" s="178" t="s">
        <v>1403</v>
      </c>
      <c r="I638" s="179">
        <v>301.10000000000002</v>
      </c>
      <c r="J638" s="183">
        <v>5.1922208350606179E-5</v>
      </c>
      <c r="K638" s="181" t="s">
        <v>78</v>
      </c>
    </row>
    <row r="639" spans="1:11" ht="19.5" x14ac:dyDescent="0.2">
      <c r="A639" s="175" t="s">
        <v>1439</v>
      </c>
      <c r="B639" s="176" t="s">
        <v>1385</v>
      </c>
      <c r="C639" s="176" t="s">
        <v>74</v>
      </c>
      <c r="D639" s="176" t="s">
        <v>1386</v>
      </c>
      <c r="E639" s="177" t="s">
        <v>76</v>
      </c>
      <c r="F639" s="176">
        <v>4</v>
      </c>
      <c r="G639" s="176">
        <v>14.55</v>
      </c>
      <c r="H639" s="178" t="s">
        <v>1387</v>
      </c>
      <c r="I639" s="179">
        <v>71.88</v>
      </c>
      <c r="J639" s="183">
        <v>1.2395112375428669E-5</v>
      </c>
      <c r="K639" s="181" t="s">
        <v>78</v>
      </c>
    </row>
    <row r="640" spans="1:11" ht="19.5" x14ac:dyDescent="0.2">
      <c r="A640" s="175" t="s">
        <v>1440</v>
      </c>
      <c r="B640" s="176" t="s">
        <v>1389</v>
      </c>
      <c r="C640" s="176" t="s">
        <v>74</v>
      </c>
      <c r="D640" s="176" t="s">
        <v>1390</v>
      </c>
      <c r="E640" s="177" t="s">
        <v>76</v>
      </c>
      <c r="F640" s="176">
        <v>1</v>
      </c>
      <c r="G640" s="176">
        <v>101.78</v>
      </c>
      <c r="H640" s="178" t="s">
        <v>1391</v>
      </c>
      <c r="I640" s="179">
        <v>125.73</v>
      </c>
      <c r="J640" s="183">
        <v>2.1681100152513166E-5</v>
      </c>
      <c r="K640" s="181" t="s">
        <v>78</v>
      </c>
    </row>
    <row r="641" spans="1:11" ht="19.5" x14ac:dyDescent="0.2">
      <c r="A641" s="175" t="s">
        <v>1441</v>
      </c>
      <c r="B641" s="176" t="s">
        <v>1397</v>
      </c>
      <c r="C641" s="176" t="s">
        <v>74</v>
      </c>
      <c r="D641" s="176" t="s">
        <v>1398</v>
      </c>
      <c r="E641" s="177" t="s">
        <v>76</v>
      </c>
      <c r="F641" s="176">
        <v>100</v>
      </c>
      <c r="G641" s="176">
        <v>0.93</v>
      </c>
      <c r="H641" s="178" t="s">
        <v>1399</v>
      </c>
      <c r="I641" s="179">
        <v>114</v>
      </c>
      <c r="J641" s="183">
        <v>1.9658358525304233E-5</v>
      </c>
      <c r="K641" s="181" t="s">
        <v>78</v>
      </c>
    </row>
    <row r="642" spans="1:11" ht="19.5" x14ac:dyDescent="0.2">
      <c r="A642" s="175" t="s">
        <v>1442</v>
      </c>
      <c r="B642" s="176" t="s">
        <v>1393</v>
      </c>
      <c r="C642" s="176" t="s">
        <v>74</v>
      </c>
      <c r="D642" s="176" t="s">
        <v>1394</v>
      </c>
      <c r="E642" s="177" t="s">
        <v>76</v>
      </c>
      <c r="F642" s="176">
        <v>1</v>
      </c>
      <c r="G642" s="176">
        <v>29.93</v>
      </c>
      <c r="H642" s="178" t="s">
        <v>1395</v>
      </c>
      <c r="I642" s="179">
        <v>36.97</v>
      </c>
      <c r="J642" s="183">
        <v>6.3751711814078725E-6</v>
      </c>
      <c r="K642" s="181" t="s">
        <v>78</v>
      </c>
    </row>
    <row r="643" spans="1:11" ht="19.5" x14ac:dyDescent="0.2">
      <c r="A643" s="175" t="s">
        <v>1443</v>
      </c>
      <c r="B643" s="176" t="s">
        <v>1444</v>
      </c>
      <c r="C643" s="176" t="s">
        <v>74</v>
      </c>
      <c r="D643" s="176" t="s">
        <v>1445</v>
      </c>
      <c r="E643" s="177" t="s">
        <v>76</v>
      </c>
      <c r="F643" s="176">
        <v>1</v>
      </c>
      <c r="G643" s="176">
        <v>334.72</v>
      </c>
      <c r="H643" s="178" t="s">
        <v>1446</v>
      </c>
      <c r="I643" s="179">
        <v>413.51</v>
      </c>
      <c r="J643" s="183">
        <v>7.1306384507004847E-5</v>
      </c>
      <c r="K643" s="181" t="s">
        <v>78</v>
      </c>
    </row>
    <row r="644" spans="1:11" ht="19.5" x14ac:dyDescent="0.2">
      <c r="A644" s="175" t="s">
        <v>1447</v>
      </c>
      <c r="B644" s="176" t="s">
        <v>1405</v>
      </c>
      <c r="C644" s="176" t="s">
        <v>95</v>
      </c>
      <c r="D644" s="176" t="s">
        <v>1406</v>
      </c>
      <c r="E644" s="177" t="s">
        <v>76</v>
      </c>
      <c r="F644" s="176">
        <v>2</v>
      </c>
      <c r="G644" s="176">
        <v>12.24</v>
      </c>
      <c r="H644" s="178" t="s">
        <v>1407</v>
      </c>
      <c r="I644" s="179">
        <v>28.22</v>
      </c>
      <c r="J644" s="183">
        <v>4.8663059437200478E-6</v>
      </c>
      <c r="K644" s="181" t="s">
        <v>654</v>
      </c>
    </row>
    <row r="645" spans="1:11" ht="19.5" x14ac:dyDescent="0.2">
      <c r="A645" s="175" t="s">
        <v>1448</v>
      </c>
      <c r="B645" s="176" t="s">
        <v>1449</v>
      </c>
      <c r="C645" s="176" t="s">
        <v>74</v>
      </c>
      <c r="D645" s="176" t="s">
        <v>1450</v>
      </c>
      <c r="E645" s="177" t="s">
        <v>76</v>
      </c>
      <c r="F645" s="176">
        <v>1</v>
      </c>
      <c r="G645" s="176">
        <v>103.01</v>
      </c>
      <c r="H645" s="178" t="s">
        <v>1451</v>
      </c>
      <c r="I645" s="179">
        <v>118.74</v>
      </c>
      <c r="J645" s="183">
        <v>2.0475732379777409E-5</v>
      </c>
      <c r="K645" s="181" t="s">
        <v>654</v>
      </c>
    </row>
    <row r="646" spans="1:11" ht="19.5" x14ac:dyDescent="0.2">
      <c r="A646" s="175" t="s">
        <v>1452</v>
      </c>
      <c r="B646" s="176" t="s">
        <v>1453</v>
      </c>
      <c r="C646" s="176" t="s">
        <v>74</v>
      </c>
      <c r="D646" s="176" t="s">
        <v>1454</v>
      </c>
      <c r="E646" s="177" t="s">
        <v>76</v>
      </c>
      <c r="F646" s="176">
        <v>1</v>
      </c>
      <c r="G646" s="176">
        <v>3.9</v>
      </c>
      <c r="H646" s="178" t="s">
        <v>1455</v>
      </c>
      <c r="I646" s="179">
        <v>4.8099999999999996</v>
      </c>
      <c r="J646" s="183">
        <v>8.2944477637467852E-7</v>
      </c>
      <c r="K646" s="181" t="s">
        <v>78</v>
      </c>
    </row>
    <row r="647" spans="1:11" ht="19.5" x14ac:dyDescent="0.2">
      <c r="A647" s="175" t="s">
        <v>1456</v>
      </c>
      <c r="B647" s="176" t="s">
        <v>1409</v>
      </c>
      <c r="C647" s="176" t="s">
        <v>74</v>
      </c>
      <c r="D647" s="176" t="s">
        <v>1410</v>
      </c>
      <c r="E647" s="177" t="s">
        <v>76</v>
      </c>
      <c r="F647" s="176">
        <v>60</v>
      </c>
      <c r="G647" s="176">
        <v>1.1499999999999999</v>
      </c>
      <c r="H647" s="178" t="s">
        <v>1411</v>
      </c>
      <c r="I647" s="179">
        <v>85.2</v>
      </c>
      <c r="J647" s="183">
        <v>1.4692036371543162E-5</v>
      </c>
      <c r="K647" s="181" t="s">
        <v>78</v>
      </c>
    </row>
    <row r="648" spans="1:11" ht="19.5" x14ac:dyDescent="0.2">
      <c r="A648" s="175" t="s">
        <v>1457</v>
      </c>
      <c r="B648" s="176" t="s">
        <v>1413</v>
      </c>
      <c r="C648" s="176" t="s">
        <v>74</v>
      </c>
      <c r="D648" s="176" t="s">
        <v>1414</v>
      </c>
      <c r="E648" s="177" t="s">
        <v>76</v>
      </c>
      <c r="F648" s="176">
        <v>2</v>
      </c>
      <c r="G648" s="176">
        <v>14</v>
      </c>
      <c r="H648" s="178" t="s">
        <v>1415</v>
      </c>
      <c r="I648" s="179">
        <v>34.58</v>
      </c>
      <c r="J648" s="183">
        <v>5.9630354193422836E-6</v>
      </c>
      <c r="K648" s="181" t="s">
        <v>78</v>
      </c>
    </row>
    <row r="649" spans="1:11" ht="19.5" x14ac:dyDescent="0.2">
      <c r="A649" s="175" t="s">
        <v>1458</v>
      </c>
      <c r="B649" s="176"/>
      <c r="C649" s="176"/>
      <c r="D649" s="176" t="s">
        <v>486</v>
      </c>
      <c r="E649" s="177"/>
      <c r="F649" s="176"/>
      <c r="G649" s="176"/>
      <c r="H649" s="178" t="s">
        <v>68</v>
      </c>
      <c r="I649" s="179">
        <v>8622.9699999999993</v>
      </c>
      <c r="J649" s="183">
        <v>1.4869599632714265E-3</v>
      </c>
      <c r="K649" s="181" t="s">
        <v>69</v>
      </c>
    </row>
    <row r="650" spans="1:11" ht="19.5" x14ac:dyDescent="0.2">
      <c r="A650" s="175" t="s">
        <v>1459</v>
      </c>
      <c r="B650" s="176" t="s">
        <v>1352</v>
      </c>
      <c r="C650" s="176" t="s">
        <v>74</v>
      </c>
      <c r="D650" s="176" t="s">
        <v>1353</v>
      </c>
      <c r="E650" s="177" t="s">
        <v>76</v>
      </c>
      <c r="F650" s="176">
        <v>1</v>
      </c>
      <c r="G650" s="176">
        <v>63.29</v>
      </c>
      <c r="H650" s="178" t="s">
        <v>1354</v>
      </c>
      <c r="I650" s="179">
        <v>78.180000000000007</v>
      </c>
      <c r="J650" s="183">
        <v>1.3481495346563902E-5</v>
      </c>
      <c r="K650" s="181" t="s">
        <v>78</v>
      </c>
    </row>
    <row r="651" spans="1:11" ht="19.5" x14ac:dyDescent="0.2">
      <c r="A651" s="175" t="s">
        <v>1460</v>
      </c>
      <c r="B651" s="176" t="s">
        <v>424</v>
      </c>
      <c r="C651" s="176" t="s">
        <v>74</v>
      </c>
      <c r="D651" s="176" t="s">
        <v>425</v>
      </c>
      <c r="E651" s="177" t="s">
        <v>76</v>
      </c>
      <c r="F651" s="176">
        <v>1</v>
      </c>
      <c r="G651" s="176">
        <v>182.38</v>
      </c>
      <c r="H651" s="178" t="s">
        <v>426</v>
      </c>
      <c r="I651" s="179">
        <v>225.31</v>
      </c>
      <c r="J651" s="183">
        <v>3.885284876610786E-5</v>
      </c>
      <c r="K651" s="181" t="s">
        <v>78</v>
      </c>
    </row>
    <row r="652" spans="1:11" ht="19.5" x14ac:dyDescent="0.2">
      <c r="A652" s="175" t="s">
        <v>1461</v>
      </c>
      <c r="B652" s="176" t="s">
        <v>1356</v>
      </c>
      <c r="C652" s="176" t="s">
        <v>74</v>
      </c>
      <c r="D652" s="176" t="s">
        <v>1357</v>
      </c>
      <c r="E652" s="177" t="s">
        <v>76</v>
      </c>
      <c r="F652" s="176">
        <v>48</v>
      </c>
      <c r="G652" s="176">
        <v>25.9</v>
      </c>
      <c r="H652" s="178" t="s">
        <v>1358</v>
      </c>
      <c r="I652" s="179">
        <v>1535.52</v>
      </c>
      <c r="J652" s="183">
        <v>2.6478774283136098E-4</v>
      </c>
      <c r="K652" s="181" t="s">
        <v>78</v>
      </c>
    </row>
    <row r="653" spans="1:11" ht="19.5" x14ac:dyDescent="0.2">
      <c r="A653" s="175" t="s">
        <v>1462</v>
      </c>
      <c r="B653" s="176" t="s">
        <v>1360</v>
      </c>
      <c r="C653" s="176" t="s">
        <v>74</v>
      </c>
      <c r="D653" s="176" t="s">
        <v>1361</v>
      </c>
      <c r="E653" s="177" t="s">
        <v>76</v>
      </c>
      <c r="F653" s="176">
        <v>12</v>
      </c>
      <c r="G653" s="176">
        <v>5.32</v>
      </c>
      <c r="H653" s="178" t="s">
        <v>1362</v>
      </c>
      <c r="I653" s="179">
        <v>78.84</v>
      </c>
      <c r="J653" s="183">
        <v>1.3595306895920926E-5</v>
      </c>
      <c r="K653" s="181" t="s">
        <v>78</v>
      </c>
    </row>
    <row r="654" spans="1:11" ht="19.5" x14ac:dyDescent="0.2">
      <c r="A654" s="175" t="s">
        <v>1463</v>
      </c>
      <c r="B654" s="176" t="s">
        <v>1429</v>
      </c>
      <c r="C654" s="176" t="s">
        <v>74</v>
      </c>
      <c r="D654" s="176" t="s">
        <v>1430</v>
      </c>
      <c r="E654" s="177" t="s">
        <v>76</v>
      </c>
      <c r="F654" s="176">
        <v>24</v>
      </c>
      <c r="G654" s="176">
        <v>6.85</v>
      </c>
      <c r="H654" s="178" t="s">
        <v>1431</v>
      </c>
      <c r="I654" s="179">
        <v>203.04</v>
      </c>
      <c r="J654" s="183">
        <v>3.5012571184015534E-5</v>
      </c>
      <c r="K654" s="181" t="s">
        <v>78</v>
      </c>
    </row>
    <row r="655" spans="1:11" ht="19.5" x14ac:dyDescent="0.2">
      <c r="A655" s="175" t="s">
        <v>1464</v>
      </c>
      <c r="B655" s="176" t="s">
        <v>1369</v>
      </c>
      <c r="C655" s="176" t="s">
        <v>74</v>
      </c>
      <c r="D655" s="176" t="s">
        <v>1370</v>
      </c>
      <c r="E655" s="177" t="s">
        <v>76</v>
      </c>
      <c r="F655" s="176">
        <v>30</v>
      </c>
      <c r="G655" s="176">
        <v>20.49</v>
      </c>
      <c r="H655" s="178" t="s">
        <v>1371</v>
      </c>
      <c r="I655" s="179">
        <v>759.3</v>
      </c>
      <c r="J655" s="183">
        <v>1.3093501428301319E-4</v>
      </c>
      <c r="K655" s="181" t="s">
        <v>78</v>
      </c>
    </row>
    <row r="656" spans="1:11" ht="19.5" x14ac:dyDescent="0.2">
      <c r="A656" s="175" t="s">
        <v>1465</v>
      </c>
      <c r="B656" s="176" t="s">
        <v>1373</v>
      </c>
      <c r="C656" s="176" t="s">
        <v>74</v>
      </c>
      <c r="D656" s="176" t="s">
        <v>1374</v>
      </c>
      <c r="E656" s="177" t="s">
        <v>76</v>
      </c>
      <c r="F656" s="176">
        <v>100</v>
      </c>
      <c r="G656" s="176">
        <v>9.27</v>
      </c>
      <c r="H656" s="178" t="s">
        <v>1375</v>
      </c>
      <c r="I656" s="179">
        <v>1145</v>
      </c>
      <c r="J656" s="183">
        <v>1.9744579396029251E-4</v>
      </c>
      <c r="K656" s="181" t="s">
        <v>78</v>
      </c>
    </row>
    <row r="657" spans="1:11" ht="19.5" x14ac:dyDescent="0.2">
      <c r="A657" s="175" t="s">
        <v>1466</v>
      </c>
      <c r="B657" s="176" t="s">
        <v>1377</v>
      </c>
      <c r="C657" s="176" t="s">
        <v>95</v>
      </c>
      <c r="D657" s="176" t="s">
        <v>1378</v>
      </c>
      <c r="E657" s="177" t="s">
        <v>76</v>
      </c>
      <c r="F657" s="176">
        <v>3.53</v>
      </c>
      <c r="G657" s="176">
        <v>76.56</v>
      </c>
      <c r="H657" s="178" t="s">
        <v>1379</v>
      </c>
      <c r="I657" s="179">
        <v>311.52</v>
      </c>
      <c r="J657" s="183">
        <v>5.3719051296515563E-5</v>
      </c>
      <c r="K657" s="181" t="s">
        <v>654</v>
      </c>
    </row>
    <row r="658" spans="1:11" ht="19.5" x14ac:dyDescent="0.2">
      <c r="A658" s="175" t="s">
        <v>1467</v>
      </c>
      <c r="B658" s="176" t="s">
        <v>124</v>
      </c>
      <c r="C658" s="176" t="s">
        <v>74</v>
      </c>
      <c r="D658" s="176" t="s">
        <v>125</v>
      </c>
      <c r="E658" s="177" t="s">
        <v>76</v>
      </c>
      <c r="F658" s="176">
        <v>3</v>
      </c>
      <c r="G658" s="176">
        <v>31.77</v>
      </c>
      <c r="H658" s="178" t="s">
        <v>126</v>
      </c>
      <c r="I658" s="179">
        <v>117.72</v>
      </c>
      <c r="J658" s="183">
        <v>2.0299841803498368E-5</v>
      </c>
      <c r="K658" s="181" t="s">
        <v>78</v>
      </c>
    </row>
    <row r="659" spans="1:11" ht="19.5" x14ac:dyDescent="0.2">
      <c r="A659" s="175" t="s">
        <v>1468</v>
      </c>
      <c r="B659" s="176" t="s">
        <v>1385</v>
      </c>
      <c r="C659" s="176" t="s">
        <v>74</v>
      </c>
      <c r="D659" s="176" t="s">
        <v>1386</v>
      </c>
      <c r="E659" s="177" t="s">
        <v>76</v>
      </c>
      <c r="F659" s="176">
        <v>4</v>
      </c>
      <c r="G659" s="176">
        <v>14.55</v>
      </c>
      <c r="H659" s="178" t="s">
        <v>1387</v>
      </c>
      <c r="I659" s="179">
        <v>71.88</v>
      </c>
      <c r="J659" s="183">
        <v>1.2395112375428669E-5</v>
      </c>
      <c r="K659" s="181" t="s">
        <v>78</v>
      </c>
    </row>
    <row r="660" spans="1:11" ht="19.5" x14ac:dyDescent="0.2">
      <c r="A660" s="175" t="s">
        <v>1469</v>
      </c>
      <c r="B660" s="176" t="s">
        <v>1389</v>
      </c>
      <c r="C660" s="176" t="s">
        <v>74</v>
      </c>
      <c r="D660" s="176" t="s">
        <v>1390</v>
      </c>
      <c r="E660" s="177" t="s">
        <v>76</v>
      </c>
      <c r="F660" s="176">
        <v>1</v>
      </c>
      <c r="G660" s="176">
        <v>101.78</v>
      </c>
      <c r="H660" s="178" t="s">
        <v>1391</v>
      </c>
      <c r="I660" s="179">
        <v>125.73</v>
      </c>
      <c r="J660" s="183">
        <v>2.1681100152513166E-5</v>
      </c>
      <c r="K660" s="181" t="s">
        <v>78</v>
      </c>
    </row>
    <row r="661" spans="1:11" ht="19.5" x14ac:dyDescent="0.2">
      <c r="A661" s="175" t="s">
        <v>1470</v>
      </c>
      <c r="B661" s="176" t="s">
        <v>1444</v>
      </c>
      <c r="C661" s="176" t="s">
        <v>74</v>
      </c>
      <c r="D661" s="176" t="s">
        <v>1445</v>
      </c>
      <c r="E661" s="177" t="s">
        <v>76</v>
      </c>
      <c r="F661" s="176">
        <v>1</v>
      </c>
      <c r="G661" s="176">
        <v>334.72</v>
      </c>
      <c r="H661" s="178" t="s">
        <v>1446</v>
      </c>
      <c r="I661" s="179">
        <v>413.51</v>
      </c>
      <c r="J661" s="183">
        <v>7.1306384507004847E-5</v>
      </c>
      <c r="K661" s="181" t="s">
        <v>78</v>
      </c>
    </row>
    <row r="662" spans="1:11" ht="19.5" x14ac:dyDescent="0.2">
      <c r="A662" s="175" t="s">
        <v>1471</v>
      </c>
      <c r="B662" s="176" t="s">
        <v>1397</v>
      </c>
      <c r="C662" s="176" t="s">
        <v>74</v>
      </c>
      <c r="D662" s="176" t="s">
        <v>1398</v>
      </c>
      <c r="E662" s="177" t="s">
        <v>76</v>
      </c>
      <c r="F662" s="176">
        <v>100</v>
      </c>
      <c r="G662" s="176">
        <v>0.93</v>
      </c>
      <c r="H662" s="178" t="s">
        <v>1399</v>
      </c>
      <c r="I662" s="179">
        <v>114</v>
      </c>
      <c r="J662" s="183">
        <v>1.9658358525304233E-5</v>
      </c>
      <c r="K662" s="181" t="s">
        <v>78</v>
      </c>
    </row>
    <row r="663" spans="1:11" ht="19.5" x14ac:dyDescent="0.2">
      <c r="A663" s="175" t="s">
        <v>1472</v>
      </c>
      <c r="B663" s="176" t="s">
        <v>1393</v>
      </c>
      <c r="C663" s="176" t="s">
        <v>74</v>
      </c>
      <c r="D663" s="176" t="s">
        <v>1394</v>
      </c>
      <c r="E663" s="177" t="s">
        <v>76</v>
      </c>
      <c r="F663" s="176">
        <v>1</v>
      </c>
      <c r="G663" s="176">
        <v>29.93</v>
      </c>
      <c r="H663" s="178" t="s">
        <v>1395</v>
      </c>
      <c r="I663" s="179">
        <v>36.97</v>
      </c>
      <c r="J663" s="183">
        <v>6.3751711814078725E-6</v>
      </c>
      <c r="K663" s="181" t="s">
        <v>78</v>
      </c>
    </row>
    <row r="664" spans="1:11" ht="19.5" x14ac:dyDescent="0.2">
      <c r="A664" s="175" t="s">
        <v>1473</v>
      </c>
      <c r="B664" s="176" t="s">
        <v>1401</v>
      </c>
      <c r="C664" s="176" t="s">
        <v>74</v>
      </c>
      <c r="D664" s="176" t="s">
        <v>1402</v>
      </c>
      <c r="E664" s="177" t="s">
        <v>76</v>
      </c>
      <c r="F664" s="176">
        <v>100</v>
      </c>
      <c r="G664" s="176">
        <v>24.38</v>
      </c>
      <c r="H664" s="178" t="s">
        <v>1403</v>
      </c>
      <c r="I664" s="179">
        <v>3011</v>
      </c>
      <c r="J664" s="183">
        <v>5.1922208350606172E-4</v>
      </c>
      <c r="K664" s="181" t="s">
        <v>78</v>
      </c>
    </row>
    <row r="665" spans="1:11" ht="19.5" x14ac:dyDescent="0.2">
      <c r="A665" s="175" t="s">
        <v>1474</v>
      </c>
      <c r="B665" s="176" t="s">
        <v>1405</v>
      </c>
      <c r="C665" s="176" t="s">
        <v>95</v>
      </c>
      <c r="D665" s="176" t="s">
        <v>1406</v>
      </c>
      <c r="E665" s="177" t="s">
        <v>76</v>
      </c>
      <c r="F665" s="176">
        <v>2</v>
      </c>
      <c r="G665" s="176">
        <v>12.24</v>
      </c>
      <c r="H665" s="178" t="s">
        <v>1407</v>
      </c>
      <c r="I665" s="179">
        <v>28.22</v>
      </c>
      <c r="J665" s="183">
        <v>4.8663059437200478E-6</v>
      </c>
      <c r="K665" s="181" t="s">
        <v>654</v>
      </c>
    </row>
    <row r="666" spans="1:11" ht="19.5" x14ac:dyDescent="0.2">
      <c r="A666" s="175" t="s">
        <v>1475</v>
      </c>
      <c r="B666" s="176" t="s">
        <v>1449</v>
      </c>
      <c r="C666" s="176" t="s">
        <v>74</v>
      </c>
      <c r="D666" s="176" t="s">
        <v>1450</v>
      </c>
      <c r="E666" s="177" t="s">
        <v>76</v>
      </c>
      <c r="F666" s="176">
        <v>1</v>
      </c>
      <c r="G666" s="176">
        <v>103.01</v>
      </c>
      <c r="H666" s="178" t="s">
        <v>1451</v>
      </c>
      <c r="I666" s="179">
        <v>118.74</v>
      </c>
      <c r="J666" s="183">
        <v>2.0475732379777409E-5</v>
      </c>
      <c r="K666" s="181" t="s">
        <v>654</v>
      </c>
    </row>
    <row r="667" spans="1:11" ht="19.5" x14ac:dyDescent="0.2">
      <c r="A667" s="175" t="s">
        <v>1476</v>
      </c>
      <c r="B667" s="176" t="s">
        <v>1453</v>
      </c>
      <c r="C667" s="176" t="s">
        <v>74</v>
      </c>
      <c r="D667" s="176" t="s">
        <v>1454</v>
      </c>
      <c r="E667" s="177" t="s">
        <v>76</v>
      </c>
      <c r="F667" s="176">
        <v>1</v>
      </c>
      <c r="G667" s="176">
        <v>3.9</v>
      </c>
      <c r="H667" s="178" t="s">
        <v>1455</v>
      </c>
      <c r="I667" s="179">
        <v>4.8099999999999996</v>
      </c>
      <c r="J667" s="183">
        <v>8.2944477637467852E-7</v>
      </c>
      <c r="K667" s="181" t="s">
        <v>78</v>
      </c>
    </row>
    <row r="668" spans="1:11" ht="19.5" x14ac:dyDescent="0.2">
      <c r="A668" s="175" t="s">
        <v>1477</v>
      </c>
      <c r="B668" s="176" t="s">
        <v>1409</v>
      </c>
      <c r="C668" s="176" t="s">
        <v>74</v>
      </c>
      <c r="D668" s="176" t="s">
        <v>1410</v>
      </c>
      <c r="E668" s="177" t="s">
        <v>76</v>
      </c>
      <c r="F668" s="176">
        <v>100</v>
      </c>
      <c r="G668" s="176">
        <v>1.1499999999999999</v>
      </c>
      <c r="H668" s="178" t="s">
        <v>1411</v>
      </c>
      <c r="I668" s="179">
        <v>142</v>
      </c>
      <c r="J668" s="183">
        <v>2.4486727285905269E-5</v>
      </c>
      <c r="K668" s="181" t="s">
        <v>78</v>
      </c>
    </row>
    <row r="669" spans="1:11" ht="19.5" x14ac:dyDescent="0.2">
      <c r="A669" s="175" t="s">
        <v>1478</v>
      </c>
      <c r="B669" s="176" t="s">
        <v>1421</v>
      </c>
      <c r="C669" s="176" t="s">
        <v>95</v>
      </c>
      <c r="D669" s="176" t="s">
        <v>1422</v>
      </c>
      <c r="E669" s="177" t="s">
        <v>787</v>
      </c>
      <c r="F669" s="176">
        <v>1</v>
      </c>
      <c r="G669" s="176">
        <v>28.21</v>
      </c>
      <c r="H669" s="178" t="s">
        <v>1423</v>
      </c>
      <c r="I669" s="179">
        <v>32.520000000000003</v>
      </c>
      <c r="J669" s="183">
        <v>5.6078054319552073E-6</v>
      </c>
      <c r="K669" s="181" t="s">
        <v>654</v>
      </c>
    </row>
    <row r="670" spans="1:11" ht="19.5" x14ac:dyDescent="0.2">
      <c r="A670" s="175" t="s">
        <v>1479</v>
      </c>
      <c r="B670" s="176" t="s">
        <v>1413</v>
      </c>
      <c r="C670" s="176" t="s">
        <v>74</v>
      </c>
      <c r="D670" s="176" t="s">
        <v>1414</v>
      </c>
      <c r="E670" s="177" t="s">
        <v>76</v>
      </c>
      <c r="F670" s="176">
        <v>4</v>
      </c>
      <c r="G670" s="176">
        <v>14</v>
      </c>
      <c r="H670" s="178" t="s">
        <v>1415</v>
      </c>
      <c r="I670" s="179">
        <v>69.16</v>
      </c>
      <c r="J670" s="183">
        <v>1.1926070838684567E-5</v>
      </c>
      <c r="K670" s="181" t="s">
        <v>78</v>
      </c>
    </row>
    <row r="671" spans="1:11" ht="19.5" x14ac:dyDescent="0.2">
      <c r="A671" s="175" t="s">
        <v>1480</v>
      </c>
      <c r="B671" s="176"/>
      <c r="C671" s="176"/>
      <c r="D671" s="176" t="s">
        <v>504</v>
      </c>
      <c r="E671" s="177"/>
      <c r="F671" s="176"/>
      <c r="G671" s="176"/>
      <c r="H671" s="178" t="s">
        <v>68</v>
      </c>
      <c r="I671" s="179">
        <v>271.39999999999998</v>
      </c>
      <c r="J671" s="183">
        <v>4.6800688629540075E-5</v>
      </c>
      <c r="K671" s="181" t="s">
        <v>69</v>
      </c>
    </row>
    <row r="672" spans="1:11" ht="19.5" x14ac:dyDescent="0.2">
      <c r="A672" s="175" t="s">
        <v>1481</v>
      </c>
      <c r="B672" s="176" t="s">
        <v>1482</v>
      </c>
      <c r="C672" s="176" t="s">
        <v>74</v>
      </c>
      <c r="D672" s="176" t="s">
        <v>1483</v>
      </c>
      <c r="E672" s="177" t="s">
        <v>430</v>
      </c>
      <c r="F672" s="176">
        <v>1</v>
      </c>
      <c r="G672" s="176">
        <v>31.37</v>
      </c>
      <c r="H672" s="178" t="s">
        <v>1484</v>
      </c>
      <c r="I672" s="179">
        <v>38.75</v>
      </c>
      <c r="J672" s="183">
        <v>6.6821174811889385E-6</v>
      </c>
      <c r="K672" s="181" t="s">
        <v>78</v>
      </c>
    </row>
    <row r="673" spans="1:11" ht="19.5" x14ac:dyDescent="0.2">
      <c r="A673" s="175" t="s">
        <v>1485</v>
      </c>
      <c r="B673" s="176" t="s">
        <v>1356</v>
      </c>
      <c r="C673" s="176" t="s">
        <v>74</v>
      </c>
      <c r="D673" s="176" t="s">
        <v>1357</v>
      </c>
      <c r="E673" s="177" t="s">
        <v>76</v>
      </c>
      <c r="F673" s="176">
        <v>2</v>
      </c>
      <c r="G673" s="176">
        <v>25.9</v>
      </c>
      <c r="H673" s="178" t="s">
        <v>1358</v>
      </c>
      <c r="I673" s="179">
        <v>63.98</v>
      </c>
      <c r="J673" s="183">
        <v>1.1032822617973375E-5</v>
      </c>
      <c r="K673" s="181" t="s">
        <v>78</v>
      </c>
    </row>
    <row r="674" spans="1:11" ht="19.5" x14ac:dyDescent="0.2">
      <c r="A674" s="175" t="s">
        <v>1486</v>
      </c>
      <c r="B674" s="176" t="s">
        <v>1360</v>
      </c>
      <c r="C674" s="176" t="s">
        <v>74</v>
      </c>
      <c r="D674" s="176" t="s">
        <v>1361</v>
      </c>
      <c r="E674" s="177" t="s">
        <v>76</v>
      </c>
      <c r="F674" s="176">
        <v>1</v>
      </c>
      <c r="G674" s="176">
        <v>5.32</v>
      </c>
      <c r="H674" s="178" t="s">
        <v>1362</v>
      </c>
      <c r="I674" s="179">
        <v>6.57</v>
      </c>
      <c r="J674" s="183">
        <v>1.1329422413267438E-6</v>
      </c>
      <c r="K674" s="181" t="s">
        <v>78</v>
      </c>
    </row>
    <row r="675" spans="1:11" ht="19.5" x14ac:dyDescent="0.2">
      <c r="A675" s="175" t="s">
        <v>1487</v>
      </c>
      <c r="B675" s="176" t="s">
        <v>1488</v>
      </c>
      <c r="C675" s="176" t="s">
        <v>74</v>
      </c>
      <c r="D675" s="176" t="s">
        <v>1489</v>
      </c>
      <c r="E675" s="177" t="s">
        <v>76</v>
      </c>
      <c r="F675" s="176">
        <v>1</v>
      </c>
      <c r="G675" s="176">
        <v>34.630000000000003</v>
      </c>
      <c r="H675" s="178" t="s">
        <v>1490</v>
      </c>
      <c r="I675" s="179">
        <v>42.78</v>
      </c>
      <c r="J675" s="183">
        <v>7.3770576992325877E-6</v>
      </c>
      <c r="K675" s="181" t="s">
        <v>78</v>
      </c>
    </row>
    <row r="676" spans="1:11" ht="19.5" x14ac:dyDescent="0.2">
      <c r="A676" s="175" t="s">
        <v>1491</v>
      </c>
      <c r="B676" s="176" t="s">
        <v>1369</v>
      </c>
      <c r="C676" s="176" t="s">
        <v>74</v>
      </c>
      <c r="D676" s="176" t="s">
        <v>1370</v>
      </c>
      <c r="E676" s="177" t="s">
        <v>76</v>
      </c>
      <c r="F676" s="176">
        <v>2</v>
      </c>
      <c r="G676" s="176">
        <v>20.49</v>
      </c>
      <c r="H676" s="178" t="s">
        <v>1371</v>
      </c>
      <c r="I676" s="179">
        <v>50.62</v>
      </c>
      <c r="J676" s="183">
        <v>8.7290009522008788E-6</v>
      </c>
      <c r="K676" s="181" t="s">
        <v>78</v>
      </c>
    </row>
    <row r="677" spans="1:11" ht="19.5" x14ac:dyDescent="0.2">
      <c r="A677" s="175" t="s">
        <v>1492</v>
      </c>
      <c r="B677" s="176" t="s">
        <v>1373</v>
      </c>
      <c r="C677" s="176" t="s">
        <v>74</v>
      </c>
      <c r="D677" s="176" t="s">
        <v>1374</v>
      </c>
      <c r="E677" s="177" t="s">
        <v>76</v>
      </c>
      <c r="F677" s="176">
        <v>6</v>
      </c>
      <c r="G677" s="176">
        <v>9.27</v>
      </c>
      <c r="H677" s="178" t="s">
        <v>1375</v>
      </c>
      <c r="I677" s="179">
        <v>68.7</v>
      </c>
      <c r="J677" s="183">
        <v>1.1846747637617549E-5</v>
      </c>
      <c r="K677" s="181" t="s">
        <v>78</v>
      </c>
    </row>
    <row r="678" spans="1:11" ht="19.5" x14ac:dyDescent="0.2">
      <c r="A678" s="175" t="s">
        <v>1493</v>
      </c>
      <c r="B678" s="176"/>
      <c r="C678" s="176"/>
      <c r="D678" s="176" t="s">
        <v>508</v>
      </c>
      <c r="E678" s="177"/>
      <c r="F678" s="176"/>
      <c r="G678" s="176"/>
      <c r="H678" s="178" t="s">
        <v>68</v>
      </c>
      <c r="I678" s="179">
        <v>6230.08</v>
      </c>
      <c r="J678" s="183">
        <v>1.0743258445730472E-3</v>
      </c>
      <c r="K678" s="181" t="s">
        <v>69</v>
      </c>
    </row>
    <row r="679" spans="1:11" ht="19.5" x14ac:dyDescent="0.2">
      <c r="A679" s="175" t="s">
        <v>1494</v>
      </c>
      <c r="B679" s="176" t="s">
        <v>1352</v>
      </c>
      <c r="C679" s="176" t="s">
        <v>74</v>
      </c>
      <c r="D679" s="176" t="s">
        <v>1353</v>
      </c>
      <c r="E679" s="177" t="s">
        <v>76</v>
      </c>
      <c r="F679" s="176">
        <v>2</v>
      </c>
      <c r="G679" s="176">
        <v>63.29</v>
      </c>
      <c r="H679" s="178" t="s">
        <v>1354</v>
      </c>
      <c r="I679" s="179">
        <v>156.36000000000001</v>
      </c>
      <c r="J679" s="183">
        <v>2.6962990693127805E-5</v>
      </c>
      <c r="K679" s="181" t="s">
        <v>78</v>
      </c>
    </row>
    <row r="680" spans="1:11" ht="19.5" x14ac:dyDescent="0.2">
      <c r="A680" s="175" t="s">
        <v>1495</v>
      </c>
      <c r="B680" s="176" t="s">
        <v>1356</v>
      </c>
      <c r="C680" s="176" t="s">
        <v>74</v>
      </c>
      <c r="D680" s="176" t="s">
        <v>1357</v>
      </c>
      <c r="E680" s="177" t="s">
        <v>76</v>
      </c>
      <c r="F680" s="176">
        <v>32</v>
      </c>
      <c r="G680" s="176">
        <v>25.9</v>
      </c>
      <c r="H680" s="178" t="s">
        <v>1358</v>
      </c>
      <c r="I680" s="179">
        <v>1023.68</v>
      </c>
      <c r="J680" s="183">
        <v>1.7652516188757401E-4</v>
      </c>
      <c r="K680" s="181" t="s">
        <v>78</v>
      </c>
    </row>
    <row r="681" spans="1:11" ht="19.5" x14ac:dyDescent="0.2">
      <c r="A681" s="175" t="s">
        <v>1496</v>
      </c>
      <c r="B681" s="176" t="s">
        <v>1360</v>
      </c>
      <c r="C681" s="176" t="s">
        <v>74</v>
      </c>
      <c r="D681" s="176" t="s">
        <v>1361</v>
      </c>
      <c r="E681" s="177" t="s">
        <v>76</v>
      </c>
      <c r="F681" s="176">
        <v>14</v>
      </c>
      <c r="G681" s="176">
        <v>5.32</v>
      </c>
      <c r="H681" s="178" t="s">
        <v>1362</v>
      </c>
      <c r="I681" s="179">
        <v>91.98</v>
      </c>
      <c r="J681" s="183">
        <v>1.5861191378574415E-5</v>
      </c>
      <c r="K681" s="181" t="s">
        <v>78</v>
      </c>
    </row>
    <row r="682" spans="1:11" ht="19.5" x14ac:dyDescent="0.2">
      <c r="A682" s="175" t="s">
        <v>1497</v>
      </c>
      <c r="B682" s="176" t="s">
        <v>1429</v>
      </c>
      <c r="C682" s="176" t="s">
        <v>74</v>
      </c>
      <c r="D682" s="176" t="s">
        <v>1430</v>
      </c>
      <c r="E682" s="177" t="s">
        <v>76</v>
      </c>
      <c r="F682" s="176">
        <v>4</v>
      </c>
      <c r="G682" s="176">
        <v>6.85</v>
      </c>
      <c r="H682" s="178" t="s">
        <v>1431</v>
      </c>
      <c r="I682" s="179">
        <v>33.840000000000003</v>
      </c>
      <c r="J682" s="183">
        <v>5.835428530669256E-6</v>
      </c>
      <c r="K682" s="181" t="s">
        <v>78</v>
      </c>
    </row>
    <row r="683" spans="1:11" ht="19.5" x14ac:dyDescent="0.2">
      <c r="A683" s="175" t="s">
        <v>1498</v>
      </c>
      <c r="B683" s="176" t="s">
        <v>424</v>
      </c>
      <c r="C683" s="176" t="s">
        <v>74</v>
      </c>
      <c r="D683" s="176" t="s">
        <v>425</v>
      </c>
      <c r="E683" s="177" t="s">
        <v>76</v>
      </c>
      <c r="F683" s="176">
        <v>2</v>
      </c>
      <c r="G683" s="176">
        <v>182.38</v>
      </c>
      <c r="H683" s="178" t="s">
        <v>426</v>
      </c>
      <c r="I683" s="179">
        <v>450.62</v>
      </c>
      <c r="J683" s="183">
        <v>7.7705697532215719E-5</v>
      </c>
      <c r="K683" s="181" t="s">
        <v>78</v>
      </c>
    </row>
    <row r="684" spans="1:11" ht="19.5" x14ac:dyDescent="0.2">
      <c r="A684" s="175" t="s">
        <v>1499</v>
      </c>
      <c r="B684" s="176" t="s">
        <v>1369</v>
      </c>
      <c r="C684" s="176" t="s">
        <v>74</v>
      </c>
      <c r="D684" s="176" t="s">
        <v>1370</v>
      </c>
      <c r="E684" s="177" t="s">
        <v>76</v>
      </c>
      <c r="F684" s="176">
        <v>10</v>
      </c>
      <c r="G684" s="176">
        <v>20.49</v>
      </c>
      <c r="H684" s="178" t="s">
        <v>1371</v>
      </c>
      <c r="I684" s="179">
        <v>253.1</v>
      </c>
      <c r="J684" s="183">
        <v>4.3645004761004396E-5</v>
      </c>
      <c r="K684" s="181" t="s">
        <v>78</v>
      </c>
    </row>
    <row r="685" spans="1:11" ht="19.5" x14ac:dyDescent="0.2">
      <c r="A685" s="175" t="s">
        <v>1500</v>
      </c>
      <c r="B685" s="176" t="s">
        <v>1373</v>
      </c>
      <c r="C685" s="176" t="s">
        <v>74</v>
      </c>
      <c r="D685" s="176" t="s">
        <v>1374</v>
      </c>
      <c r="E685" s="177" t="s">
        <v>76</v>
      </c>
      <c r="F685" s="176">
        <v>80</v>
      </c>
      <c r="G685" s="176">
        <v>9.27</v>
      </c>
      <c r="H685" s="178" t="s">
        <v>1375</v>
      </c>
      <c r="I685" s="179">
        <v>916</v>
      </c>
      <c r="J685" s="183">
        <v>1.5795663516823401E-4</v>
      </c>
      <c r="K685" s="181" t="s">
        <v>78</v>
      </c>
    </row>
    <row r="686" spans="1:11" ht="19.5" x14ac:dyDescent="0.2">
      <c r="A686" s="175" t="s">
        <v>1501</v>
      </c>
      <c r="B686" s="176" t="s">
        <v>1377</v>
      </c>
      <c r="C686" s="176" t="s">
        <v>95</v>
      </c>
      <c r="D686" s="176" t="s">
        <v>1378</v>
      </c>
      <c r="E686" s="177" t="s">
        <v>76</v>
      </c>
      <c r="F686" s="176">
        <v>2.35</v>
      </c>
      <c r="G686" s="176">
        <v>76.56</v>
      </c>
      <c r="H686" s="178" t="s">
        <v>1379</v>
      </c>
      <c r="I686" s="179">
        <v>207.38</v>
      </c>
      <c r="J686" s="183">
        <v>3.5760968341908696E-5</v>
      </c>
      <c r="K686" s="181" t="s">
        <v>654</v>
      </c>
    </row>
    <row r="687" spans="1:11" ht="19.5" x14ac:dyDescent="0.2">
      <c r="A687" s="175" t="s">
        <v>1502</v>
      </c>
      <c r="B687" s="176" t="s">
        <v>1385</v>
      </c>
      <c r="C687" s="176" t="s">
        <v>74</v>
      </c>
      <c r="D687" s="176" t="s">
        <v>1386</v>
      </c>
      <c r="E687" s="177" t="s">
        <v>76</v>
      </c>
      <c r="F687" s="176">
        <v>6</v>
      </c>
      <c r="G687" s="176">
        <v>14.55</v>
      </c>
      <c r="H687" s="178" t="s">
        <v>1387</v>
      </c>
      <c r="I687" s="179">
        <v>107.82</v>
      </c>
      <c r="J687" s="183">
        <v>1.8592668563143002E-5</v>
      </c>
      <c r="K687" s="181" t="s">
        <v>78</v>
      </c>
    </row>
    <row r="688" spans="1:11" ht="19.5" x14ac:dyDescent="0.2">
      <c r="A688" s="175" t="s">
        <v>1503</v>
      </c>
      <c r="B688" s="176" t="s">
        <v>1389</v>
      </c>
      <c r="C688" s="176" t="s">
        <v>74</v>
      </c>
      <c r="D688" s="176" t="s">
        <v>1390</v>
      </c>
      <c r="E688" s="177" t="s">
        <v>76</v>
      </c>
      <c r="F688" s="176">
        <v>2</v>
      </c>
      <c r="G688" s="176">
        <v>101.78</v>
      </c>
      <c r="H688" s="178" t="s">
        <v>1391</v>
      </c>
      <c r="I688" s="179">
        <v>251.46</v>
      </c>
      <c r="J688" s="183">
        <v>4.3362200305026332E-5</v>
      </c>
      <c r="K688" s="181" t="s">
        <v>78</v>
      </c>
    </row>
    <row r="689" spans="1:11" ht="19.5" x14ac:dyDescent="0.2">
      <c r="A689" s="175" t="s">
        <v>1504</v>
      </c>
      <c r="B689" s="176" t="s">
        <v>1444</v>
      </c>
      <c r="C689" s="176" t="s">
        <v>74</v>
      </c>
      <c r="D689" s="176" t="s">
        <v>1445</v>
      </c>
      <c r="E689" s="177" t="s">
        <v>76</v>
      </c>
      <c r="F689" s="176">
        <v>2</v>
      </c>
      <c r="G689" s="176">
        <v>334.72</v>
      </c>
      <c r="H689" s="178" t="s">
        <v>1446</v>
      </c>
      <c r="I689" s="179">
        <v>827.02</v>
      </c>
      <c r="J689" s="183">
        <v>1.4261276901400969E-4</v>
      </c>
      <c r="K689" s="181" t="s">
        <v>78</v>
      </c>
    </row>
    <row r="690" spans="1:11" ht="19.5" x14ac:dyDescent="0.2">
      <c r="A690" s="175" t="s">
        <v>1505</v>
      </c>
      <c r="B690" s="176" t="s">
        <v>1397</v>
      </c>
      <c r="C690" s="176" t="s">
        <v>74</v>
      </c>
      <c r="D690" s="176" t="s">
        <v>1398</v>
      </c>
      <c r="E690" s="177" t="s">
        <v>76</v>
      </c>
      <c r="F690" s="176">
        <v>100</v>
      </c>
      <c r="G690" s="176">
        <v>0.93</v>
      </c>
      <c r="H690" s="178" t="s">
        <v>1399</v>
      </c>
      <c r="I690" s="179">
        <v>114</v>
      </c>
      <c r="J690" s="183">
        <v>1.9658358525304233E-5</v>
      </c>
      <c r="K690" s="181" t="s">
        <v>78</v>
      </c>
    </row>
    <row r="691" spans="1:11" ht="19.5" x14ac:dyDescent="0.2">
      <c r="A691" s="175" t="s">
        <v>1506</v>
      </c>
      <c r="B691" s="176" t="s">
        <v>1401</v>
      </c>
      <c r="C691" s="176" t="s">
        <v>74</v>
      </c>
      <c r="D691" s="176" t="s">
        <v>1402</v>
      </c>
      <c r="E691" s="177" t="s">
        <v>76</v>
      </c>
      <c r="F691" s="176">
        <v>40</v>
      </c>
      <c r="G691" s="176">
        <v>24.38</v>
      </c>
      <c r="H691" s="178" t="s">
        <v>1403</v>
      </c>
      <c r="I691" s="179">
        <v>1204.4000000000001</v>
      </c>
      <c r="J691" s="183">
        <v>2.0768883340242472E-4</v>
      </c>
      <c r="K691" s="181" t="s">
        <v>78</v>
      </c>
    </row>
    <row r="692" spans="1:11" ht="19.5" x14ac:dyDescent="0.2">
      <c r="A692" s="175" t="s">
        <v>1507</v>
      </c>
      <c r="B692" s="176" t="s">
        <v>1405</v>
      </c>
      <c r="C692" s="176" t="s">
        <v>95</v>
      </c>
      <c r="D692" s="176" t="s">
        <v>1406</v>
      </c>
      <c r="E692" s="177" t="s">
        <v>76</v>
      </c>
      <c r="F692" s="176">
        <v>2</v>
      </c>
      <c r="G692" s="176">
        <v>12.24</v>
      </c>
      <c r="H692" s="178" t="s">
        <v>1407</v>
      </c>
      <c r="I692" s="179">
        <v>28.22</v>
      </c>
      <c r="J692" s="183">
        <v>4.8663059437200478E-6</v>
      </c>
      <c r="K692" s="181" t="s">
        <v>654</v>
      </c>
    </row>
    <row r="693" spans="1:11" ht="19.5" x14ac:dyDescent="0.2">
      <c r="A693" s="175" t="s">
        <v>1508</v>
      </c>
      <c r="B693" s="176" t="s">
        <v>1417</v>
      </c>
      <c r="C693" s="176" t="s">
        <v>74</v>
      </c>
      <c r="D693" s="176" t="s">
        <v>1418</v>
      </c>
      <c r="E693" s="177" t="s">
        <v>76</v>
      </c>
      <c r="F693" s="176">
        <v>2</v>
      </c>
      <c r="G693" s="176">
        <v>112.67</v>
      </c>
      <c r="H693" s="178" t="s">
        <v>1419</v>
      </c>
      <c r="I693" s="179">
        <v>278.38</v>
      </c>
      <c r="J693" s="183">
        <v>4.800433198486133E-5</v>
      </c>
      <c r="K693" s="181" t="s">
        <v>78</v>
      </c>
    </row>
    <row r="694" spans="1:11" ht="19.5" x14ac:dyDescent="0.2">
      <c r="A694" s="175" t="s">
        <v>1509</v>
      </c>
      <c r="B694" s="176" t="s">
        <v>1453</v>
      </c>
      <c r="C694" s="176" t="s">
        <v>74</v>
      </c>
      <c r="D694" s="176" t="s">
        <v>1454</v>
      </c>
      <c r="E694" s="177" t="s">
        <v>76</v>
      </c>
      <c r="F694" s="176">
        <v>2</v>
      </c>
      <c r="G694" s="176">
        <v>3.9</v>
      </c>
      <c r="H694" s="178" t="s">
        <v>1455</v>
      </c>
      <c r="I694" s="179">
        <v>9.6199999999999992</v>
      </c>
      <c r="J694" s="183">
        <v>1.658889552749357E-6</v>
      </c>
      <c r="K694" s="181" t="s">
        <v>78</v>
      </c>
    </row>
    <row r="695" spans="1:11" ht="19.5" x14ac:dyDescent="0.2">
      <c r="A695" s="175" t="s">
        <v>1510</v>
      </c>
      <c r="B695" s="176" t="s">
        <v>1409</v>
      </c>
      <c r="C695" s="176" t="s">
        <v>74</v>
      </c>
      <c r="D695" s="176" t="s">
        <v>1410</v>
      </c>
      <c r="E695" s="177" t="s">
        <v>76</v>
      </c>
      <c r="F695" s="176">
        <v>100</v>
      </c>
      <c r="G695" s="176">
        <v>1.1499999999999999</v>
      </c>
      <c r="H695" s="178" t="s">
        <v>1411</v>
      </c>
      <c r="I695" s="179">
        <v>142</v>
      </c>
      <c r="J695" s="183">
        <v>2.4486727285905269E-5</v>
      </c>
      <c r="K695" s="181" t="s">
        <v>78</v>
      </c>
    </row>
    <row r="696" spans="1:11" ht="19.5" x14ac:dyDescent="0.2">
      <c r="A696" s="175" t="s">
        <v>1511</v>
      </c>
      <c r="B696" s="176" t="s">
        <v>1421</v>
      </c>
      <c r="C696" s="176" t="s">
        <v>95</v>
      </c>
      <c r="D696" s="176" t="s">
        <v>1422</v>
      </c>
      <c r="E696" s="177" t="s">
        <v>787</v>
      </c>
      <c r="F696" s="176">
        <v>2</v>
      </c>
      <c r="G696" s="176">
        <v>28.21</v>
      </c>
      <c r="H696" s="178" t="s">
        <v>1423</v>
      </c>
      <c r="I696" s="179">
        <v>65.040000000000006</v>
      </c>
      <c r="J696" s="183">
        <v>1.1215610863910415E-5</v>
      </c>
      <c r="K696" s="181" t="s">
        <v>654</v>
      </c>
    </row>
    <row r="697" spans="1:11" ht="19.5" x14ac:dyDescent="0.2">
      <c r="A697" s="175" t="s">
        <v>1512</v>
      </c>
      <c r="B697" s="176" t="s">
        <v>1413</v>
      </c>
      <c r="C697" s="176" t="s">
        <v>74</v>
      </c>
      <c r="D697" s="176" t="s">
        <v>1414</v>
      </c>
      <c r="E697" s="177" t="s">
        <v>76</v>
      </c>
      <c r="F697" s="176">
        <v>4</v>
      </c>
      <c r="G697" s="176">
        <v>14</v>
      </c>
      <c r="H697" s="178" t="s">
        <v>1415</v>
      </c>
      <c r="I697" s="179">
        <v>69.16</v>
      </c>
      <c r="J697" s="183">
        <v>1.1926070838684567E-5</v>
      </c>
      <c r="K697" s="181" t="s">
        <v>78</v>
      </c>
    </row>
    <row r="698" spans="1:11" ht="19.5" x14ac:dyDescent="0.2">
      <c r="A698" s="175" t="s">
        <v>1513</v>
      </c>
      <c r="B698" s="176"/>
      <c r="C698" s="176"/>
      <c r="D698" s="176" t="s">
        <v>522</v>
      </c>
      <c r="E698" s="177"/>
      <c r="F698" s="176"/>
      <c r="G698" s="176"/>
      <c r="H698" s="178" t="s">
        <v>68</v>
      </c>
      <c r="I698" s="179">
        <v>4936.26</v>
      </c>
      <c r="J698" s="183">
        <v>8.5121727065016019E-4</v>
      </c>
      <c r="K698" s="181" t="s">
        <v>69</v>
      </c>
    </row>
    <row r="699" spans="1:11" ht="19.5" x14ac:dyDescent="0.2">
      <c r="A699" s="175" t="s">
        <v>1514</v>
      </c>
      <c r="B699" s="176" t="s">
        <v>1352</v>
      </c>
      <c r="C699" s="176" t="s">
        <v>74</v>
      </c>
      <c r="D699" s="176" t="s">
        <v>1353</v>
      </c>
      <c r="E699" s="177" t="s">
        <v>76</v>
      </c>
      <c r="F699" s="176">
        <v>1</v>
      </c>
      <c r="G699" s="176">
        <v>63.29</v>
      </c>
      <c r="H699" s="178" t="s">
        <v>1354</v>
      </c>
      <c r="I699" s="179">
        <v>78.180000000000007</v>
      </c>
      <c r="J699" s="183">
        <v>1.3481495346563902E-5</v>
      </c>
      <c r="K699" s="181" t="s">
        <v>78</v>
      </c>
    </row>
    <row r="700" spans="1:11" ht="19.5" x14ac:dyDescent="0.2">
      <c r="A700" s="175" t="s">
        <v>1515</v>
      </c>
      <c r="B700" s="176" t="s">
        <v>1356</v>
      </c>
      <c r="C700" s="176" t="s">
        <v>74</v>
      </c>
      <c r="D700" s="176" t="s">
        <v>1357</v>
      </c>
      <c r="E700" s="177" t="s">
        <v>76</v>
      </c>
      <c r="F700" s="176">
        <v>16</v>
      </c>
      <c r="G700" s="176">
        <v>25.9</v>
      </c>
      <c r="H700" s="178" t="s">
        <v>1358</v>
      </c>
      <c r="I700" s="179">
        <v>511.84</v>
      </c>
      <c r="J700" s="183">
        <v>8.8262580943787003E-5</v>
      </c>
      <c r="K700" s="181" t="s">
        <v>78</v>
      </c>
    </row>
    <row r="701" spans="1:11" ht="19.5" x14ac:dyDescent="0.2">
      <c r="A701" s="175" t="s">
        <v>1516</v>
      </c>
      <c r="B701" s="176" t="s">
        <v>1360</v>
      </c>
      <c r="C701" s="176" t="s">
        <v>74</v>
      </c>
      <c r="D701" s="176" t="s">
        <v>1361</v>
      </c>
      <c r="E701" s="177" t="s">
        <v>76</v>
      </c>
      <c r="F701" s="176">
        <v>7</v>
      </c>
      <c r="G701" s="176">
        <v>5.32</v>
      </c>
      <c r="H701" s="178" t="s">
        <v>1362</v>
      </c>
      <c r="I701" s="179">
        <v>45.99</v>
      </c>
      <c r="J701" s="183">
        <v>7.9305956892872076E-6</v>
      </c>
      <c r="K701" s="181" t="s">
        <v>78</v>
      </c>
    </row>
    <row r="702" spans="1:11" ht="19.5" x14ac:dyDescent="0.2">
      <c r="A702" s="175" t="s">
        <v>1517</v>
      </c>
      <c r="B702" s="176" t="s">
        <v>1429</v>
      </c>
      <c r="C702" s="176" t="s">
        <v>74</v>
      </c>
      <c r="D702" s="176" t="s">
        <v>1430</v>
      </c>
      <c r="E702" s="177" t="s">
        <v>76</v>
      </c>
      <c r="F702" s="176">
        <v>2</v>
      </c>
      <c r="G702" s="176">
        <v>6.85</v>
      </c>
      <c r="H702" s="178" t="s">
        <v>1431</v>
      </c>
      <c r="I702" s="179">
        <v>16.920000000000002</v>
      </c>
      <c r="J702" s="183">
        <v>2.917714265334628E-6</v>
      </c>
      <c r="K702" s="181" t="s">
        <v>78</v>
      </c>
    </row>
    <row r="703" spans="1:11" ht="19.5" x14ac:dyDescent="0.2">
      <c r="A703" s="175" t="s">
        <v>1518</v>
      </c>
      <c r="B703" s="176" t="s">
        <v>424</v>
      </c>
      <c r="C703" s="176" t="s">
        <v>74</v>
      </c>
      <c r="D703" s="176" t="s">
        <v>425</v>
      </c>
      <c r="E703" s="177" t="s">
        <v>76</v>
      </c>
      <c r="F703" s="176">
        <v>1</v>
      </c>
      <c r="G703" s="176">
        <v>182.38</v>
      </c>
      <c r="H703" s="178" t="s">
        <v>426</v>
      </c>
      <c r="I703" s="179">
        <v>225.31</v>
      </c>
      <c r="J703" s="183">
        <v>3.885284876610786E-5</v>
      </c>
      <c r="K703" s="181" t="s">
        <v>78</v>
      </c>
    </row>
    <row r="704" spans="1:11" ht="19.5" x14ac:dyDescent="0.2">
      <c r="A704" s="175" t="s">
        <v>1519</v>
      </c>
      <c r="B704" s="176" t="s">
        <v>1373</v>
      </c>
      <c r="C704" s="176" t="s">
        <v>74</v>
      </c>
      <c r="D704" s="176" t="s">
        <v>1374</v>
      </c>
      <c r="E704" s="177" t="s">
        <v>76</v>
      </c>
      <c r="F704" s="176">
        <v>80</v>
      </c>
      <c r="G704" s="176">
        <v>9.27</v>
      </c>
      <c r="H704" s="178" t="s">
        <v>1375</v>
      </c>
      <c r="I704" s="179">
        <v>916</v>
      </c>
      <c r="J704" s="183">
        <v>1.5795663516823401E-4</v>
      </c>
      <c r="K704" s="181" t="s">
        <v>78</v>
      </c>
    </row>
    <row r="705" spans="1:11" ht="19.5" x14ac:dyDescent="0.2">
      <c r="A705" s="175" t="s">
        <v>1520</v>
      </c>
      <c r="B705" s="176" t="s">
        <v>1369</v>
      </c>
      <c r="C705" s="176" t="s">
        <v>74</v>
      </c>
      <c r="D705" s="176" t="s">
        <v>1370</v>
      </c>
      <c r="E705" s="177" t="s">
        <v>76</v>
      </c>
      <c r="F705" s="176">
        <v>10</v>
      </c>
      <c r="G705" s="176">
        <v>20.49</v>
      </c>
      <c r="H705" s="178" t="s">
        <v>1371</v>
      </c>
      <c r="I705" s="179">
        <v>253.1</v>
      </c>
      <c r="J705" s="183">
        <v>4.3645004761004396E-5</v>
      </c>
      <c r="K705" s="181" t="s">
        <v>78</v>
      </c>
    </row>
    <row r="706" spans="1:11" ht="19.5" x14ac:dyDescent="0.2">
      <c r="A706" s="175" t="s">
        <v>1521</v>
      </c>
      <c r="B706" s="176" t="s">
        <v>1377</v>
      </c>
      <c r="C706" s="176" t="s">
        <v>95</v>
      </c>
      <c r="D706" s="176" t="s">
        <v>1378</v>
      </c>
      <c r="E706" s="177" t="s">
        <v>76</v>
      </c>
      <c r="F706" s="176">
        <v>2.35</v>
      </c>
      <c r="G706" s="176">
        <v>76.56</v>
      </c>
      <c r="H706" s="178" t="s">
        <v>1379</v>
      </c>
      <c r="I706" s="179">
        <v>207.38</v>
      </c>
      <c r="J706" s="183">
        <v>3.5760968341908696E-5</v>
      </c>
      <c r="K706" s="181" t="s">
        <v>654</v>
      </c>
    </row>
    <row r="707" spans="1:11" ht="19.5" x14ac:dyDescent="0.2">
      <c r="A707" s="175" t="s">
        <v>1522</v>
      </c>
      <c r="B707" s="176" t="s">
        <v>1385</v>
      </c>
      <c r="C707" s="176" t="s">
        <v>74</v>
      </c>
      <c r="D707" s="176" t="s">
        <v>1386</v>
      </c>
      <c r="E707" s="177" t="s">
        <v>76</v>
      </c>
      <c r="F707" s="176">
        <v>3</v>
      </c>
      <c r="G707" s="176">
        <v>14.55</v>
      </c>
      <c r="H707" s="178" t="s">
        <v>1387</v>
      </c>
      <c r="I707" s="179">
        <v>53.91</v>
      </c>
      <c r="J707" s="183">
        <v>9.2963342815715012E-6</v>
      </c>
      <c r="K707" s="181" t="s">
        <v>78</v>
      </c>
    </row>
    <row r="708" spans="1:11" ht="19.5" x14ac:dyDescent="0.2">
      <c r="A708" s="175" t="s">
        <v>1523</v>
      </c>
      <c r="B708" s="176" t="s">
        <v>1389</v>
      </c>
      <c r="C708" s="176" t="s">
        <v>74</v>
      </c>
      <c r="D708" s="176" t="s">
        <v>1390</v>
      </c>
      <c r="E708" s="177" t="s">
        <v>76</v>
      </c>
      <c r="F708" s="176">
        <v>1</v>
      </c>
      <c r="G708" s="176">
        <v>101.78</v>
      </c>
      <c r="H708" s="178" t="s">
        <v>1391</v>
      </c>
      <c r="I708" s="179">
        <v>125.73</v>
      </c>
      <c r="J708" s="183">
        <v>2.1681100152513166E-5</v>
      </c>
      <c r="K708" s="181" t="s">
        <v>78</v>
      </c>
    </row>
    <row r="709" spans="1:11" ht="19.5" x14ac:dyDescent="0.2">
      <c r="A709" s="175" t="s">
        <v>1524</v>
      </c>
      <c r="B709" s="176" t="s">
        <v>1397</v>
      </c>
      <c r="C709" s="176" t="s">
        <v>74</v>
      </c>
      <c r="D709" s="176" t="s">
        <v>1398</v>
      </c>
      <c r="E709" s="177" t="s">
        <v>76</v>
      </c>
      <c r="F709" s="176">
        <v>50</v>
      </c>
      <c r="G709" s="176">
        <v>0.93</v>
      </c>
      <c r="H709" s="178" t="s">
        <v>1399</v>
      </c>
      <c r="I709" s="179">
        <v>57</v>
      </c>
      <c r="J709" s="183">
        <v>9.8291792626521165E-6</v>
      </c>
      <c r="K709" s="181" t="s">
        <v>78</v>
      </c>
    </row>
    <row r="710" spans="1:11" ht="19.5" x14ac:dyDescent="0.2">
      <c r="A710" s="175" t="s">
        <v>1525</v>
      </c>
      <c r="B710" s="176" t="s">
        <v>1444</v>
      </c>
      <c r="C710" s="176" t="s">
        <v>74</v>
      </c>
      <c r="D710" s="176" t="s">
        <v>1445</v>
      </c>
      <c r="E710" s="177" t="s">
        <v>76</v>
      </c>
      <c r="F710" s="176">
        <v>1</v>
      </c>
      <c r="G710" s="176">
        <v>334.72</v>
      </c>
      <c r="H710" s="178" t="s">
        <v>1446</v>
      </c>
      <c r="I710" s="179">
        <v>413.51</v>
      </c>
      <c r="J710" s="183">
        <v>7.1306384507004847E-5</v>
      </c>
      <c r="K710" s="181" t="s">
        <v>78</v>
      </c>
    </row>
    <row r="711" spans="1:11" ht="19.5" x14ac:dyDescent="0.2">
      <c r="A711" s="175" t="s">
        <v>1526</v>
      </c>
      <c r="B711" s="176" t="s">
        <v>1401</v>
      </c>
      <c r="C711" s="176" t="s">
        <v>74</v>
      </c>
      <c r="D711" s="176" t="s">
        <v>1402</v>
      </c>
      <c r="E711" s="177" t="s">
        <v>76</v>
      </c>
      <c r="F711" s="176">
        <v>50</v>
      </c>
      <c r="G711" s="176">
        <v>24.38</v>
      </c>
      <c r="H711" s="178" t="s">
        <v>1403</v>
      </c>
      <c r="I711" s="179">
        <v>1505.5</v>
      </c>
      <c r="J711" s="183">
        <v>2.5961104175303086E-4</v>
      </c>
      <c r="K711" s="181" t="s">
        <v>78</v>
      </c>
    </row>
    <row r="712" spans="1:11" ht="19.5" x14ac:dyDescent="0.2">
      <c r="A712" s="175" t="s">
        <v>1527</v>
      </c>
      <c r="B712" s="176" t="s">
        <v>1393</v>
      </c>
      <c r="C712" s="176" t="s">
        <v>74</v>
      </c>
      <c r="D712" s="176" t="s">
        <v>1394</v>
      </c>
      <c r="E712" s="177" t="s">
        <v>76</v>
      </c>
      <c r="F712" s="176">
        <v>6</v>
      </c>
      <c r="G712" s="176">
        <v>29.93</v>
      </c>
      <c r="H712" s="178" t="s">
        <v>1395</v>
      </c>
      <c r="I712" s="179">
        <v>221.82</v>
      </c>
      <c r="J712" s="183">
        <v>3.8251027088447232E-5</v>
      </c>
      <c r="K712" s="181" t="s">
        <v>78</v>
      </c>
    </row>
    <row r="713" spans="1:11" ht="19.5" x14ac:dyDescent="0.2">
      <c r="A713" s="175" t="s">
        <v>1528</v>
      </c>
      <c r="B713" s="176" t="s">
        <v>1405</v>
      </c>
      <c r="C713" s="176" t="s">
        <v>95</v>
      </c>
      <c r="D713" s="176" t="s">
        <v>1406</v>
      </c>
      <c r="E713" s="177" t="s">
        <v>76</v>
      </c>
      <c r="F713" s="176">
        <v>2</v>
      </c>
      <c r="G713" s="176">
        <v>12.24</v>
      </c>
      <c r="H713" s="178" t="s">
        <v>1407</v>
      </c>
      <c r="I713" s="179">
        <v>28.22</v>
      </c>
      <c r="J713" s="183">
        <v>4.8663059437200478E-6</v>
      </c>
      <c r="K713" s="181" t="s">
        <v>654</v>
      </c>
    </row>
    <row r="714" spans="1:11" ht="19.5" x14ac:dyDescent="0.2">
      <c r="A714" s="175" t="s">
        <v>1529</v>
      </c>
      <c r="B714" s="176" t="s">
        <v>1449</v>
      </c>
      <c r="C714" s="176" t="s">
        <v>74</v>
      </c>
      <c r="D714" s="176" t="s">
        <v>1450</v>
      </c>
      <c r="E714" s="177" t="s">
        <v>76</v>
      </c>
      <c r="F714" s="176">
        <v>1</v>
      </c>
      <c r="G714" s="176">
        <v>103.01</v>
      </c>
      <c r="H714" s="178" t="s">
        <v>1451</v>
      </c>
      <c r="I714" s="179">
        <v>118.74</v>
      </c>
      <c r="J714" s="183">
        <v>2.0475732379777409E-5</v>
      </c>
      <c r="K714" s="181" t="s">
        <v>654</v>
      </c>
    </row>
    <row r="715" spans="1:11" ht="19.5" x14ac:dyDescent="0.2">
      <c r="A715" s="175" t="s">
        <v>1530</v>
      </c>
      <c r="B715" s="176" t="s">
        <v>1453</v>
      </c>
      <c r="C715" s="176" t="s">
        <v>74</v>
      </c>
      <c r="D715" s="176" t="s">
        <v>1454</v>
      </c>
      <c r="E715" s="177" t="s">
        <v>76</v>
      </c>
      <c r="F715" s="176">
        <v>1</v>
      </c>
      <c r="G715" s="176">
        <v>3.9</v>
      </c>
      <c r="H715" s="178" t="s">
        <v>1455</v>
      </c>
      <c r="I715" s="179">
        <v>4.8099999999999996</v>
      </c>
      <c r="J715" s="183">
        <v>8.2944477637467852E-7</v>
      </c>
      <c r="K715" s="181" t="s">
        <v>78</v>
      </c>
    </row>
    <row r="716" spans="1:11" ht="19.5" x14ac:dyDescent="0.2">
      <c r="A716" s="175" t="s">
        <v>1531</v>
      </c>
      <c r="B716" s="176" t="s">
        <v>1409</v>
      </c>
      <c r="C716" s="176" t="s">
        <v>74</v>
      </c>
      <c r="D716" s="176" t="s">
        <v>1410</v>
      </c>
      <c r="E716" s="177" t="s">
        <v>76</v>
      </c>
      <c r="F716" s="176">
        <v>60</v>
      </c>
      <c r="G716" s="176">
        <v>1.1499999999999999</v>
      </c>
      <c r="H716" s="178" t="s">
        <v>1411</v>
      </c>
      <c r="I716" s="179">
        <v>85.2</v>
      </c>
      <c r="J716" s="183">
        <v>1.4692036371543162E-5</v>
      </c>
      <c r="K716" s="181" t="s">
        <v>78</v>
      </c>
    </row>
    <row r="717" spans="1:11" ht="19.5" x14ac:dyDescent="0.2">
      <c r="A717" s="175" t="s">
        <v>1532</v>
      </c>
      <c r="B717" s="176" t="s">
        <v>1413</v>
      </c>
      <c r="C717" s="176" t="s">
        <v>74</v>
      </c>
      <c r="D717" s="176" t="s">
        <v>1414</v>
      </c>
      <c r="E717" s="177" t="s">
        <v>76</v>
      </c>
      <c r="F717" s="176">
        <v>2</v>
      </c>
      <c r="G717" s="176">
        <v>14</v>
      </c>
      <c r="H717" s="178" t="s">
        <v>1415</v>
      </c>
      <c r="I717" s="179">
        <v>34.58</v>
      </c>
      <c r="J717" s="183">
        <v>5.9630354193422836E-6</v>
      </c>
      <c r="K717" s="181" t="s">
        <v>78</v>
      </c>
    </row>
    <row r="718" spans="1:11" ht="19.5" x14ac:dyDescent="0.2">
      <c r="A718" s="175" t="s">
        <v>1533</v>
      </c>
      <c r="B718" s="176" t="s">
        <v>1421</v>
      </c>
      <c r="C718" s="176" t="s">
        <v>95</v>
      </c>
      <c r="D718" s="176" t="s">
        <v>1422</v>
      </c>
      <c r="E718" s="177" t="s">
        <v>787</v>
      </c>
      <c r="F718" s="176">
        <v>1</v>
      </c>
      <c r="G718" s="176">
        <v>28.21</v>
      </c>
      <c r="H718" s="178" t="s">
        <v>1423</v>
      </c>
      <c r="I718" s="179">
        <v>32.520000000000003</v>
      </c>
      <c r="J718" s="183">
        <v>5.6078054319552073E-6</v>
      </c>
      <c r="K718" s="181" t="s">
        <v>654</v>
      </c>
    </row>
    <row r="719" spans="1:11" ht="19.5" x14ac:dyDescent="0.2">
      <c r="A719" s="175" t="s">
        <v>1534</v>
      </c>
      <c r="B719" s="176"/>
      <c r="C719" s="176"/>
      <c r="D719" s="176" t="s">
        <v>1535</v>
      </c>
      <c r="E719" s="177"/>
      <c r="F719" s="176"/>
      <c r="G719" s="176"/>
      <c r="H719" s="178" t="s">
        <v>68</v>
      </c>
      <c r="I719" s="179">
        <v>2491.2800000000002</v>
      </c>
      <c r="J719" s="183">
        <v>4.2960066163964849E-4</v>
      </c>
      <c r="K719" s="181" t="s">
        <v>69</v>
      </c>
    </row>
    <row r="720" spans="1:11" ht="19.5" x14ac:dyDescent="0.2">
      <c r="A720" s="175" t="s">
        <v>1536</v>
      </c>
      <c r="B720" s="176" t="s">
        <v>1537</v>
      </c>
      <c r="C720" s="176" t="s">
        <v>74</v>
      </c>
      <c r="D720" s="176" t="s">
        <v>1538</v>
      </c>
      <c r="E720" s="177" t="s">
        <v>76</v>
      </c>
      <c r="F720" s="176">
        <v>1</v>
      </c>
      <c r="G720" s="176">
        <v>2016.58</v>
      </c>
      <c r="H720" s="178" t="s">
        <v>1539</v>
      </c>
      <c r="I720" s="179">
        <v>2491.2800000000002</v>
      </c>
      <c r="J720" s="183">
        <v>4.2960066163964849E-4</v>
      </c>
      <c r="K720" s="181" t="s">
        <v>78</v>
      </c>
    </row>
    <row r="721" spans="1:11" x14ac:dyDescent="0.2">
      <c r="A721" s="175" t="s">
        <v>47</v>
      </c>
      <c r="B721" s="176"/>
      <c r="C721" s="176"/>
      <c r="D721" s="176" t="s">
        <v>15</v>
      </c>
      <c r="E721" s="177"/>
      <c r="F721" s="176"/>
      <c r="G721" s="176"/>
      <c r="H721" s="178" t="s">
        <v>68</v>
      </c>
      <c r="I721" s="179">
        <v>216072.46</v>
      </c>
      <c r="J721" s="183">
        <v>3.7259911281793484E-2</v>
      </c>
      <c r="K721" s="181" t="s">
        <v>69</v>
      </c>
    </row>
    <row r="722" spans="1:11" ht="19.5" x14ac:dyDescent="0.2">
      <c r="A722" s="175" t="s">
        <v>1540</v>
      </c>
      <c r="B722" s="176" t="s">
        <v>1541</v>
      </c>
      <c r="C722" s="176" t="s">
        <v>95</v>
      </c>
      <c r="D722" s="176" t="s">
        <v>1542</v>
      </c>
      <c r="E722" s="177" t="s">
        <v>97</v>
      </c>
      <c r="F722" s="176">
        <v>1069</v>
      </c>
      <c r="G722" s="176">
        <v>25.84</v>
      </c>
      <c r="H722" s="178" t="s">
        <v>1543</v>
      </c>
      <c r="I722" s="179">
        <v>34122.480000000003</v>
      </c>
      <c r="J722" s="183">
        <v>5.8841398737940623E-3</v>
      </c>
      <c r="K722" s="181" t="s">
        <v>78</v>
      </c>
    </row>
    <row r="723" spans="1:11" ht="29.25" x14ac:dyDescent="0.2">
      <c r="A723" s="175" t="s">
        <v>1544</v>
      </c>
      <c r="B723" s="176" t="s">
        <v>1545</v>
      </c>
      <c r="C723" s="176" t="s">
        <v>95</v>
      </c>
      <c r="D723" s="176" t="s">
        <v>1546</v>
      </c>
      <c r="E723" s="177" t="s">
        <v>97</v>
      </c>
      <c r="F723" s="176">
        <v>225</v>
      </c>
      <c r="G723" s="176">
        <v>56.83</v>
      </c>
      <c r="H723" s="178" t="s">
        <v>1547</v>
      </c>
      <c r="I723" s="179">
        <v>15795</v>
      </c>
      <c r="J723" s="183">
        <v>2.7237173062033362E-3</v>
      </c>
      <c r="K723" s="181" t="s">
        <v>78</v>
      </c>
    </row>
    <row r="724" spans="1:11" ht="29.25" x14ac:dyDescent="0.2">
      <c r="A724" s="175" t="s">
        <v>1548</v>
      </c>
      <c r="B724" s="176" t="s">
        <v>1549</v>
      </c>
      <c r="C724" s="176" t="s">
        <v>95</v>
      </c>
      <c r="D724" s="176" t="s">
        <v>1550</v>
      </c>
      <c r="E724" s="177" t="s">
        <v>97</v>
      </c>
      <c r="F724" s="176">
        <v>257</v>
      </c>
      <c r="G724" s="176">
        <v>78.709999999999994</v>
      </c>
      <c r="H724" s="178" t="s">
        <v>1551</v>
      </c>
      <c r="I724" s="179">
        <v>24988.11</v>
      </c>
      <c r="J724" s="183">
        <v>4.3089932039450871E-3</v>
      </c>
      <c r="K724" s="181" t="s">
        <v>78</v>
      </c>
    </row>
    <row r="725" spans="1:11" ht="19.5" x14ac:dyDescent="0.2">
      <c r="A725" s="175" t="s">
        <v>1552</v>
      </c>
      <c r="B725" s="176" t="s">
        <v>128</v>
      </c>
      <c r="C725" s="176" t="s">
        <v>74</v>
      </c>
      <c r="D725" s="176" t="s">
        <v>129</v>
      </c>
      <c r="E725" s="177" t="s">
        <v>97</v>
      </c>
      <c r="F725" s="176">
        <v>25</v>
      </c>
      <c r="G725" s="176">
        <v>17.98</v>
      </c>
      <c r="H725" s="178" t="s">
        <v>130</v>
      </c>
      <c r="I725" s="179">
        <v>555.25</v>
      </c>
      <c r="J725" s="183">
        <v>9.5748276940133104E-5</v>
      </c>
      <c r="K725" s="181" t="s">
        <v>78</v>
      </c>
    </row>
    <row r="726" spans="1:11" ht="19.5" x14ac:dyDescent="0.2">
      <c r="A726" s="175" t="s">
        <v>1553</v>
      </c>
      <c r="B726" s="176" t="s">
        <v>1554</v>
      </c>
      <c r="C726" s="176" t="s">
        <v>95</v>
      </c>
      <c r="D726" s="176" t="s">
        <v>1555</v>
      </c>
      <c r="E726" s="177" t="s">
        <v>97</v>
      </c>
      <c r="F726" s="176">
        <v>138</v>
      </c>
      <c r="G726" s="176">
        <v>9.5299999999999994</v>
      </c>
      <c r="H726" s="178" t="s">
        <v>1556</v>
      </c>
      <c r="I726" s="179">
        <v>1624.26</v>
      </c>
      <c r="J726" s="183">
        <v>2.8009022296763728E-4</v>
      </c>
      <c r="K726" s="181" t="s">
        <v>78</v>
      </c>
    </row>
    <row r="727" spans="1:11" ht="19.5" x14ac:dyDescent="0.2">
      <c r="A727" s="175" t="s">
        <v>1557</v>
      </c>
      <c r="B727" s="176" t="s">
        <v>1558</v>
      </c>
      <c r="C727" s="176" t="s">
        <v>95</v>
      </c>
      <c r="D727" s="176" t="s">
        <v>1559</v>
      </c>
      <c r="E727" s="177" t="s">
        <v>97</v>
      </c>
      <c r="F727" s="176">
        <v>715</v>
      </c>
      <c r="G727" s="176">
        <v>13.59</v>
      </c>
      <c r="H727" s="178" t="s">
        <v>1560</v>
      </c>
      <c r="I727" s="179">
        <v>11997.7</v>
      </c>
      <c r="J727" s="183">
        <v>2.0689042813951102E-3</v>
      </c>
      <c r="K727" s="181" t="s">
        <v>78</v>
      </c>
    </row>
    <row r="728" spans="1:11" ht="19.5" x14ac:dyDescent="0.2">
      <c r="A728" s="175" t="s">
        <v>1561</v>
      </c>
      <c r="B728" s="176" t="s">
        <v>1562</v>
      </c>
      <c r="C728" s="176" t="s">
        <v>95</v>
      </c>
      <c r="D728" s="176" t="s">
        <v>1563</v>
      </c>
      <c r="E728" s="177" t="s">
        <v>97</v>
      </c>
      <c r="F728" s="176">
        <v>1069</v>
      </c>
      <c r="G728" s="176">
        <v>20.010000000000002</v>
      </c>
      <c r="H728" s="178" t="s">
        <v>1564</v>
      </c>
      <c r="I728" s="179">
        <v>26425.68</v>
      </c>
      <c r="J728" s="183">
        <v>4.5568902782014168E-3</v>
      </c>
      <c r="K728" s="181" t="s">
        <v>78</v>
      </c>
    </row>
    <row r="729" spans="1:11" x14ac:dyDescent="0.2">
      <c r="A729" s="175" t="s">
        <v>1565</v>
      </c>
      <c r="B729" s="176" t="s">
        <v>1566</v>
      </c>
      <c r="C729" s="176" t="s">
        <v>74</v>
      </c>
      <c r="D729" s="176" t="s">
        <v>1567</v>
      </c>
      <c r="E729" s="177" t="s">
        <v>76</v>
      </c>
      <c r="F729" s="176">
        <v>14</v>
      </c>
      <c r="G729" s="176">
        <v>279.69</v>
      </c>
      <c r="H729" s="178" t="s">
        <v>1568</v>
      </c>
      <c r="I729" s="179">
        <v>4837.28</v>
      </c>
      <c r="J729" s="183">
        <v>8.3414898708143552E-4</v>
      </c>
      <c r="K729" s="181" t="s">
        <v>78</v>
      </c>
    </row>
    <row r="730" spans="1:11" x14ac:dyDescent="0.2">
      <c r="A730" s="175" t="s">
        <v>1569</v>
      </c>
      <c r="B730" s="176" t="s">
        <v>1570</v>
      </c>
      <c r="C730" s="176" t="s">
        <v>74</v>
      </c>
      <c r="D730" s="176" t="s">
        <v>1571</v>
      </c>
      <c r="E730" s="177" t="s">
        <v>76</v>
      </c>
      <c r="F730" s="176">
        <v>5</v>
      </c>
      <c r="G730" s="176">
        <v>516.49</v>
      </c>
      <c r="H730" s="178" t="s">
        <v>1572</v>
      </c>
      <c r="I730" s="179">
        <v>3190.35</v>
      </c>
      <c r="J730" s="183">
        <v>5.5014950983512593E-4</v>
      </c>
      <c r="K730" s="181" t="s">
        <v>78</v>
      </c>
    </row>
    <row r="731" spans="1:11" ht="19.5" x14ac:dyDescent="0.2">
      <c r="A731" s="175" t="s">
        <v>1573</v>
      </c>
      <c r="B731" s="176" t="s">
        <v>1574</v>
      </c>
      <c r="C731" s="176" t="s">
        <v>74</v>
      </c>
      <c r="D731" s="176" t="s">
        <v>1575</v>
      </c>
      <c r="E731" s="177" t="s">
        <v>76</v>
      </c>
      <c r="F731" s="176">
        <v>1</v>
      </c>
      <c r="G731" s="176">
        <v>1174.04</v>
      </c>
      <c r="H731" s="178" t="s">
        <v>1576</v>
      </c>
      <c r="I731" s="179">
        <v>1450.4</v>
      </c>
      <c r="J731" s="183">
        <v>2.5010950179913381E-4</v>
      </c>
      <c r="K731" s="181" t="s">
        <v>78</v>
      </c>
    </row>
    <row r="732" spans="1:11" ht="19.5" x14ac:dyDescent="0.2">
      <c r="A732" s="175" t="s">
        <v>1577</v>
      </c>
      <c r="B732" s="176" t="s">
        <v>1578</v>
      </c>
      <c r="C732" s="176" t="s">
        <v>74</v>
      </c>
      <c r="D732" s="176" t="s">
        <v>1579</v>
      </c>
      <c r="E732" s="177" t="s">
        <v>76</v>
      </c>
      <c r="F732" s="176">
        <v>1</v>
      </c>
      <c r="G732" s="176">
        <v>1858.87</v>
      </c>
      <c r="H732" s="178" t="s">
        <v>1580</v>
      </c>
      <c r="I732" s="179">
        <v>2296.44</v>
      </c>
      <c r="J732" s="183">
        <v>3.9600211273552324E-4</v>
      </c>
      <c r="K732" s="181" t="s">
        <v>78</v>
      </c>
    </row>
    <row r="733" spans="1:11" x14ac:dyDescent="0.2">
      <c r="A733" s="175" t="s">
        <v>1581</v>
      </c>
      <c r="B733" s="176" t="s">
        <v>1582</v>
      </c>
      <c r="C733" s="176" t="s">
        <v>74</v>
      </c>
      <c r="D733" s="176" t="s">
        <v>1583</v>
      </c>
      <c r="E733" s="177" t="s">
        <v>97</v>
      </c>
      <c r="F733" s="176">
        <v>1.7</v>
      </c>
      <c r="G733" s="176">
        <v>419.75</v>
      </c>
      <c r="H733" s="178" t="s">
        <v>1584</v>
      </c>
      <c r="I733" s="179">
        <v>881.53</v>
      </c>
      <c r="J733" s="183">
        <v>1.5201256834045121E-4</v>
      </c>
      <c r="K733" s="181" t="s">
        <v>78</v>
      </c>
    </row>
    <row r="734" spans="1:11" x14ac:dyDescent="0.2">
      <c r="A734" s="175" t="s">
        <v>1585</v>
      </c>
      <c r="B734" s="176" t="s">
        <v>1586</v>
      </c>
      <c r="C734" s="176" t="s">
        <v>74</v>
      </c>
      <c r="D734" s="176" t="s">
        <v>1587</v>
      </c>
      <c r="E734" s="177" t="s">
        <v>76</v>
      </c>
      <c r="F734" s="176">
        <v>1</v>
      </c>
      <c r="G734" s="176">
        <v>383.89</v>
      </c>
      <c r="H734" s="178" t="s">
        <v>1588</v>
      </c>
      <c r="I734" s="179">
        <v>474.25</v>
      </c>
      <c r="J734" s="183">
        <v>8.1780495882680099E-5</v>
      </c>
      <c r="K734" s="181" t="s">
        <v>78</v>
      </c>
    </row>
    <row r="735" spans="1:11" ht="19.5" x14ac:dyDescent="0.2">
      <c r="A735" s="175" t="s">
        <v>1589</v>
      </c>
      <c r="B735" s="176" t="s">
        <v>1195</v>
      </c>
      <c r="C735" s="176" t="s">
        <v>74</v>
      </c>
      <c r="D735" s="176" t="s">
        <v>1196</v>
      </c>
      <c r="E735" s="177" t="s">
        <v>76</v>
      </c>
      <c r="F735" s="176">
        <v>2</v>
      </c>
      <c r="G735" s="176">
        <v>262.38</v>
      </c>
      <c r="H735" s="178" t="s">
        <v>1197</v>
      </c>
      <c r="I735" s="179">
        <v>648.28</v>
      </c>
      <c r="J735" s="183">
        <v>1.1179053214723006E-4</v>
      </c>
      <c r="K735" s="181" t="s">
        <v>78</v>
      </c>
    </row>
    <row r="736" spans="1:11" ht="19.5" x14ac:dyDescent="0.2">
      <c r="A736" s="175" t="s">
        <v>1590</v>
      </c>
      <c r="B736" s="176" t="s">
        <v>1259</v>
      </c>
      <c r="C736" s="176" t="s">
        <v>74</v>
      </c>
      <c r="D736" s="176" t="s">
        <v>1260</v>
      </c>
      <c r="E736" s="177" t="s">
        <v>76</v>
      </c>
      <c r="F736" s="176">
        <v>3</v>
      </c>
      <c r="G736" s="176">
        <v>103.11</v>
      </c>
      <c r="H736" s="178" t="s">
        <v>1261</v>
      </c>
      <c r="I736" s="179">
        <v>382.14</v>
      </c>
      <c r="J736" s="183">
        <v>6.5896887077717184E-5</v>
      </c>
      <c r="K736" s="181" t="s">
        <v>78</v>
      </c>
    </row>
    <row r="737" spans="1:11" ht="19.5" x14ac:dyDescent="0.2">
      <c r="A737" s="175" t="s">
        <v>1591</v>
      </c>
      <c r="B737" s="176" t="s">
        <v>1199</v>
      </c>
      <c r="C737" s="176" t="s">
        <v>74</v>
      </c>
      <c r="D737" s="176" t="s">
        <v>1200</v>
      </c>
      <c r="E737" s="177" t="s">
        <v>76</v>
      </c>
      <c r="F737" s="176">
        <v>4</v>
      </c>
      <c r="G737" s="176">
        <v>116.87</v>
      </c>
      <c r="H737" s="178" t="s">
        <v>1201</v>
      </c>
      <c r="I737" s="179">
        <v>577.52</v>
      </c>
      <c r="J737" s="183">
        <v>9.9588554522225429E-5</v>
      </c>
      <c r="K737" s="181" t="s">
        <v>78</v>
      </c>
    </row>
    <row r="738" spans="1:11" x14ac:dyDescent="0.2">
      <c r="A738" s="175" t="s">
        <v>1592</v>
      </c>
      <c r="B738" s="176" t="s">
        <v>1593</v>
      </c>
      <c r="C738" s="176" t="s">
        <v>74</v>
      </c>
      <c r="D738" s="176" t="s">
        <v>1594</v>
      </c>
      <c r="E738" s="177" t="s">
        <v>76</v>
      </c>
      <c r="F738" s="176">
        <v>1</v>
      </c>
      <c r="G738" s="176">
        <v>3987.74</v>
      </c>
      <c r="H738" s="178" t="s">
        <v>1595</v>
      </c>
      <c r="I738" s="179">
        <v>4926.45</v>
      </c>
      <c r="J738" s="183">
        <v>8.4952561716653539E-4</v>
      </c>
      <c r="K738" s="181" t="s">
        <v>78</v>
      </c>
    </row>
    <row r="739" spans="1:11" x14ac:dyDescent="0.2">
      <c r="A739" s="175" t="s">
        <v>1596</v>
      </c>
      <c r="B739" s="176" t="s">
        <v>1597</v>
      </c>
      <c r="C739" s="176" t="s">
        <v>74</v>
      </c>
      <c r="D739" s="176" t="s">
        <v>1598</v>
      </c>
      <c r="E739" s="177" t="s">
        <v>76</v>
      </c>
      <c r="F739" s="176">
        <v>1</v>
      </c>
      <c r="G739" s="176">
        <v>62730.74</v>
      </c>
      <c r="H739" s="178" t="s">
        <v>1599</v>
      </c>
      <c r="I739" s="179">
        <v>77497.55</v>
      </c>
      <c r="J739" s="183">
        <v>1.3363812480111323E-2</v>
      </c>
      <c r="K739" s="181" t="s">
        <v>78</v>
      </c>
    </row>
    <row r="740" spans="1:11" ht="29.25" x14ac:dyDescent="0.2">
      <c r="A740" s="175" t="s">
        <v>1600</v>
      </c>
      <c r="B740" s="176" t="s">
        <v>1601</v>
      </c>
      <c r="C740" s="176" t="s">
        <v>95</v>
      </c>
      <c r="D740" s="176" t="s">
        <v>1602</v>
      </c>
      <c r="E740" s="177" t="s">
        <v>111</v>
      </c>
      <c r="F740" s="176">
        <v>311.52</v>
      </c>
      <c r="G740" s="176">
        <v>8.84</v>
      </c>
      <c r="H740" s="178" t="s">
        <v>1603</v>
      </c>
      <c r="I740" s="179">
        <v>3401.79</v>
      </c>
      <c r="J740" s="183">
        <v>5.8661059164732173E-4</v>
      </c>
      <c r="K740" s="181" t="s">
        <v>78</v>
      </c>
    </row>
    <row r="741" spans="1:11" x14ac:dyDescent="0.2">
      <c r="A741" s="175" t="s">
        <v>48</v>
      </c>
      <c r="B741" s="176"/>
      <c r="C741" s="176"/>
      <c r="D741" s="176" t="s">
        <v>17</v>
      </c>
      <c r="E741" s="177"/>
      <c r="F741" s="176"/>
      <c r="G741" s="176"/>
      <c r="H741" s="178" t="s">
        <v>68</v>
      </c>
      <c r="I741" s="179">
        <v>329535.23</v>
      </c>
      <c r="J741" s="183">
        <v>5.6825628930338518E-2</v>
      </c>
      <c r="K741" s="181" t="s">
        <v>69</v>
      </c>
    </row>
    <row r="742" spans="1:11" x14ac:dyDescent="0.2">
      <c r="A742" s="175" t="s">
        <v>1604</v>
      </c>
      <c r="B742" s="176"/>
      <c r="C742" s="176"/>
      <c r="D742" s="176" t="s">
        <v>563</v>
      </c>
      <c r="E742" s="177"/>
      <c r="F742" s="176"/>
      <c r="G742" s="176"/>
      <c r="H742" s="178" t="s">
        <v>68</v>
      </c>
      <c r="I742" s="179">
        <v>25079.23</v>
      </c>
      <c r="J742" s="183">
        <v>4.3247060954260145E-3</v>
      </c>
      <c r="K742" s="181" t="s">
        <v>69</v>
      </c>
    </row>
    <row r="743" spans="1:11" ht="19.5" x14ac:dyDescent="0.2">
      <c r="A743" s="175" t="s">
        <v>1605</v>
      </c>
      <c r="B743" s="176" t="s">
        <v>1606</v>
      </c>
      <c r="C743" s="176" t="s">
        <v>95</v>
      </c>
      <c r="D743" s="176" t="s">
        <v>1607</v>
      </c>
      <c r="E743" s="177" t="s">
        <v>76</v>
      </c>
      <c r="F743" s="176">
        <v>80</v>
      </c>
      <c r="G743" s="176">
        <v>38.56</v>
      </c>
      <c r="H743" s="178" t="s">
        <v>1608</v>
      </c>
      <c r="I743" s="179">
        <v>3810.4</v>
      </c>
      <c r="J743" s="183">
        <v>6.5707201162122143E-4</v>
      </c>
      <c r="K743" s="181" t="s">
        <v>78</v>
      </c>
    </row>
    <row r="744" spans="1:11" ht="19.5" x14ac:dyDescent="0.2">
      <c r="A744" s="175" t="s">
        <v>1609</v>
      </c>
      <c r="B744" s="176" t="s">
        <v>1610</v>
      </c>
      <c r="C744" s="176" t="s">
        <v>95</v>
      </c>
      <c r="D744" s="176" t="s">
        <v>1611</v>
      </c>
      <c r="E744" s="177" t="s">
        <v>76</v>
      </c>
      <c r="F744" s="176">
        <v>27</v>
      </c>
      <c r="G744" s="176">
        <v>14.59</v>
      </c>
      <c r="H744" s="178" t="s">
        <v>1612</v>
      </c>
      <c r="I744" s="179">
        <v>486.54</v>
      </c>
      <c r="J744" s="183">
        <v>8.3899804885101065E-5</v>
      </c>
      <c r="K744" s="181" t="s">
        <v>78</v>
      </c>
    </row>
    <row r="745" spans="1:11" ht="19.5" x14ac:dyDescent="0.2">
      <c r="A745" s="175" t="s">
        <v>1613</v>
      </c>
      <c r="B745" s="176" t="s">
        <v>1614</v>
      </c>
      <c r="C745" s="176" t="s">
        <v>95</v>
      </c>
      <c r="D745" s="176" t="s">
        <v>1615</v>
      </c>
      <c r="E745" s="177" t="s">
        <v>76</v>
      </c>
      <c r="F745" s="176">
        <v>36</v>
      </c>
      <c r="G745" s="176">
        <v>12.71</v>
      </c>
      <c r="H745" s="178" t="s">
        <v>1616</v>
      </c>
      <c r="I745" s="179">
        <v>565.20000000000005</v>
      </c>
      <c r="J745" s="183">
        <v>9.7464072267560982E-5</v>
      </c>
      <c r="K745" s="181" t="s">
        <v>78</v>
      </c>
    </row>
    <row r="746" spans="1:11" ht="19.5" x14ac:dyDescent="0.2">
      <c r="A746" s="175" t="s">
        <v>1617</v>
      </c>
      <c r="B746" s="176" t="s">
        <v>1618</v>
      </c>
      <c r="C746" s="176" t="s">
        <v>95</v>
      </c>
      <c r="D746" s="176" t="s">
        <v>1619</v>
      </c>
      <c r="E746" s="177" t="s">
        <v>76</v>
      </c>
      <c r="F746" s="176">
        <v>77</v>
      </c>
      <c r="G746" s="176">
        <v>9.17</v>
      </c>
      <c r="H746" s="178" t="s">
        <v>1620</v>
      </c>
      <c r="I746" s="179">
        <v>871.64</v>
      </c>
      <c r="J746" s="183">
        <v>1.5030711951751036E-4</v>
      </c>
      <c r="K746" s="181" t="s">
        <v>78</v>
      </c>
    </row>
    <row r="747" spans="1:11" ht="19.5" x14ac:dyDescent="0.2">
      <c r="A747" s="175" t="s">
        <v>1621</v>
      </c>
      <c r="B747" s="176" t="s">
        <v>1622</v>
      </c>
      <c r="C747" s="176" t="s">
        <v>95</v>
      </c>
      <c r="D747" s="176" t="s">
        <v>1623</v>
      </c>
      <c r="E747" s="177" t="s">
        <v>76</v>
      </c>
      <c r="F747" s="176">
        <v>69</v>
      </c>
      <c r="G747" s="176">
        <v>13.11</v>
      </c>
      <c r="H747" s="178" t="s">
        <v>1624</v>
      </c>
      <c r="I747" s="179">
        <v>1117.1099999999999</v>
      </c>
      <c r="J747" s="183">
        <v>1.9263639379125095E-4</v>
      </c>
      <c r="K747" s="181" t="s">
        <v>78</v>
      </c>
    </row>
    <row r="748" spans="1:11" ht="19.5" x14ac:dyDescent="0.2">
      <c r="A748" s="175" t="s">
        <v>1625</v>
      </c>
      <c r="B748" s="176" t="s">
        <v>1626</v>
      </c>
      <c r="C748" s="176" t="s">
        <v>95</v>
      </c>
      <c r="D748" s="176" t="s">
        <v>1627</v>
      </c>
      <c r="E748" s="177" t="s">
        <v>76</v>
      </c>
      <c r="F748" s="176">
        <v>50</v>
      </c>
      <c r="G748" s="176">
        <v>19.600000000000001</v>
      </c>
      <c r="H748" s="178" t="s">
        <v>1628</v>
      </c>
      <c r="I748" s="179">
        <v>1210.5</v>
      </c>
      <c r="J748" s="183">
        <v>2.0874072802526994E-4</v>
      </c>
      <c r="K748" s="181" t="s">
        <v>78</v>
      </c>
    </row>
    <row r="749" spans="1:11" ht="19.5" x14ac:dyDescent="0.2">
      <c r="A749" s="175" t="s">
        <v>1629</v>
      </c>
      <c r="B749" s="176" t="s">
        <v>1630</v>
      </c>
      <c r="C749" s="176" t="s">
        <v>95</v>
      </c>
      <c r="D749" s="176" t="s">
        <v>1631</v>
      </c>
      <c r="E749" s="177" t="s">
        <v>76</v>
      </c>
      <c r="F749" s="176">
        <v>28</v>
      </c>
      <c r="G749" s="176">
        <v>23.29</v>
      </c>
      <c r="H749" s="178" t="s">
        <v>1632</v>
      </c>
      <c r="I749" s="179">
        <v>805.56</v>
      </c>
      <c r="J749" s="183">
        <v>1.3891216924249189E-4</v>
      </c>
      <c r="K749" s="181" t="s">
        <v>78</v>
      </c>
    </row>
    <row r="750" spans="1:11" ht="19.5" x14ac:dyDescent="0.2">
      <c r="A750" s="175" t="s">
        <v>1633</v>
      </c>
      <c r="B750" s="176" t="s">
        <v>1634</v>
      </c>
      <c r="C750" s="176" t="s">
        <v>95</v>
      </c>
      <c r="D750" s="176" t="s">
        <v>1635</v>
      </c>
      <c r="E750" s="177" t="s">
        <v>76</v>
      </c>
      <c r="F750" s="176">
        <v>19</v>
      </c>
      <c r="G750" s="176">
        <v>20.67</v>
      </c>
      <c r="H750" s="178" t="s">
        <v>1636</v>
      </c>
      <c r="I750" s="179">
        <v>485.07</v>
      </c>
      <c r="J750" s="183">
        <v>8.3646315525169501E-5</v>
      </c>
      <c r="K750" s="181" t="s">
        <v>78</v>
      </c>
    </row>
    <row r="751" spans="1:11" ht="19.5" x14ac:dyDescent="0.2">
      <c r="A751" s="175" t="s">
        <v>1637</v>
      </c>
      <c r="B751" s="176" t="s">
        <v>1638</v>
      </c>
      <c r="C751" s="176" t="s">
        <v>95</v>
      </c>
      <c r="D751" s="176" t="s">
        <v>1639</v>
      </c>
      <c r="E751" s="177" t="s">
        <v>76</v>
      </c>
      <c r="F751" s="176">
        <v>12</v>
      </c>
      <c r="G751" s="176">
        <v>12.14</v>
      </c>
      <c r="H751" s="178" t="s">
        <v>1640</v>
      </c>
      <c r="I751" s="179">
        <v>179.88</v>
      </c>
      <c r="J751" s="183">
        <v>3.1018820452032675E-5</v>
      </c>
      <c r="K751" s="181" t="s">
        <v>78</v>
      </c>
    </row>
    <row r="752" spans="1:11" ht="19.5" x14ac:dyDescent="0.2">
      <c r="A752" s="175" t="s">
        <v>1641</v>
      </c>
      <c r="B752" s="176" t="s">
        <v>1642</v>
      </c>
      <c r="C752" s="176" t="s">
        <v>95</v>
      </c>
      <c r="D752" s="176" t="s">
        <v>1643</v>
      </c>
      <c r="E752" s="177" t="s">
        <v>76</v>
      </c>
      <c r="F752" s="176">
        <v>17</v>
      </c>
      <c r="G752" s="176">
        <v>20.84</v>
      </c>
      <c r="H752" s="178" t="s">
        <v>1644</v>
      </c>
      <c r="I752" s="179">
        <v>437.58</v>
      </c>
      <c r="J752" s="183">
        <v>7.5457057223707238E-5</v>
      </c>
      <c r="K752" s="181" t="s">
        <v>78</v>
      </c>
    </row>
    <row r="753" spans="1:11" ht="19.5" x14ac:dyDescent="0.2">
      <c r="A753" s="175" t="s">
        <v>1645</v>
      </c>
      <c r="B753" s="176" t="s">
        <v>1646</v>
      </c>
      <c r="C753" s="176" t="s">
        <v>95</v>
      </c>
      <c r="D753" s="176" t="s">
        <v>1647</v>
      </c>
      <c r="E753" s="177" t="s">
        <v>76</v>
      </c>
      <c r="F753" s="176">
        <v>9</v>
      </c>
      <c r="G753" s="176">
        <v>10.02</v>
      </c>
      <c r="H753" s="178" t="s">
        <v>1648</v>
      </c>
      <c r="I753" s="179">
        <v>111.33</v>
      </c>
      <c r="J753" s="183">
        <v>1.9197939075632634E-5</v>
      </c>
      <c r="K753" s="181" t="s">
        <v>78</v>
      </c>
    </row>
    <row r="754" spans="1:11" ht="29.25" x14ac:dyDescent="0.2">
      <c r="A754" s="175" t="s">
        <v>1649</v>
      </c>
      <c r="B754" s="176" t="s">
        <v>1650</v>
      </c>
      <c r="C754" s="176" t="s">
        <v>95</v>
      </c>
      <c r="D754" s="176" t="s">
        <v>1651</v>
      </c>
      <c r="E754" s="177" t="s">
        <v>76</v>
      </c>
      <c r="F754" s="176">
        <v>28</v>
      </c>
      <c r="G754" s="176">
        <v>6.49</v>
      </c>
      <c r="H754" s="178" t="s">
        <v>1652</v>
      </c>
      <c r="I754" s="179">
        <v>224.28</v>
      </c>
      <c r="J754" s="183">
        <v>3.8675233772414327E-5</v>
      </c>
      <c r="K754" s="181" t="s">
        <v>78</v>
      </c>
    </row>
    <row r="755" spans="1:11" ht="19.5" x14ac:dyDescent="0.2">
      <c r="A755" s="175" t="s">
        <v>1653</v>
      </c>
      <c r="B755" s="176" t="s">
        <v>1654</v>
      </c>
      <c r="C755" s="176" t="s">
        <v>95</v>
      </c>
      <c r="D755" s="176" t="s">
        <v>1655</v>
      </c>
      <c r="E755" s="177" t="s">
        <v>76</v>
      </c>
      <c r="F755" s="176">
        <v>19</v>
      </c>
      <c r="G755" s="176">
        <v>10.76</v>
      </c>
      <c r="H755" s="178" t="s">
        <v>1656</v>
      </c>
      <c r="I755" s="179">
        <v>252.51</v>
      </c>
      <c r="J755" s="183">
        <v>4.3543264133548875E-5</v>
      </c>
      <c r="K755" s="181" t="s">
        <v>78</v>
      </c>
    </row>
    <row r="756" spans="1:11" x14ac:dyDescent="0.2">
      <c r="A756" s="175" t="s">
        <v>1657</v>
      </c>
      <c r="B756" s="176" t="s">
        <v>1658</v>
      </c>
      <c r="C756" s="176" t="s">
        <v>74</v>
      </c>
      <c r="D756" s="176" t="s">
        <v>1659</v>
      </c>
      <c r="E756" s="177" t="s">
        <v>76</v>
      </c>
      <c r="F756" s="176">
        <v>19</v>
      </c>
      <c r="G756" s="176">
        <v>24.21</v>
      </c>
      <c r="H756" s="178" t="s">
        <v>1660</v>
      </c>
      <c r="I756" s="179">
        <v>568.1</v>
      </c>
      <c r="J756" s="183">
        <v>9.7964153317766088E-5</v>
      </c>
      <c r="K756" s="181" t="s">
        <v>78</v>
      </c>
    </row>
    <row r="757" spans="1:11" ht="19.5" x14ac:dyDescent="0.2">
      <c r="A757" s="175" t="s">
        <v>1661</v>
      </c>
      <c r="B757" s="176" t="s">
        <v>1662</v>
      </c>
      <c r="C757" s="176" t="s">
        <v>95</v>
      </c>
      <c r="D757" s="176" t="s">
        <v>1663</v>
      </c>
      <c r="E757" s="177" t="s">
        <v>76</v>
      </c>
      <c r="F757" s="176">
        <v>8</v>
      </c>
      <c r="G757" s="176">
        <v>7.18</v>
      </c>
      <c r="H757" s="178" t="s">
        <v>1664</v>
      </c>
      <c r="I757" s="179">
        <v>70.959999999999994</v>
      </c>
      <c r="J757" s="183">
        <v>1.2236465973294634E-5</v>
      </c>
      <c r="K757" s="181" t="s">
        <v>78</v>
      </c>
    </row>
    <row r="758" spans="1:11" ht="19.5" x14ac:dyDescent="0.2">
      <c r="A758" s="175" t="s">
        <v>1665</v>
      </c>
      <c r="B758" s="176" t="s">
        <v>1666</v>
      </c>
      <c r="C758" s="176" t="s">
        <v>95</v>
      </c>
      <c r="D758" s="176" t="s">
        <v>1667</v>
      </c>
      <c r="E758" s="177" t="s">
        <v>76</v>
      </c>
      <c r="F758" s="176">
        <v>2</v>
      </c>
      <c r="G758" s="176">
        <v>56.22</v>
      </c>
      <c r="H758" s="178" t="s">
        <v>1668</v>
      </c>
      <c r="I758" s="179">
        <v>138.9</v>
      </c>
      <c r="J758" s="183">
        <v>2.3952157887410154E-5</v>
      </c>
      <c r="K758" s="181" t="s">
        <v>78</v>
      </c>
    </row>
    <row r="759" spans="1:11" ht="19.5" x14ac:dyDescent="0.2">
      <c r="A759" s="175" t="s">
        <v>1669</v>
      </c>
      <c r="B759" s="176" t="s">
        <v>1670</v>
      </c>
      <c r="C759" s="176" t="s">
        <v>95</v>
      </c>
      <c r="D759" s="176" t="s">
        <v>1671</v>
      </c>
      <c r="E759" s="177" t="s">
        <v>76</v>
      </c>
      <c r="F759" s="176">
        <v>35</v>
      </c>
      <c r="G759" s="176">
        <v>31.49</v>
      </c>
      <c r="H759" s="178" t="s">
        <v>1672</v>
      </c>
      <c r="I759" s="179">
        <v>1361.5</v>
      </c>
      <c r="J759" s="183">
        <v>2.3477943098422553E-4</v>
      </c>
      <c r="K759" s="181" t="s">
        <v>78</v>
      </c>
    </row>
    <row r="760" spans="1:11" ht="19.5" x14ac:dyDescent="0.2">
      <c r="A760" s="175" t="s">
        <v>1673</v>
      </c>
      <c r="B760" s="176" t="s">
        <v>1674</v>
      </c>
      <c r="C760" s="176" t="s">
        <v>95</v>
      </c>
      <c r="D760" s="176" t="s">
        <v>1675</v>
      </c>
      <c r="E760" s="177" t="s">
        <v>76</v>
      </c>
      <c r="F760" s="176">
        <v>4</v>
      </c>
      <c r="G760" s="176">
        <v>12.85</v>
      </c>
      <c r="H760" s="178" t="s">
        <v>1676</v>
      </c>
      <c r="I760" s="179">
        <v>63.48</v>
      </c>
      <c r="J760" s="183">
        <v>1.0946601747248357E-5</v>
      </c>
      <c r="K760" s="181" t="s">
        <v>78</v>
      </c>
    </row>
    <row r="761" spans="1:11" ht="19.5" x14ac:dyDescent="0.2">
      <c r="A761" s="175" t="s">
        <v>1677</v>
      </c>
      <c r="B761" s="176" t="s">
        <v>1678</v>
      </c>
      <c r="C761" s="176" t="s">
        <v>95</v>
      </c>
      <c r="D761" s="176" t="s">
        <v>1679</v>
      </c>
      <c r="E761" s="177" t="s">
        <v>76</v>
      </c>
      <c r="F761" s="176">
        <v>4</v>
      </c>
      <c r="G761" s="176">
        <v>10.119999999999999</v>
      </c>
      <c r="H761" s="178" t="s">
        <v>1680</v>
      </c>
      <c r="I761" s="179">
        <v>50</v>
      </c>
      <c r="J761" s="183">
        <v>8.6220870725018557E-6</v>
      </c>
      <c r="K761" s="181" t="s">
        <v>78</v>
      </c>
    </row>
    <row r="762" spans="1:11" ht="19.5" x14ac:dyDescent="0.2">
      <c r="A762" s="175" t="s">
        <v>1681</v>
      </c>
      <c r="B762" s="176" t="s">
        <v>1682</v>
      </c>
      <c r="C762" s="176" t="s">
        <v>95</v>
      </c>
      <c r="D762" s="176" t="s">
        <v>1683</v>
      </c>
      <c r="E762" s="177" t="s">
        <v>76</v>
      </c>
      <c r="F762" s="176">
        <v>1</v>
      </c>
      <c r="G762" s="176">
        <v>18.04</v>
      </c>
      <c r="H762" s="178" t="s">
        <v>1684</v>
      </c>
      <c r="I762" s="179">
        <v>22.28</v>
      </c>
      <c r="J762" s="183">
        <v>3.8420019995068272E-6</v>
      </c>
      <c r="K762" s="181" t="s">
        <v>78</v>
      </c>
    </row>
    <row r="763" spans="1:11" ht="19.5" x14ac:dyDescent="0.2">
      <c r="A763" s="175" t="s">
        <v>1685</v>
      </c>
      <c r="B763" s="176" t="s">
        <v>1674</v>
      </c>
      <c r="C763" s="176" t="s">
        <v>95</v>
      </c>
      <c r="D763" s="176" t="s">
        <v>1675</v>
      </c>
      <c r="E763" s="177" t="s">
        <v>76</v>
      </c>
      <c r="F763" s="176">
        <v>4</v>
      </c>
      <c r="G763" s="176">
        <v>12.85</v>
      </c>
      <c r="H763" s="178" t="s">
        <v>1676</v>
      </c>
      <c r="I763" s="179">
        <v>63.48</v>
      </c>
      <c r="J763" s="183">
        <v>1.0946601747248357E-5</v>
      </c>
      <c r="K763" s="181" t="s">
        <v>78</v>
      </c>
    </row>
    <row r="764" spans="1:11" ht="19.5" x14ac:dyDescent="0.2">
      <c r="A764" s="175" t="s">
        <v>1686</v>
      </c>
      <c r="B764" s="176" t="s">
        <v>1687</v>
      </c>
      <c r="C764" s="176" t="s">
        <v>95</v>
      </c>
      <c r="D764" s="176" t="s">
        <v>1688</v>
      </c>
      <c r="E764" s="177" t="s">
        <v>76</v>
      </c>
      <c r="F764" s="176">
        <v>2</v>
      </c>
      <c r="G764" s="176">
        <v>20.010000000000002</v>
      </c>
      <c r="H764" s="178" t="s">
        <v>1564</v>
      </c>
      <c r="I764" s="179">
        <v>49.44</v>
      </c>
      <c r="J764" s="183">
        <v>8.5255196972898349E-6</v>
      </c>
      <c r="K764" s="181" t="s">
        <v>78</v>
      </c>
    </row>
    <row r="765" spans="1:11" ht="29.25" x14ac:dyDescent="0.2">
      <c r="A765" s="175" t="s">
        <v>1689</v>
      </c>
      <c r="B765" s="176" t="s">
        <v>1690</v>
      </c>
      <c r="C765" s="176" t="s">
        <v>95</v>
      </c>
      <c r="D765" s="176" t="s">
        <v>1691</v>
      </c>
      <c r="E765" s="177" t="s">
        <v>76</v>
      </c>
      <c r="F765" s="176">
        <v>4</v>
      </c>
      <c r="G765" s="176">
        <v>8.67</v>
      </c>
      <c r="H765" s="178" t="s">
        <v>1692</v>
      </c>
      <c r="I765" s="179">
        <v>42.84</v>
      </c>
      <c r="J765" s="183">
        <v>7.3874042037195899E-6</v>
      </c>
      <c r="K765" s="181" t="s">
        <v>78</v>
      </c>
    </row>
    <row r="766" spans="1:11" ht="19.5" x14ac:dyDescent="0.2">
      <c r="A766" s="175" t="s">
        <v>1693</v>
      </c>
      <c r="B766" s="176" t="s">
        <v>1694</v>
      </c>
      <c r="C766" s="176" t="s">
        <v>74</v>
      </c>
      <c r="D766" s="176" t="s">
        <v>1695</v>
      </c>
      <c r="E766" s="177" t="s">
        <v>76</v>
      </c>
      <c r="F766" s="176">
        <v>2</v>
      </c>
      <c r="G766" s="176">
        <v>5.14</v>
      </c>
      <c r="H766" s="178" t="s">
        <v>1696</v>
      </c>
      <c r="I766" s="179">
        <v>12.68</v>
      </c>
      <c r="J766" s="183">
        <v>2.1865612815864708E-6</v>
      </c>
      <c r="K766" s="181" t="s">
        <v>78</v>
      </c>
    </row>
    <row r="767" spans="1:11" ht="19.5" x14ac:dyDescent="0.2">
      <c r="A767" s="175" t="s">
        <v>1697</v>
      </c>
      <c r="B767" s="176" t="s">
        <v>1618</v>
      </c>
      <c r="C767" s="176" t="s">
        <v>95</v>
      </c>
      <c r="D767" s="176" t="s">
        <v>1619</v>
      </c>
      <c r="E767" s="177" t="s">
        <v>76</v>
      </c>
      <c r="F767" s="176">
        <v>10</v>
      </c>
      <c r="G767" s="176">
        <v>9.17</v>
      </c>
      <c r="H767" s="178" t="s">
        <v>1620</v>
      </c>
      <c r="I767" s="179">
        <v>113.2</v>
      </c>
      <c r="J767" s="183">
        <v>1.9520405132144201E-5</v>
      </c>
      <c r="K767" s="181" t="s">
        <v>78</v>
      </c>
    </row>
    <row r="768" spans="1:11" ht="19.5" x14ac:dyDescent="0.2">
      <c r="A768" s="175" t="s">
        <v>1698</v>
      </c>
      <c r="B768" s="176" t="s">
        <v>1610</v>
      </c>
      <c r="C768" s="176" t="s">
        <v>95</v>
      </c>
      <c r="D768" s="176" t="s">
        <v>1611</v>
      </c>
      <c r="E768" s="177" t="s">
        <v>76</v>
      </c>
      <c r="F768" s="176">
        <v>13</v>
      </c>
      <c r="G768" s="176">
        <v>14.59</v>
      </c>
      <c r="H768" s="178" t="s">
        <v>1612</v>
      </c>
      <c r="I768" s="179">
        <v>234.26</v>
      </c>
      <c r="J768" s="183">
        <v>4.0396202352085694E-5</v>
      </c>
      <c r="K768" s="181" t="s">
        <v>78</v>
      </c>
    </row>
    <row r="769" spans="1:11" ht="19.5" x14ac:dyDescent="0.2">
      <c r="A769" s="175" t="s">
        <v>1699</v>
      </c>
      <c r="B769" s="176" t="s">
        <v>1700</v>
      </c>
      <c r="C769" s="176" t="s">
        <v>74</v>
      </c>
      <c r="D769" s="176" t="s">
        <v>1701</v>
      </c>
      <c r="E769" s="177" t="s">
        <v>76</v>
      </c>
      <c r="F769" s="176">
        <v>1</v>
      </c>
      <c r="G769" s="176">
        <v>13.6</v>
      </c>
      <c r="H769" s="178" t="s">
        <v>1702</v>
      </c>
      <c r="I769" s="179">
        <v>16.8</v>
      </c>
      <c r="J769" s="183">
        <v>2.8970212563606234E-6</v>
      </c>
      <c r="K769" s="181" t="s">
        <v>78</v>
      </c>
    </row>
    <row r="770" spans="1:11" ht="19.5" x14ac:dyDescent="0.2">
      <c r="A770" s="175" t="s">
        <v>1703</v>
      </c>
      <c r="B770" s="176" t="s">
        <v>1704</v>
      </c>
      <c r="C770" s="176" t="s">
        <v>95</v>
      </c>
      <c r="D770" s="176" t="s">
        <v>1705</v>
      </c>
      <c r="E770" s="177" t="s">
        <v>97</v>
      </c>
      <c r="F770" s="176">
        <v>300</v>
      </c>
      <c r="G770" s="176">
        <v>7.39</v>
      </c>
      <c r="H770" s="178" t="s">
        <v>1706</v>
      </c>
      <c r="I770" s="179">
        <v>2736</v>
      </c>
      <c r="J770" s="183">
        <v>4.7180060460730154E-4</v>
      </c>
      <c r="K770" s="181" t="s">
        <v>78</v>
      </c>
    </row>
    <row r="771" spans="1:11" ht="19.5" x14ac:dyDescent="0.2">
      <c r="A771" s="175" t="s">
        <v>1707</v>
      </c>
      <c r="B771" s="176" t="s">
        <v>1708</v>
      </c>
      <c r="C771" s="176" t="s">
        <v>95</v>
      </c>
      <c r="D771" s="176" t="s">
        <v>1709</v>
      </c>
      <c r="E771" s="177" t="s">
        <v>97</v>
      </c>
      <c r="F771" s="176">
        <v>98.1</v>
      </c>
      <c r="G771" s="176">
        <v>8.2200000000000006</v>
      </c>
      <c r="H771" s="178" t="s">
        <v>1710</v>
      </c>
      <c r="I771" s="179">
        <v>995.71</v>
      </c>
      <c r="J771" s="183">
        <v>1.7170196637921646E-4</v>
      </c>
      <c r="K771" s="181" t="s">
        <v>78</v>
      </c>
    </row>
    <row r="772" spans="1:11" ht="19.5" x14ac:dyDescent="0.2">
      <c r="A772" s="175" t="s">
        <v>1711</v>
      </c>
      <c r="B772" s="176" t="s">
        <v>1712</v>
      </c>
      <c r="C772" s="176" t="s">
        <v>95</v>
      </c>
      <c r="D772" s="176" t="s">
        <v>1713</v>
      </c>
      <c r="E772" s="177" t="s">
        <v>97</v>
      </c>
      <c r="F772" s="176">
        <v>300</v>
      </c>
      <c r="G772" s="176">
        <v>14.44</v>
      </c>
      <c r="H772" s="178" t="s">
        <v>1714</v>
      </c>
      <c r="I772" s="179">
        <v>5349</v>
      </c>
      <c r="J772" s="183">
        <v>9.2239087501624851E-4</v>
      </c>
      <c r="K772" s="181" t="s">
        <v>78</v>
      </c>
    </row>
    <row r="773" spans="1:11" ht="29.25" x14ac:dyDescent="0.2">
      <c r="A773" s="175" t="s">
        <v>1715</v>
      </c>
      <c r="B773" s="176" t="s">
        <v>1716</v>
      </c>
      <c r="C773" s="176" t="s">
        <v>95</v>
      </c>
      <c r="D773" s="176" t="s">
        <v>1717</v>
      </c>
      <c r="E773" s="177" t="s">
        <v>97</v>
      </c>
      <c r="F773" s="176">
        <v>98.1</v>
      </c>
      <c r="G773" s="176">
        <v>21.73</v>
      </c>
      <c r="H773" s="178" t="s">
        <v>1718</v>
      </c>
      <c r="I773" s="179">
        <v>2633</v>
      </c>
      <c r="J773" s="183">
        <v>4.5403910523794774E-4</v>
      </c>
      <c r="K773" s="181" t="s">
        <v>78</v>
      </c>
    </row>
    <row r="774" spans="1:11" x14ac:dyDescent="0.2">
      <c r="A774" s="175" t="s">
        <v>1719</v>
      </c>
      <c r="B774" s="176"/>
      <c r="C774" s="176"/>
      <c r="D774" s="176" t="s">
        <v>593</v>
      </c>
      <c r="E774" s="177"/>
      <c r="F774" s="176"/>
      <c r="G774" s="176"/>
      <c r="H774" s="178" t="s">
        <v>68</v>
      </c>
      <c r="I774" s="179">
        <v>19956.27</v>
      </c>
      <c r="J774" s="183">
        <v>3.4412939516471324E-3</v>
      </c>
      <c r="K774" s="181" t="s">
        <v>69</v>
      </c>
    </row>
    <row r="775" spans="1:11" ht="29.25" x14ac:dyDescent="0.2">
      <c r="A775" s="175" t="s">
        <v>1720</v>
      </c>
      <c r="B775" s="176" t="s">
        <v>1721</v>
      </c>
      <c r="C775" s="176" t="s">
        <v>74</v>
      </c>
      <c r="D775" s="176" t="s">
        <v>1722</v>
      </c>
      <c r="E775" s="177" t="s">
        <v>76</v>
      </c>
      <c r="F775" s="176">
        <v>14</v>
      </c>
      <c r="G775" s="176">
        <v>21.45</v>
      </c>
      <c r="H775" s="178" t="s">
        <v>1723</v>
      </c>
      <c r="I775" s="179">
        <v>370.86</v>
      </c>
      <c r="J775" s="183">
        <v>6.3951744234160761E-5</v>
      </c>
      <c r="K775" s="181" t="s">
        <v>78</v>
      </c>
    </row>
    <row r="776" spans="1:11" ht="29.25" x14ac:dyDescent="0.2">
      <c r="A776" s="175" t="s">
        <v>1724</v>
      </c>
      <c r="B776" s="176" t="s">
        <v>1725</v>
      </c>
      <c r="C776" s="176" t="s">
        <v>95</v>
      </c>
      <c r="D776" s="176" t="s">
        <v>1726</v>
      </c>
      <c r="E776" s="177" t="s">
        <v>76</v>
      </c>
      <c r="F776" s="176">
        <v>107</v>
      </c>
      <c r="G776" s="176">
        <v>18.149999999999999</v>
      </c>
      <c r="H776" s="178" t="s">
        <v>1727</v>
      </c>
      <c r="I776" s="179">
        <v>2398.94</v>
      </c>
      <c r="J776" s="183">
        <v>4.1367739123415205E-4</v>
      </c>
      <c r="K776" s="181" t="s">
        <v>78</v>
      </c>
    </row>
    <row r="777" spans="1:11" ht="29.25" x14ac:dyDescent="0.2">
      <c r="A777" s="175" t="s">
        <v>1728</v>
      </c>
      <c r="B777" s="176" t="s">
        <v>1729</v>
      </c>
      <c r="C777" s="176" t="s">
        <v>95</v>
      </c>
      <c r="D777" s="176" t="s">
        <v>1730</v>
      </c>
      <c r="E777" s="177" t="s">
        <v>76</v>
      </c>
      <c r="F777" s="176">
        <v>124</v>
      </c>
      <c r="G777" s="176">
        <v>9.34</v>
      </c>
      <c r="H777" s="178" t="s">
        <v>1731</v>
      </c>
      <c r="I777" s="179">
        <v>1429.72</v>
      </c>
      <c r="J777" s="183">
        <v>2.4654340658594704E-4</v>
      </c>
      <c r="K777" s="181" t="s">
        <v>78</v>
      </c>
    </row>
    <row r="778" spans="1:11" ht="19.5" x14ac:dyDescent="0.2">
      <c r="A778" s="175" t="s">
        <v>1732</v>
      </c>
      <c r="B778" s="176" t="s">
        <v>1733</v>
      </c>
      <c r="C778" s="176" t="s">
        <v>95</v>
      </c>
      <c r="D778" s="176" t="s">
        <v>1734</v>
      </c>
      <c r="E778" s="177" t="s">
        <v>76</v>
      </c>
      <c r="F778" s="176">
        <v>17</v>
      </c>
      <c r="G778" s="176">
        <v>23.81</v>
      </c>
      <c r="H778" s="178" t="s">
        <v>1735</v>
      </c>
      <c r="I778" s="179">
        <v>499.97</v>
      </c>
      <c r="J778" s="183">
        <v>8.6215697472775052E-5</v>
      </c>
      <c r="K778" s="181" t="s">
        <v>78</v>
      </c>
    </row>
    <row r="779" spans="1:11" x14ac:dyDescent="0.2">
      <c r="A779" s="175" t="s">
        <v>1736</v>
      </c>
      <c r="B779" s="176" t="s">
        <v>1737</v>
      </c>
      <c r="C779" s="176" t="s">
        <v>74</v>
      </c>
      <c r="D779" s="176" t="s">
        <v>1738</v>
      </c>
      <c r="E779" s="177" t="s">
        <v>76</v>
      </c>
      <c r="F779" s="176">
        <v>10</v>
      </c>
      <c r="G779" s="176">
        <v>12.78</v>
      </c>
      <c r="H779" s="178" t="s">
        <v>1739</v>
      </c>
      <c r="I779" s="179">
        <v>157.80000000000001</v>
      </c>
      <c r="J779" s="183">
        <v>2.7211306800815856E-5</v>
      </c>
      <c r="K779" s="181" t="s">
        <v>78</v>
      </c>
    </row>
    <row r="780" spans="1:11" x14ac:dyDescent="0.2">
      <c r="A780" s="175" t="s">
        <v>1740</v>
      </c>
      <c r="B780" s="176" t="s">
        <v>1741</v>
      </c>
      <c r="C780" s="176" t="s">
        <v>74</v>
      </c>
      <c r="D780" s="176" t="s">
        <v>1742</v>
      </c>
      <c r="E780" s="177" t="s">
        <v>76</v>
      </c>
      <c r="F780" s="176">
        <v>2</v>
      </c>
      <c r="G780" s="176">
        <v>21.58</v>
      </c>
      <c r="H780" s="178" t="s">
        <v>1743</v>
      </c>
      <c r="I780" s="179">
        <v>53.3</v>
      </c>
      <c r="J780" s="183">
        <v>9.1911448192869782E-6</v>
      </c>
      <c r="K780" s="181" t="s">
        <v>78</v>
      </c>
    </row>
    <row r="781" spans="1:11" ht="29.25" x14ac:dyDescent="0.2">
      <c r="A781" s="175" t="s">
        <v>1744</v>
      </c>
      <c r="B781" s="176" t="s">
        <v>1745</v>
      </c>
      <c r="C781" s="176" t="s">
        <v>95</v>
      </c>
      <c r="D781" s="176" t="s">
        <v>1746</v>
      </c>
      <c r="E781" s="177" t="s">
        <v>76</v>
      </c>
      <c r="F781" s="176">
        <v>61</v>
      </c>
      <c r="G781" s="176">
        <v>14.54</v>
      </c>
      <c r="H781" s="178" t="s">
        <v>1747</v>
      </c>
      <c r="I781" s="179">
        <v>1095.56</v>
      </c>
      <c r="J781" s="183">
        <v>1.8892027426300266E-4</v>
      </c>
      <c r="K781" s="181" t="s">
        <v>78</v>
      </c>
    </row>
    <row r="782" spans="1:11" ht="29.25" x14ac:dyDescent="0.2">
      <c r="A782" s="175" t="s">
        <v>1748</v>
      </c>
      <c r="B782" s="176" t="s">
        <v>1749</v>
      </c>
      <c r="C782" s="176" t="s">
        <v>95</v>
      </c>
      <c r="D782" s="176" t="s">
        <v>1750</v>
      </c>
      <c r="E782" s="177" t="s">
        <v>76</v>
      </c>
      <c r="F782" s="176">
        <v>47</v>
      </c>
      <c r="G782" s="176">
        <v>10.41</v>
      </c>
      <c r="H782" s="178" t="s">
        <v>1751</v>
      </c>
      <c r="I782" s="179">
        <v>604.41999999999996</v>
      </c>
      <c r="J782" s="183">
        <v>1.0422723736723144E-4</v>
      </c>
      <c r="K782" s="181" t="s">
        <v>78</v>
      </c>
    </row>
    <row r="783" spans="1:11" ht="29.25" x14ac:dyDescent="0.2">
      <c r="A783" s="175" t="s">
        <v>1752</v>
      </c>
      <c r="B783" s="176" t="s">
        <v>1753</v>
      </c>
      <c r="C783" s="176" t="s">
        <v>95</v>
      </c>
      <c r="D783" s="176" t="s">
        <v>1754</v>
      </c>
      <c r="E783" s="177" t="s">
        <v>76</v>
      </c>
      <c r="F783" s="176">
        <v>92</v>
      </c>
      <c r="G783" s="176">
        <v>10.17</v>
      </c>
      <c r="H783" s="178" t="s">
        <v>1755</v>
      </c>
      <c r="I783" s="179">
        <v>1155.52</v>
      </c>
      <c r="J783" s="183">
        <v>1.9925988108034689E-4</v>
      </c>
      <c r="K783" s="181" t="s">
        <v>78</v>
      </c>
    </row>
    <row r="784" spans="1:11" ht="19.5" x14ac:dyDescent="0.2">
      <c r="A784" s="175" t="s">
        <v>1756</v>
      </c>
      <c r="B784" s="176" t="s">
        <v>1757</v>
      </c>
      <c r="C784" s="176" t="s">
        <v>74</v>
      </c>
      <c r="D784" s="176" t="s">
        <v>1758</v>
      </c>
      <c r="E784" s="177" t="s">
        <v>76</v>
      </c>
      <c r="F784" s="176">
        <v>19</v>
      </c>
      <c r="G784" s="176">
        <v>32.020000000000003</v>
      </c>
      <c r="H784" s="178" t="s">
        <v>1759</v>
      </c>
      <c r="I784" s="179">
        <v>751.45</v>
      </c>
      <c r="J784" s="183">
        <v>1.2958134661263039E-4</v>
      </c>
      <c r="K784" s="181" t="s">
        <v>78</v>
      </c>
    </row>
    <row r="785" spans="1:11" ht="19.5" x14ac:dyDescent="0.2">
      <c r="A785" s="175" t="s">
        <v>1760</v>
      </c>
      <c r="B785" s="176" t="s">
        <v>1761</v>
      </c>
      <c r="C785" s="176" t="s">
        <v>74</v>
      </c>
      <c r="D785" s="176" t="s">
        <v>1762</v>
      </c>
      <c r="E785" s="177" t="s">
        <v>76</v>
      </c>
      <c r="F785" s="176">
        <v>10</v>
      </c>
      <c r="G785" s="176">
        <v>39.159999999999997</v>
      </c>
      <c r="H785" s="178" t="s">
        <v>1763</v>
      </c>
      <c r="I785" s="179">
        <v>483.7</v>
      </c>
      <c r="J785" s="183">
        <v>8.3410070339382948E-5</v>
      </c>
      <c r="K785" s="181" t="s">
        <v>78</v>
      </c>
    </row>
    <row r="786" spans="1:11" ht="19.5" x14ac:dyDescent="0.2">
      <c r="A786" s="175" t="s">
        <v>1764</v>
      </c>
      <c r="B786" s="176" t="s">
        <v>1733</v>
      </c>
      <c r="C786" s="176" t="s">
        <v>95</v>
      </c>
      <c r="D786" s="176" t="s">
        <v>1734</v>
      </c>
      <c r="E786" s="177" t="s">
        <v>76</v>
      </c>
      <c r="F786" s="176">
        <v>20</v>
      </c>
      <c r="G786" s="176">
        <v>23.81</v>
      </c>
      <c r="H786" s="178" t="s">
        <v>1735</v>
      </c>
      <c r="I786" s="179">
        <v>588.20000000000005</v>
      </c>
      <c r="J786" s="183">
        <v>1.0143023232091183E-4</v>
      </c>
      <c r="K786" s="181" t="s">
        <v>78</v>
      </c>
    </row>
    <row r="787" spans="1:11" ht="29.25" x14ac:dyDescent="0.2">
      <c r="A787" s="175" t="s">
        <v>1765</v>
      </c>
      <c r="B787" s="176" t="s">
        <v>1766</v>
      </c>
      <c r="C787" s="176" t="s">
        <v>95</v>
      </c>
      <c r="D787" s="176" t="s">
        <v>1767</v>
      </c>
      <c r="E787" s="177" t="s">
        <v>76</v>
      </c>
      <c r="F787" s="176">
        <v>11</v>
      </c>
      <c r="G787" s="176">
        <v>14.91</v>
      </c>
      <c r="H787" s="178" t="s">
        <v>1768</v>
      </c>
      <c r="I787" s="179">
        <v>202.51</v>
      </c>
      <c r="J787" s="183">
        <v>3.4921177061047017E-5</v>
      </c>
      <c r="K787" s="181" t="s">
        <v>78</v>
      </c>
    </row>
    <row r="788" spans="1:11" ht="29.25" x14ac:dyDescent="0.2">
      <c r="A788" s="175" t="s">
        <v>1769</v>
      </c>
      <c r="B788" s="176" t="s">
        <v>1770</v>
      </c>
      <c r="C788" s="176" t="s">
        <v>95</v>
      </c>
      <c r="D788" s="176" t="s">
        <v>1771</v>
      </c>
      <c r="E788" s="177" t="s">
        <v>76</v>
      </c>
      <c r="F788" s="176">
        <v>12</v>
      </c>
      <c r="G788" s="176">
        <v>26.26</v>
      </c>
      <c r="H788" s="178" t="s">
        <v>1772</v>
      </c>
      <c r="I788" s="179">
        <v>389.28</v>
      </c>
      <c r="J788" s="183">
        <v>6.7128121111670455E-5</v>
      </c>
      <c r="K788" s="181" t="s">
        <v>78</v>
      </c>
    </row>
    <row r="789" spans="1:11" ht="29.25" x14ac:dyDescent="0.2">
      <c r="A789" s="175" t="s">
        <v>1773</v>
      </c>
      <c r="B789" s="176" t="s">
        <v>1774</v>
      </c>
      <c r="C789" s="176" t="s">
        <v>95</v>
      </c>
      <c r="D789" s="176" t="s">
        <v>1775</v>
      </c>
      <c r="E789" s="177" t="s">
        <v>76</v>
      </c>
      <c r="F789" s="176">
        <v>6</v>
      </c>
      <c r="G789" s="176">
        <v>40.76</v>
      </c>
      <c r="H789" s="178" t="s">
        <v>1776</v>
      </c>
      <c r="I789" s="179">
        <v>302.10000000000002</v>
      </c>
      <c r="J789" s="183">
        <v>5.2094650092056216E-5</v>
      </c>
      <c r="K789" s="181" t="s">
        <v>78</v>
      </c>
    </row>
    <row r="790" spans="1:11" ht="29.25" x14ac:dyDescent="0.2">
      <c r="A790" s="175" t="s">
        <v>1777</v>
      </c>
      <c r="B790" s="176" t="s">
        <v>1778</v>
      </c>
      <c r="C790" s="176" t="s">
        <v>95</v>
      </c>
      <c r="D790" s="176" t="s">
        <v>1779</v>
      </c>
      <c r="E790" s="177" t="s">
        <v>76</v>
      </c>
      <c r="F790" s="176">
        <v>5</v>
      </c>
      <c r="G790" s="176">
        <v>42.83</v>
      </c>
      <c r="H790" s="178" t="s">
        <v>1780</v>
      </c>
      <c r="I790" s="179">
        <v>264.55</v>
      </c>
      <c r="J790" s="183">
        <v>4.5619462700607319E-5</v>
      </c>
      <c r="K790" s="181" t="s">
        <v>78</v>
      </c>
    </row>
    <row r="791" spans="1:11" ht="19.5" x14ac:dyDescent="0.2">
      <c r="A791" s="175" t="s">
        <v>1781</v>
      </c>
      <c r="B791" s="176" t="s">
        <v>1782</v>
      </c>
      <c r="C791" s="176" t="s">
        <v>74</v>
      </c>
      <c r="D791" s="176" t="s">
        <v>1783</v>
      </c>
      <c r="E791" s="177" t="s">
        <v>76</v>
      </c>
      <c r="F791" s="176">
        <v>12</v>
      </c>
      <c r="G791" s="176">
        <v>29.9</v>
      </c>
      <c r="H791" s="178" t="s">
        <v>1784</v>
      </c>
      <c r="I791" s="179">
        <v>443.16</v>
      </c>
      <c r="J791" s="183">
        <v>7.6419282140998446E-5</v>
      </c>
      <c r="K791" s="181" t="s">
        <v>78</v>
      </c>
    </row>
    <row r="792" spans="1:11" ht="19.5" x14ac:dyDescent="0.2">
      <c r="A792" s="175" t="s">
        <v>1785</v>
      </c>
      <c r="B792" s="176" t="s">
        <v>1786</v>
      </c>
      <c r="C792" s="176" t="s">
        <v>74</v>
      </c>
      <c r="D792" s="176" t="s">
        <v>1787</v>
      </c>
      <c r="E792" s="177" t="s">
        <v>76</v>
      </c>
      <c r="F792" s="176">
        <v>1</v>
      </c>
      <c r="G792" s="176">
        <v>39.53</v>
      </c>
      <c r="H792" s="178" t="s">
        <v>1788</v>
      </c>
      <c r="I792" s="179">
        <v>48.83</v>
      </c>
      <c r="J792" s="183">
        <v>8.4203302350053119E-6</v>
      </c>
      <c r="K792" s="181" t="s">
        <v>78</v>
      </c>
    </row>
    <row r="793" spans="1:11" ht="29.25" x14ac:dyDescent="0.2">
      <c r="A793" s="175" t="s">
        <v>1789</v>
      </c>
      <c r="B793" s="176" t="s">
        <v>1790</v>
      </c>
      <c r="C793" s="176" t="s">
        <v>95</v>
      </c>
      <c r="D793" s="176" t="s">
        <v>1791</v>
      </c>
      <c r="E793" s="177" t="s">
        <v>76</v>
      </c>
      <c r="F793" s="176">
        <v>14</v>
      </c>
      <c r="G793" s="176">
        <v>51.47</v>
      </c>
      <c r="H793" s="178" t="s">
        <v>1792</v>
      </c>
      <c r="I793" s="179">
        <v>890.12</v>
      </c>
      <c r="J793" s="183">
        <v>1.5349384289950704E-4</v>
      </c>
      <c r="K793" s="181" t="s">
        <v>78</v>
      </c>
    </row>
    <row r="794" spans="1:11" ht="19.5" x14ac:dyDescent="0.2">
      <c r="A794" s="175" t="s">
        <v>1793</v>
      </c>
      <c r="B794" s="176" t="s">
        <v>1794</v>
      </c>
      <c r="C794" s="176" t="s">
        <v>95</v>
      </c>
      <c r="D794" s="176" t="s">
        <v>1795</v>
      </c>
      <c r="E794" s="177" t="s">
        <v>76</v>
      </c>
      <c r="F794" s="176">
        <v>4</v>
      </c>
      <c r="G794" s="176">
        <v>69.08</v>
      </c>
      <c r="H794" s="178" t="s">
        <v>1796</v>
      </c>
      <c r="I794" s="179">
        <v>341.36</v>
      </c>
      <c r="J794" s="183">
        <v>5.8864712861384672E-5</v>
      </c>
      <c r="K794" s="181" t="s">
        <v>78</v>
      </c>
    </row>
    <row r="795" spans="1:11" x14ac:dyDescent="0.2">
      <c r="A795" s="175" t="s">
        <v>1797</v>
      </c>
      <c r="B795" s="176" t="s">
        <v>1798</v>
      </c>
      <c r="C795" s="176" t="s">
        <v>74</v>
      </c>
      <c r="D795" s="176" t="s">
        <v>1799</v>
      </c>
      <c r="E795" s="177" t="s">
        <v>76</v>
      </c>
      <c r="F795" s="176">
        <v>19</v>
      </c>
      <c r="G795" s="176">
        <v>89.51</v>
      </c>
      <c r="H795" s="178" t="s">
        <v>1800</v>
      </c>
      <c r="I795" s="179">
        <v>2101.02</v>
      </c>
      <c r="J795" s="183">
        <v>3.6230354762135697E-4</v>
      </c>
      <c r="K795" s="181" t="s">
        <v>78</v>
      </c>
    </row>
    <row r="796" spans="1:11" ht="29.25" x14ac:dyDescent="0.2">
      <c r="A796" s="175" t="s">
        <v>1801</v>
      </c>
      <c r="B796" s="176" t="s">
        <v>1802</v>
      </c>
      <c r="C796" s="176" t="s">
        <v>95</v>
      </c>
      <c r="D796" s="176" t="s">
        <v>1803</v>
      </c>
      <c r="E796" s="177" t="s">
        <v>76</v>
      </c>
      <c r="F796" s="176">
        <v>17</v>
      </c>
      <c r="G796" s="176">
        <v>27.26</v>
      </c>
      <c r="H796" s="178" t="s">
        <v>1804</v>
      </c>
      <c r="I796" s="179">
        <v>572.39</v>
      </c>
      <c r="J796" s="183">
        <v>9.8703928388586744E-5</v>
      </c>
      <c r="K796" s="181" t="s">
        <v>78</v>
      </c>
    </row>
    <row r="797" spans="1:11" ht="19.5" x14ac:dyDescent="0.2">
      <c r="A797" s="175" t="s">
        <v>1805</v>
      </c>
      <c r="B797" s="176" t="s">
        <v>1806</v>
      </c>
      <c r="C797" s="176" t="s">
        <v>95</v>
      </c>
      <c r="D797" s="176" t="s">
        <v>1807</v>
      </c>
      <c r="E797" s="177" t="s">
        <v>76</v>
      </c>
      <c r="F797" s="176">
        <v>25</v>
      </c>
      <c r="G797" s="176">
        <v>52.13</v>
      </c>
      <c r="H797" s="178" t="s">
        <v>1808</v>
      </c>
      <c r="I797" s="179">
        <v>1610</v>
      </c>
      <c r="J797" s="183">
        <v>2.7763120373455974E-4</v>
      </c>
      <c r="K797" s="181" t="s">
        <v>78</v>
      </c>
    </row>
    <row r="798" spans="1:11" ht="19.5" x14ac:dyDescent="0.2">
      <c r="A798" s="175" t="s">
        <v>1809</v>
      </c>
      <c r="B798" s="176" t="s">
        <v>1810</v>
      </c>
      <c r="C798" s="176" t="s">
        <v>74</v>
      </c>
      <c r="D798" s="176" t="s">
        <v>1811</v>
      </c>
      <c r="E798" s="177" t="s">
        <v>76</v>
      </c>
      <c r="F798" s="176">
        <v>1</v>
      </c>
      <c r="G798" s="176">
        <v>421.98</v>
      </c>
      <c r="H798" s="178" t="s">
        <v>1812</v>
      </c>
      <c r="I798" s="179">
        <v>521.30999999999995</v>
      </c>
      <c r="J798" s="183">
        <v>8.9895604235318849E-5</v>
      </c>
      <c r="K798" s="181" t="s">
        <v>78</v>
      </c>
    </row>
    <row r="799" spans="1:11" ht="19.5" x14ac:dyDescent="0.2">
      <c r="A799" s="175" t="s">
        <v>1813</v>
      </c>
      <c r="B799" s="176" t="s">
        <v>1712</v>
      </c>
      <c r="C799" s="176" t="s">
        <v>95</v>
      </c>
      <c r="D799" s="176" t="s">
        <v>1713</v>
      </c>
      <c r="E799" s="177" t="s">
        <v>97</v>
      </c>
      <c r="F799" s="176">
        <v>60</v>
      </c>
      <c r="G799" s="176">
        <v>14.44</v>
      </c>
      <c r="H799" s="178" t="s">
        <v>1714</v>
      </c>
      <c r="I799" s="179">
        <v>1069.8</v>
      </c>
      <c r="J799" s="183">
        <v>1.844781750032497E-4</v>
      </c>
      <c r="K799" s="181" t="s">
        <v>78</v>
      </c>
    </row>
    <row r="800" spans="1:11" ht="29.25" x14ac:dyDescent="0.2">
      <c r="A800" s="175" t="s">
        <v>1814</v>
      </c>
      <c r="B800" s="176" t="s">
        <v>1716</v>
      </c>
      <c r="C800" s="176" t="s">
        <v>95</v>
      </c>
      <c r="D800" s="176" t="s">
        <v>1717</v>
      </c>
      <c r="E800" s="177" t="s">
        <v>97</v>
      </c>
      <c r="F800" s="176">
        <v>60</v>
      </c>
      <c r="G800" s="176">
        <v>21.73</v>
      </c>
      <c r="H800" s="178" t="s">
        <v>1718</v>
      </c>
      <c r="I800" s="179">
        <v>1610.4</v>
      </c>
      <c r="J800" s="183">
        <v>2.7770018043113978E-4</v>
      </c>
      <c r="K800" s="181" t="s">
        <v>78</v>
      </c>
    </row>
    <row r="801" spans="1:11" x14ac:dyDescent="0.2">
      <c r="A801" s="175" t="s">
        <v>1815</v>
      </c>
      <c r="B801" s="176"/>
      <c r="C801" s="176"/>
      <c r="D801" s="176" t="s">
        <v>637</v>
      </c>
      <c r="E801" s="177"/>
      <c r="F801" s="176"/>
      <c r="G801" s="176"/>
      <c r="H801" s="178" t="s">
        <v>68</v>
      </c>
      <c r="I801" s="179">
        <v>12472.98</v>
      </c>
      <c r="J801" s="183">
        <v>2.1508623922714839E-3</v>
      </c>
      <c r="K801" s="181" t="s">
        <v>69</v>
      </c>
    </row>
    <row r="802" spans="1:11" ht="29.25" x14ac:dyDescent="0.2">
      <c r="A802" s="175" t="s">
        <v>1816</v>
      </c>
      <c r="B802" s="176" t="s">
        <v>1817</v>
      </c>
      <c r="C802" s="176" t="s">
        <v>95</v>
      </c>
      <c r="D802" s="176" t="s">
        <v>1818</v>
      </c>
      <c r="E802" s="177" t="s">
        <v>111</v>
      </c>
      <c r="F802" s="176">
        <v>3.05</v>
      </c>
      <c r="G802" s="176">
        <v>7.61</v>
      </c>
      <c r="H802" s="178" t="s">
        <v>1819</v>
      </c>
      <c r="I802" s="179">
        <v>28.67</v>
      </c>
      <c r="J802" s="183">
        <v>4.9439047273725642E-6</v>
      </c>
      <c r="K802" s="181" t="s">
        <v>78</v>
      </c>
    </row>
    <row r="803" spans="1:11" ht="19.5" x14ac:dyDescent="0.2">
      <c r="A803" s="175" t="s">
        <v>1820</v>
      </c>
      <c r="B803" s="176" t="s">
        <v>1821</v>
      </c>
      <c r="C803" s="176" t="s">
        <v>95</v>
      </c>
      <c r="D803" s="176" t="s">
        <v>1822</v>
      </c>
      <c r="E803" s="177" t="s">
        <v>104</v>
      </c>
      <c r="F803" s="176">
        <v>58.4</v>
      </c>
      <c r="G803" s="176">
        <v>42.91</v>
      </c>
      <c r="H803" s="178" t="s">
        <v>1823</v>
      </c>
      <c r="I803" s="179">
        <v>3095.78</v>
      </c>
      <c r="J803" s="183">
        <v>5.3384169434619595E-4</v>
      </c>
      <c r="K803" s="181" t="s">
        <v>78</v>
      </c>
    </row>
    <row r="804" spans="1:11" ht="19.5" x14ac:dyDescent="0.2">
      <c r="A804" s="175" t="s">
        <v>1824</v>
      </c>
      <c r="B804" s="176" t="s">
        <v>1825</v>
      </c>
      <c r="C804" s="176" t="s">
        <v>95</v>
      </c>
      <c r="D804" s="176" t="s">
        <v>1826</v>
      </c>
      <c r="E804" s="177" t="s">
        <v>104</v>
      </c>
      <c r="F804" s="176">
        <v>7.58</v>
      </c>
      <c r="G804" s="176">
        <v>46.95</v>
      </c>
      <c r="H804" s="178" t="s">
        <v>1827</v>
      </c>
      <c r="I804" s="179">
        <v>439.64</v>
      </c>
      <c r="J804" s="183">
        <v>7.5812287211094316E-5</v>
      </c>
      <c r="K804" s="181" t="s">
        <v>78</v>
      </c>
    </row>
    <row r="805" spans="1:11" ht="19.5" x14ac:dyDescent="0.2">
      <c r="A805" s="175" t="s">
        <v>1828</v>
      </c>
      <c r="B805" s="176" t="s">
        <v>1829</v>
      </c>
      <c r="C805" s="176" t="s">
        <v>95</v>
      </c>
      <c r="D805" s="176" t="s">
        <v>1830</v>
      </c>
      <c r="E805" s="177" t="s">
        <v>787</v>
      </c>
      <c r="F805" s="176">
        <v>388</v>
      </c>
      <c r="G805" s="176">
        <v>16.420000000000002</v>
      </c>
      <c r="H805" s="178" t="s">
        <v>1831</v>
      </c>
      <c r="I805" s="179">
        <v>7868.64</v>
      </c>
      <c r="J805" s="183">
        <v>1.3568819844434201E-3</v>
      </c>
      <c r="K805" s="181" t="s">
        <v>78</v>
      </c>
    </row>
    <row r="806" spans="1:11" ht="19.5" x14ac:dyDescent="0.2">
      <c r="A806" s="175" t="s">
        <v>1832</v>
      </c>
      <c r="B806" s="176" t="s">
        <v>1833</v>
      </c>
      <c r="C806" s="176" t="s">
        <v>95</v>
      </c>
      <c r="D806" s="176" t="s">
        <v>1834</v>
      </c>
      <c r="E806" s="177" t="s">
        <v>787</v>
      </c>
      <c r="F806" s="176">
        <v>34</v>
      </c>
      <c r="G806" s="176">
        <v>12.54</v>
      </c>
      <c r="H806" s="178" t="s">
        <v>1835</v>
      </c>
      <c r="I806" s="179">
        <v>526.66</v>
      </c>
      <c r="J806" s="183">
        <v>9.0818167552076553E-5</v>
      </c>
      <c r="K806" s="181" t="s">
        <v>78</v>
      </c>
    </row>
    <row r="807" spans="1:11" ht="19.5" x14ac:dyDescent="0.2">
      <c r="A807" s="175" t="s">
        <v>1836</v>
      </c>
      <c r="B807" s="176" t="s">
        <v>1837</v>
      </c>
      <c r="C807" s="176" t="s">
        <v>95</v>
      </c>
      <c r="D807" s="176" t="s">
        <v>1838</v>
      </c>
      <c r="E807" s="177" t="s">
        <v>787</v>
      </c>
      <c r="F807" s="176">
        <v>11</v>
      </c>
      <c r="G807" s="176">
        <v>13.25</v>
      </c>
      <c r="H807" s="178" t="s">
        <v>1839</v>
      </c>
      <c r="I807" s="179">
        <v>179.96</v>
      </c>
      <c r="J807" s="183">
        <v>3.1032615791348682E-5</v>
      </c>
      <c r="K807" s="181" t="s">
        <v>78</v>
      </c>
    </row>
    <row r="808" spans="1:11" ht="19.5" x14ac:dyDescent="0.2">
      <c r="A808" s="175" t="s">
        <v>1840</v>
      </c>
      <c r="B808" s="176" t="s">
        <v>1841</v>
      </c>
      <c r="C808" s="176" t="s">
        <v>95</v>
      </c>
      <c r="D808" s="176" t="s">
        <v>1842</v>
      </c>
      <c r="E808" s="177" t="s">
        <v>111</v>
      </c>
      <c r="F808" s="176">
        <v>6.82</v>
      </c>
      <c r="G808" s="176">
        <v>39.6</v>
      </c>
      <c r="H808" s="178" t="s">
        <v>1843</v>
      </c>
      <c r="I808" s="179">
        <v>333.63</v>
      </c>
      <c r="J808" s="183">
        <v>5.753173819997588E-5</v>
      </c>
      <c r="K808" s="181" t="s">
        <v>78</v>
      </c>
    </row>
    <row r="809" spans="1:11" x14ac:dyDescent="0.2">
      <c r="A809" s="175" t="s">
        <v>1844</v>
      </c>
      <c r="B809" s="176"/>
      <c r="C809" s="176"/>
      <c r="D809" s="176" t="s">
        <v>656</v>
      </c>
      <c r="E809" s="177"/>
      <c r="F809" s="176"/>
      <c r="G809" s="176"/>
      <c r="H809" s="178" t="s">
        <v>68</v>
      </c>
      <c r="I809" s="179">
        <v>98378.73</v>
      </c>
      <c r="J809" s="183">
        <v>1.6964599522843009E-2</v>
      </c>
      <c r="K809" s="181" t="s">
        <v>69</v>
      </c>
    </row>
    <row r="810" spans="1:11" ht="19.5" x14ac:dyDescent="0.2">
      <c r="A810" s="175" t="s">
        <v>1845</v>
      </c>
      <c r="B810" s="176"/>
      <c r="C810" s="176"/>
      <c r="D810" s="176" t="s">
        <v>658</v>
      </c>
      <c r="E810" s="177"/>
      <c r="F810" s="176"/>
      <c r="G810" s="176"/>
      <c r="H810" s="178" t="s">
        <v>68</v>
      </c>
      <c r="I810" s="179">
        <v>29205.8</v>
      </c>
      <c r="J810" s="183">
        <v>5.0362990124414942E-3</v>
      </c>
      <c r="K810" s="181" t="s">
        <v>69</v>
      </c>
    </row>
    <row r="811" spans="1:11" ht="19.5" x14ac:dyDescent="0.2">
      <c r="A811" s="175" t="s">
        <v>1846</v>
      </c>
      <c r="B811" s="176" t="s">
        <v>1847</v>
      </c>
      <c r="C811" s="176" t="s">
        <v>74</v>
      </c>
      <c r="D811" s="176" t="s">
        <v>1848</v>
      </c>
      <c r="E811" s="177" t="s">
        <v>97</v>
      </c>
      <c r="F811" s="176">
        <v>81</v>
      </c>
      <c r="G811" s="176">
        <v>110.64</v>
      </c>
      <c r="H811" s="178" t="s">
        <v>1849</v>
      </c>
      <c r="I811" s="179">
        <v>11071.08</v>
      </c>
      <c r="J811" s="183">
        <v>1.9091163149326769E-3</v>
      </c>
      <c r="K811" s="181" t="s">
        <v>78</v>
      </c>
    </row>
    <row r="812" spans="1:11" ht="19.5" x14ac:dyDescent="0.2">
      <c r="A812" s="175" t="s">
        <v>1850</v>
      </c>
      <c r="B812" s="176" t="s">
        <v>1851</v>
      </c>
      <c r="C812" s="176" t="s">
        <v>95</v>
      </c>
      <c r="D812" s="176" t="s">
        <v>1852</v>
      </c>
      <c r="E812" s="177" t="s">
        <v>787</v>
      </c>
      <c r="F812" s="176">
        <v>323.18</v>
      </c>
      <c r="G812" s="176">
        <v>10.64</v>
      </c>
      <c r="H812" s="178" t="s">
        <v>964</v>
      </c>
      <c r="I812" s="179">
        <v>4246.58</v>
      </c>
      <c r="J812" s="183">
        <v>7.3228765040689867E-4</v>
      </c>
      <c r="K812" s="181" t="s">
        <v>78</v>
      </c>
    </row>
    <row r="813" spans="1:11" ht="19.5" x14ac:dyDescent="0.2">
      <c r="A813" s="175" t="s">
        <v>1853</v>
      </c>
      <c r="B813" s="176" t="s">
        <v>1854</v>
      </c>
      <c r="C813" s="176" t="s">
        <v>95</v>
      </c>
      <c r="D813" s="176" t="s">
        <v>1855</v>
      </c>
      <c r="E813" s="177" t="s">
        <v>787</v>
      </c>
      <c r="F813" s="176">
        <v>81.099999999999994</v>
      </c>
      <c r="G813" s="176">
        <v>13.73</v>
      </c>
      <c r="H813" s="178" t="s">
        <v>1856</v>
      </c>
      <c r="I813" s="179">
        <v>1375.45</v>
      </c>
      <c r="J813" s="183">
        <v>2.3718499327745354E-4</v>
      </c>
      <c r="K813" s="181" t="s">
        <v>78</v>
      </c>
    </row>
    <row r="814" spans="1:11" ht="19.5" x14ac:dyDescent="0.2">
      <c r="A814" s="175" t="s">
        <v>1857</v>
      </c>
      <c r="B814" s="176" t="s">
        <v>1154</v>
      </c>
      <c r="C814" s="176" t="s">
        <v>95</v>
      </c>
      <c r="D814" s="176" t="s">
        <v>1155</v>
      </c>
      <c r="E814" s="177" t="s">
        <v>787</v>
      </c>
      <c r="F814" s="176">
        <v>201.24</v>
      </c>
      <c r="G814" s="176">
        <v>13.72</v>
      </c>
      <c r="H814" s="178" t="s">
        <v>1156</v>
      </c>
      <c r="I814" s="179">
        <v>3409</v>
      </c>
      <c r="J814" s="183">
        <v>5.8785389660317652E-4</v>
      </c>
      <c r="K814" s="181" t="s">
        <v>78</v>
      </c>
    </row>
    <row r="815" spans="1:11" ht="19.5" x14ac:dyDescent="0.2">
      <c r="A815" s="175" t="s">
        <v>1858</v>
      </c>
      <c r="B815" s="176" t="s">
        <v>1129</v>
      </c>
      <c r="C815" s="176" t="s">
        <v>95</v>
      </c>
      <c r="D815" s="176" t="s">
        <v>1130</v>
      </c>
      <c r="E815" s="177" t="s">
        <v>787</v>
      </c>
      <c r="F815" s="176">
        <v>26.5</v>
      </c>
      <c r="G815" s="176">
        <v>15.67</v>
      </c>
      <c r="H815" s="178" t="s">
        <v>1131</v>
      </c>
      <c r="I815" s="179">
        <v>512.77</v>
      </c>
      <c r="J815" s="183">
        <v>8.8422951763335531E-5</v>
      </c>
      <c r="K815" s="181" t="s">
        <v>78</v>
      </c>
    </row>
    <row r="816" spans="1:11" ht="19.5" x14ac:dyDescent="0.2">
      <c r="A816" s="175" t="s">
        <v>1859</v>
      </c>
      <c r="B816" s="176" t="s">
        <v>1860</v>
      </c>
      <c r="C816" s="176" t="s">
        <v>95</v>
      </c>
      <c r="D816" s="176" t="s">
        <v>1861</v>
      </c>
      <c r="E816" s="177" t="s">
        <v>104</v>
      </c>
      <c r="F816" s="176">
        <v>12</v>
      </c>
      <c r="G816" s="176">
        <v>69.98</v>
      </c>
      <c r="H816" s="178" t="s">
        <v>1862</v>
      </c>
      <c r="I816" s="179">
        <v>1037.4000000000001</v>
      </c>
      <c r="J816" s="183">
        <v>1.788910625802685E-4</v>
      </c>
      <c r="K816" s="181" t="s">
        <v>78</v>
      </c>
    </row>
    <row r="817" spans="1:11" ht="29.25" x14ac:dyDescent="0.2">
      <c r="A817" s="175" t="s">
        <v>1863</v>
      </c>
      <c r="B817" s="176" t="s">
        <v>1140</v>
      </c>
      <c r="C817" s="176" t="s">
        <v>74</v>
      </c>
      <c r="D817" s="176" t="s">
        <v>1141</v>
      </c>
      <c r="E817" s="177" t="s">
        <v>111</v>
      </c>
      <c r="F817" s="176">
        <v>9</v>
      </c>
      <c r="G817" s="176">
        <v>679.36</v>
      </c>
      <c r="H817" s="178" t="s">
        <v>1142</v>
      </c>
      <c r="I817" s="179">
        <v>7553.52</v>
      </c>
      <c r="J817" s="183">
        <v>1.3025421428776844E-3</v>
      </c>
      <c r="K817" s="181" t="s">
        <v>78</v>
      </c>
    </row>
    <row r="818" spans="1:11" ht="19.5" x14ac:dyDescent="0.2">
      <c r="A818" s="175" t="s">
        <v>1864</v>
      </c>
      <c r="B818" s="176"/>
      <c r="C818" s="176"/>
      <c r="D818" s="176" t="s">
        <v>1865</v>
      </c>
      <c r="E818" s="177"/>
      <c r="F818" s="176"/>
      <c r="G818" s="176"/>
      <c r="H818" s="178" t="s">
        <v>68</v>
      </c>
      <c r="I818" s="179">
        <v>69172.929999999993</v>
      </c>
      <c r="J818" s="183">
        <v>1.1928300510401516E-2</v>
      </c>
      <c r="K818" s="181" t="s">
        <v>69</v>
      </c>
    </row>
    <row r="819" spans="1:11" ht="29.25" x14ac:dyDescent="0.2">
      <c r="A819" s="175" t="s">
        <v>1866</v>
      </c>
      <c r="B819" s="176" t="s">
        <v>1867</v>
      </c>
      <c r="C819" s="176" t="s">
        <v>74</v>
      </c>
      <c r="D819" s="176" t="s">
        <v>1868</v>
      </c>
      <c r="E819" s="177" t="s">
        <v>76</v>
      </c>
      <c r="F819" s="176">
        <v>1</v>
      </c>
      <c r="G819" s="176">
        <v>55992.34</v>
      </c>
      <c r="H819" s="178" t="s">
        <v>1869</v>
      </c>
      <c r="I819" s="179">
        <v>69172.929999999993</v>
      </c>
      <c r="J819" s="183">
        <v>1.1928300510401516E-2</v>
      </c>
      <c r="K819" s="181" t="s">
        <v>78</v>
      </c>
    </row>
    <row r="820" spans="1:11" x14ac:dyDescent="0.2">
      <c r="A820" s="175" t="s">
        <v>1870</v>
      </c>
      <c r="B820" s="176"/>
      <c r="C820" s="176"/>
      <c r="D820" s="176" t="s">
        <v>662</v>
      </c>
      <c r="E820" s="177"/>
      <c r="F820" s="176"/>
      <c r="G820" s="176"/>
      <c r="H820" s="178" t="s">
        <v>68</v>
      </c>
      <c r="I820" s="179">
        <v>173648.02</v>
      </c>
      <c r="J820" s="183">
        <v>2.9944166968150873E-2</v>
      </c>
      <c r="K820" s="181" t="s">
        <v>69</v>
      </c>
    </row>
    <row r="821" spans="1:11" ht="19.5" x14ac:dyDescent="0.2">
      <c r="A821" s="175" t="s">
        <v>1871</v>
      </c>
      <c r="B821" s="176"/>
      <c r="C821" s="176"/>
      <c r="D821" s="176" t="s">
        <v>664</v>
      </c>
      <c r="E821" s="177"/>
      <c r="F821" s="176"/>
      <c r="G821" s="176"/>
      <c r="H821" s="178" t="s">
        <v>68</v>
      </c>
      <c r="I821" s="179">
        <v>10392.799999999999</v>
      </c>
      <c r="J821" s="183">
        <v>1.7921525305419456E-3</v>
      </c>
      <c r="K821" s="181" t="s">
        <v>69</v>
      </c>
    </row>
    <row r="822" spans="1:11" x14ac:dyDescent="0.2">
      <c r="A822" s="175" t="s">
        <v>1872</v>
      </c>
      <c r="B822" s="176" t="s">
        <v>1873</v>
      </c>
      <c r="C822" s="176" t="s">
        <v>95</v>
      </c>
      <c r="D822" s="176" t="s">
        <v>1874</v>
      </c>
      <c r="E822" s="177" t="s">
        <v>76</v>
      </c>
      <c r="F822" s="176">
        <v>2</v>
      </c>
      <c r="G822" s="176">
        <v>44.53</v>
      </c>
      <c r="H822" s="178" t="s">
        <v>1875</v>
      </c>
      <c r="I822" s="179">
        <v>110.02</v>
      </c>
      <c r="J822" s="183">
        <v>1.8972040394333085E-5</v>
      </c>
      <c r="K822" s="181" t="s">
        <v>78</v>
      </c>
    </row>
    <row r="823" spans="1:11" ht="19.5" x14ac:dyDescent="0.2">
      <c r="A823" s="175" t="s">
        <v>1876</v>
      </c>
      <c r="B823" s="176" t="s">
        <v>1877</v>
      </c>
      <c r="C823" s="176" t="s">
        <v>74</v>
      </c>
      <c r="D823" s="176" t="s">
        <v>1878</v>
      </c>
      <c r="E823" s="177" t="s">
        <v>76</v>
      </c>
      <c r="F823" s="176">
        <v>2</v>
      </c>
      <c r="G823" s="176">
        <v>2009.65</v>
      </c>
      <c r="H823" s="178" t="s">
        <v>1879</v>
      </c>
      <c r="I823" s="179">
        <v>4965.4399999999996</v>
      </c>
      <c r="J823" s="183">
        <v>8.5624912066567234E-4</v>
      </c>
      <c r="K823" s="181" t="s">
        <v>78</v>
      </c>
    </row>
    <row r="824" spans="1:11" ht="19.5" x14ac:dyDescent="0.2">
      <c r="A824" s="175" t="s">
        <v>1880</v>
      </c>
      <c r="B824" s="176" t="s">
        <v>1881</v>
      </c>
      <c r="C824" s="176" t="s">
        <v>74</v>
      </c>
      <c r="D824" s="176" t="s">
        <v>1882</v>
      </c>
      <c r="E824" s="177" t="s">
        <v>76</v>
      </c>
      <c r="F824" s="176">
        <v>2</v>
      </c>
      <c r="G824" s="176">
        <v>63.18</v>
      </c>
      <c r="H824" s="178" t="s">
        <v>1883</v>
      </c>
      <c r="I824" s="179">
        <v>156.1</v>
      </c>
      <c r="J824" s="183">
        <v>2.6918155840350795E-5</v>
      </c>
      <c r="K824" s="181" t="s">
        <v>78</v>
      </c>
    </row>
    <row r="825" spans="1:11" ht="19.5" x14ac:dyDescent="0.2">
      <c r="A825" s="175" t="s">
        <v>1884</v>
      </c>
      <c r="B825" s="176" t="s">
        <v>1885</v>
      </c>
      <c r="C825" s="176" t="s">
        <v>95</v>
      </c>
      <c r="D825" s="176" t="s">
        <v>1886</v>
      </c>
      <c r="E825" s="177" t="s">
        <v>76</v>
      </c>
      <c r="F825" s="176">
        <v>2</v>
      </c>
      <c r="G825" s="176">
        <v>61.09</v>
      </c>
      <c r="H825" s="178" t="s">
        <v>1887</v>
      </c>
      <c r="I825" s="179">
        <v>150.94</v>
      </c>
      <c r="J825" s="183">
        <v>2.6028356454468602E-5</v>
      </c>
      <c r="K825" s="181" t="s">
        <v>78</v>
      </c>
    </row>
    <row r="826" spans="1:11" ht="19.5" x14ac:dyDescent="0.2">
      <c r="A826" s="175" t="s">
        <v>1888</v>
      </c>
      <c r="B826" s="176" t="s">
        <v>1889</v>
      </c>
      <c r="C826" s="176" t="s">
        <v>74</v>
      </c>
      <c r="D826" s="176" t="s">
        <v>1890</v>
      </c>
      <c r="E826" s="177" t="s">
        <v>76</v>
      </c>
      <c r="F826" s="176">
        <v>2</v>
      </c>
      <c r="G826" s="176">
        <v>252.43</v>
      </c>
      <c r="H826" s="178" t="s">
        <v>1891</v>
      </c>
      <c r="I826" s="179">
        <v>623.70000000000005</v>
      </c>
      <c r="J826" s="183">
        <v>1.0755191414238814E-4</v>
      </c>
      <c r="K826" s="181" t="s">
        <v>78</v>
      </c>
    </row>
    <row r="827" spans="1:11" ht="19.5" x14ac:dyDescent="0.2">
      <c r="A827" s="175" t="s">
        <v>1892</v>
      </c>
      <c r="B827" s="176" t="s">
        <v>1893</v>
      </c>
      <c r="C827" s="176" t="s">
        <v>74</v>
      </c>
      <c r="D827" s="176" t="s">
        <v>1894</v>
      </c>
      <c r="E827" s="177" t="s">
        <v>76</v>
      </c>
      <c r="F827" s="176">
        <v>1</v>
      </c>
      <c r="G827" s="176">
        <v>3550.76</v>
      </c>
      <c r="H827" s="178" t="s">
        <v>1895</v>
      </c>
      <c r="I827" s="179">
        <v>4386.6000000000004</v>
      </c>
      <c r="J827" s="183">
        <v>7.5643294304473282E-4</v>
      </c>
      <c r="K827" s="181" t="s">
        <v>78</v>
      </c>
    </row>
    <row r="828" spans="1:11" ht="19.5" x14ac:dyDescent="0.2">
      <c r="A828" s="175" t="s">
        <v>1896</v>
      </c>
      <c r="B828" s="176"/>
      <c r="C828" s="176"/>
      <c r="D828" s="176" t="s">
        <v>686</v>
      </c>
      <c r="E828" s="177"/>
      <c r="F828" s="176"/>
      <c r="G828" s="176"/>
      <c r="H828" s="178" t="s">
        <v>68</v>
      </c>
      <c r="I828" s="179">
        <v>3004.88</v>
      </c>
      <c r="J828" s="183">
        <v>5.1816674004838751E-4</v>
      </c>
      <c r="K828" s="181" t="s">
        <v>69</v>
      </c>
    </row>
    <row r="829" spans="1:11" ht="19.5" x14ac:dyDescent="0.2">
      <c r="A829" s="175" t="s">
        <v>1897</v>
      </c>
      <c r="B829" s="176" t="s">
        <v>708</v>
      </c>
      <c r="C829" s="176" t="s">
        <v>74</v>
      </c>
      <c r="D829" s="176" t="s">
        <v>709</v>
      </c>
      <c r="E829" s="177" t="s">
        <v>76</v>
      </c>
      <c r="F829" s="176">
        <v>2</v>
      </c>
      <c r="G829" s="176">
        <v>870.24</v>
      </c>
      <c r="H829" s="178" t="s">
        <v>710</v>
      </c>
      <c r="I829" s="179">
        <v>2150.1799999999998</v>
      </c>
      <c r="J829" s="183">
        <v>3.7078078363104083E-4</v>
      </c>
      <c r="K829" s="181" t="s">
        <v>78</v>
      </c>
    </row>
    <row r="830" spans="1:11" ht="19.5" x14ac:dyDescent="0.2">
      <c r="A830" s="175" t="s">
        <v>1898</v>
      </c>
      <c r="B830" s="176" t="s">
        <v>1899</v>
      </c>
      <c r="C830" s="176" t="s">
        <v>95</v>
      </c>
      <c r="D830" s="176" t="s">
        <v>1900</v>
      </c>
      <c r="E830" s="177" t="s">
        <v>76</v>
      </c>
      <c r="F830" s="176">
        <v>5</v>
      </c>
      <c r="G830" s="176">
        <v>138.37</v>
      </c>
      <c r="H830" s="178" t="s">
        <v>1901</v>
      </c>
      <c r="I830" s="179">
        <v>854.7</v>
      </c>
      <c r="J830" s="183">
        <v>1.4738595641734673E-4</v>
      </c>
      <c r="K830" s="181" t="s">
        <v>78</v>
      </c>
    </row>
    <row r="831" spans="1:11" ht="19.5" x14ac:dyDescent="0.2">
      <c r="A831" s="175" t="s">
        <v>1902</v>
      </c>
      <c r="B831" s="176"/>
      <c r="C831" s="176"/>
      <c r="D831" s="176" t="s">
        <v>692</v>
      </c>
      <c r="E831" s="177"/>
      <c r="F831" s="176"/>
      <c r="G831" s="176"/>
      <c r="H831" s="178" t="s">
        <v>68</v>
      </c>
      <c r="I831" s="179">
        <v>25198.46</v>
      </c>
      <c r="J831" s="183">
        <v>4.3452663242591026E-3</v>
      </c>
      <c r="K831" s="181" t="s">
        <v>69</v>
      </c>
    </row>
    <row r="832" spans="1:11" ht="19.5" x14ac:dyDescent="0.2">
      <c r="A832" s="175" t="s">
        <v>1903</v>
      </c>
      <c r="B832" s="176" t="s">
        <v>1873</v>
      </c>
      <c r="C832" s="176" t="s">
        <v>95</v>
      </c>
      <c r="D832" s="176" t="s">
        <v>1874</v>
      </c>
      <c r="E832" s="177" t="s">
        <v>76</v>
      </c>
      <c r="F832" s="176">
        <v>1</v>
      </c>
      <c r="G832" s="176">
        <v>44.53</v>
      </c>
      <c r="H832" s="178" t="s">
        <v>1875</v>
      </c>
      <c r="I832" s="179">
        <v>55.01</v>
      </c>
      <c r="J832" s="183">
        <v>9.4860201971665426E-6</v>
      </c>
      <c r="K832" s="181" t="s">
        <v>78</v>
      </c>
    </row>
    <row r="833" spans="1:11" ht="19.5" x14ac:dyDescent="0.2">
      <c r="A833" s="175" t="s">
        <v>1904</v>
      </c>
      <c r="B833" s="176" t="s">
        <v>1881</v>
      </c>
      <c r="C833" s="176" t="s">
        <v>74</v>
      </c>
      <c r="D833" s="176" t="s">
        <v>1882</v>
      </c>
      <c r="E833" s="177" t="s">
        <v>76</v>
      </c>
      <c r="F833" s="176">
        <v>1</v>
      </c>
      <c r="G833" s="176">
        <v>63.18</v>
      </c>
      <c r="H833" s="178" t="s">
        <v>1883</v>
      </c>
      <c r="I833" s="179">
        <v>78.05</v>
      </c>
      <c r="J833" s="183">
        <v>1.3459077920175398E-5</v>
      </c>
      <c r="K833" s="181" t="s">
        <v>78</v>
      </c>
    </row>
    <row r="834" spans="1:11" ht="19.5" x14ac:dyDescent="0.2">
      <c r="A834" s="175" t="s">
        <v>1905</v>
      </c>
      <c r="B834" s="176" t="s">
        <v>1889</v>
      </c>
      <c r="C834" s="176" t="s">
        <v>74</v>
      </c>
      <c r="D834" s="176" t="s">
        <v>1890</v>
      </c>
      <c r="E834" s="177" t="s">
        <v>76</v>
      </c>
      <c r="F834" s="176">
        <v>1</v>
      </c>
      <c r="G834" s="176">
        <v>252.43</v>
      </c>
      <c r="H834" s="178" t="s">
        <v>1891</v>
      </c>
      <c r="I834" s="179">
        <v>311.85000000000002</v>
      </c>
      <c r="J834" s="183">
        <v>5.3775957071194072E-5</v>
      </c>
      <c r="K834" s="181" t="s">
        <v>78</v>
      </c>
    </row>
    <row r="835" spans="1:11" ht="19.5" x14ac:dyDescent="0.2">
      <c r="A835" s="175" t="s">
        <v>1906</v>
      </c>
      <c r="B835" s="176" t="s">
        <v>1885</v>
      </c>
      <c r="C835" s="176" t="s">
        <v>95</v>
      </c>
      <c r="D835" s="176" t="s">
        <v>1886</v>
      </c>
      <c r="E835" s="177" t="s">
        <v>76</v>
      </c>
      <c r="F835" s="176">
        <v>1</v>
      </c>
      <c r="G835" s="176">
        <v>61.09</v>
      </c>
      <c r="H835" s="178" t="s">
        <v>1887</v>
      </c>
      <c r="I835" s="179">
        <v>75.47</v>
      </c>
      <c r="J835" s="183">
        <v>1.3014178227234301E-5</v>
      </c>
      <c r="K835" s="181" t="s">
        <v>78</v>
      </c>
    </row>
    <row r="836" spans="1:11" ht="19.5" x14ac:dyDescent="0.2">
      <c r="A836" s="175" t="s">
        <v>1907</v>
      </c>
      <c r="B836" s="176" t="s">
        <v>1908</v>
      </c>
      <c r="C836" s="176" t="s">
        <v>95</v>
      </c>
      <c r="D836" s="176" t="s">
        <v>1909</v>
      </c>
      <c r="E836" s="177" t="s">
        <v>76</v>
      </c>
      <c r="F836" s="176">
        <v>1</v>
      </c>
      <c r="G836" s="176">
        <v>112.95</v>
      </c>
      <c r="H836" s="178" t="s">
        <v>1910</v>
      </c>
      <c r="I836" s="179">
        <v>139.53</v>
      </c>
      <c r="J836" s="183">
        <v>2.4060796184523679E-5</v>
      </c>
      <c r="K836" s="181" t="s">
        <v>78</v>
      </c>
    </row>
    <row r="837" spans="1:11" ht="19.5" x14ac:dyDescent="0.2">
      <c r="A837" s="175" t="s">
        <v>1911</v>
      </c>
      <c r="B837" s="176" t="s">
        <v>1912</v>
      </c>
      <c r="C837" s="176" t="s">
        <v>74</v>
      </c>
      <c r="D837" s="176" t="s">
        <v>1913</v>
      </c>
      <c r="E837" s="177" t="s">
        <v>76</v>
      </c>
      <c r="F837" s="176">
        <v>1</v>
      </c>
      <c r="G837" s="176">
        <v>2597.54</v>
      </c>
      <c r="H837" s="178" t="s">
        <v>1914</v>
      </c>
      <c r="I837" s="179">
        <v>3209</v>
      </c>
      <c r="J837" s="183">
        <v>5.5336554831316906E-4</v>
      </c>
      <c r="K837" s="181" t="s">
        <v>78</v>
      </c>
    </row>
    <row r="838" spans="1:11" ht="19.5" x14ac:dyDescent="0.2">
      <c r="A838" s="175" t="s">
        <v>1915</v>
      </c>
      <c r="B838" s="176" t="s">
        <v>1916</v>
      </c>
      <c r="C838" s="176" t="s">
        <v>95</v>
      </c>
      <c r="D838" s="176" t="s">
        <v>1917</v>
      </c>
      <c r="E838" s="177" t="s">
        <v>76</v>
      </c>
      <c r="F838" s="176">
        <v>1</v>
      </c>
      <c r="G838" s="176">
        <v>342.47</v>
      </c>
      <c r="H838" s="178" t="s">
        <v>1918</v>
      </c>
      <c r="I838" s="179">
        <v>423.08</v>
      </c>
      <c r="J838" s="183">
        <v>7.2956651972681704E-5</v>
      </c>
      <c r="K838" s="181" t="s">
        <v>78</v>
      </c>
    </row>
    <row r="839" spans="1:11" ht="19.5" x14ac:dyDescent="0.2">
      <c r="A839" s="175" t="s">
        <v>1919</v>
      </c>
      <c r="B839" s="176" t="s">
        <v>1920</v>
      </c>
      <c r="C839" s="176" t="s">
        <v>74</v>
      </c>
      <c r="D839" s="176" t="s">
        <v>1921</v>
      </c>
      <c r="E839" s="177" t="s">
        <v>104</v>
      </c>
      <c r="F839" s="176">
        <v>6.18</v>
      </c>
      <c r="G839" s="176">
        <v>1566.38</v>
      </c>
      <c r="H839" s="178" t="s">
        <v>1922</v>
      </c>
      <c r="I839" s="179">
        <v>11958.91</v>
      </c>
      <c r="J839" s="183">
        <v>2.0622152662442632E-3</v>
      </c>
      <c r="K839" s="181" t="s">
        <v>78</v>
      </c>
    </row>
    <row r="840" spans="1:11" ht="19.5" x14ac:dyDescent="0.2">
      <c r="A840" s="175" t="s">
        <v>1923</v>
      </c>
      <c r="B840" s="176" t="s">
        <v>1924</v>
      </c>
      <c r="C840" s="176" t="s">
        <v>74</v>
      </c>
      <c r="D840" s="176" t="s">
        <v>1925</v>
      </c>
      <c r="E840" s="177" t="s">
        <v>97</v>
      </c>
      <c r="F840" s="176">
        <v>7.45</v>
      </c>
      <c r="G840" s="176">
        <v>135.38999999999999</v>
      </c>
      <c r="H840" s="178" t="s">
        <v>1926</v>
      </c>
      <c r="I840" s="179">
        <v>1246.08</v>
      </c>
      <c r="J840" s="183">
        <v>2.1487620518606225E-4</v>
      </c>
      <c r="K840" s="181" t="s">
        <v>78</v>
      </c>
    </row>
    <row r="841" spans="1:11" ht="19.5" x14ac:dyDescent="0.2">
      <c r="A841" s="175" t="s">
        <v>1927</v>
      </c>
      <c r="B841" s="176" t="s">
        <v>1928</v>
      </c>
      <c r="C841" s="176" t="s">
        <v>74</v>
      </c>
      <c r="D841" s="176" t="s">
        <v>1929</v>
      </c>
      <c r="E841" s="177" t="s">
        <v>76</v>
      </c>
      <c r="F841" s="176">
        <v>1</v>
      </c>
      <c r="G841" s="176">
        <v>296.48</v>
      </c>
      <c r="H841" s="178" t="s">
        <v>1930</v>
      </c>
      <c r="I841" s="179">
        <v>366.27</v>
      </c>
      <c r="J841" s="183">
        <v>6.3160236640905098E-5</v>
      </c>
      <c r="K841" s="181" t="s">
        <v>78</v>
      </c>
    </row>
    <row r="842" spans="1:11" ht="19.5" x14ac:dyDescent="0.2">
      <c r="A842" s="175" t="s">
        <v>1931</v>
      </c>
      <c r="B842" s="176" t="s">
        <v>1932</v>
      </c>
      <c r="C842" s="176" t="s">
        <v>74</v>
      </c>
      <c r="D842" s="176" t="s">
        <v>1933</v>
      </c>
      <c r="E842" s="177" t="s">
        <v>1934</v>
      </c>
      <c r="F842" s="176">
        <v>3.7</v>
      </c>
      <c r="G842" s="176">
        <v>319.62</v>
      </c>
      <c r="H842" s="178" t="s">
        <v>1935</v>
      </c>
      <c r="I842" s="179">
        <v>1460.94</v>
      </c>
      <c r="J842" s="183">
        <v>2.5192703775401724E-4</v>
      </c>
      <c r="K842" s="181" t="s">
        <v>78</v>
      </c>
    </row>
    <row r="843" spans="1:11" ht="19.5" x14ac:dyDescent="0.2">
      <c r="A843" s="175" t="s">
        <v>1936</v>
      </c>
      <c r="B843" s="176" t="s">
        <v>1937</v>
      </c>
      <c r="C843" s="176" t="s">
        <v>74</v>
      </c>
      <c r="D843" s="176" t="s">
        <v>1938</v>
      </c>
      <c r="E843" s="177" t="s">
        <v>430</v>
      </c>
      <c r="F843" s="176">
        <v>1</v>
      </c>
      <c r="G843" s="176">
        <v>4754.96</v>
      </c>
      <c r="H843" s="178" t="s">
        <v>1939</v>
      </c>
      <c r="I843" s="179">
        <v>5874.27</v>
      </c>
      <c r="J843" s="183">
        <v>1.0129693485477096E-3</v>
      </c>
      <c r="K843" s="181" t="s">
        <v>78</v>
      </c>
    </row>
    <row r="844" spans="1:11" ht="19.5" x14ac:dyDescent="0.2">
      <c r="A844" s="175" t="s">
        <v>1940</v>
      </c>
      <c r="B844" s="176"/>
      <c r="C844" s="176"/>
      <c r="D844" s="176" t="s">
        <v>724</v>
      </c>
      <c r="E844" s="177"/>
      <c r="F844" s="176"/>
      <c r="G844" s="176"/>
      <c r="H844" s="178" t="s">
        <v>68</v>
      </c>
      <c r="I844" s="179">
        <v>21434.52</v>
      </c>
      <c r="J844" s="183">
        <v>3.6962059559456496E-3</v>
      </c>
      <c r="K844" s="181" t="s">
        <v>69</v>
      </c>
    </row>
    <row r="845" spans="1:11" ht="29.25" x14ac:dyDescent="0.2">
      <c r="A845" s="175" t="s">
        <v>1941</v>
      </c>
      <c r="B845" s="176" t="s">
        <v>666</v>
      </c>
      <c r="C845" s="176" t="s">
        <v>95</v>
      </c>
      <c r="D845" s="176" t="s">
        <v>667</v>
      </c>
      <c r="E845" s="177" t="s">
        <v>76</v>
      </c>
      <c r="F845" s="176">
        <v>2</v>
      </c>
      <c r="G845" s="176">
        <v>809.15</v>
      </c>
      <c r="H845" s="178" t="s">
        <v>668</v>
      </c>
      <c r="I845" s="179">
        <v>1999.24</v>
      </c>
      <c r="J845" s="183">
        <v>3.447524271765722E-4</v>
      </c>
      <c r="K845" s="181" t="s">
        <v>78</v>
      </c>
    </row>
    <row r="846" spans="1:11" ht="19.5" x14ac:dyDescent="0.2">
      <c r="A846" s="175" t="s">
        <v>1942</v>
      </c>
      <c r="B846" s="176" t="s">
        <v>1873</v>
      </c>
      <c r="C846" s="176" t="s">
        <v>95</v>
      </c>
      <c r="D846" s="176" t="s">
        <v>1874</v>
      </c>
      <c r="E846" s="177" t="s">
        <v>76</v>
      </c>
      <c r="F846" s="176">
        <v>6</v>
      </c>
      <c r="G846" s="176">
        <v>44.53</v>
      </c>
      <c r="H846" s="178" t="s">
        <v>1875</v>
      </c>
      <c r="I846" s="179">
        <v>330.06</v>
      </c>
      <c r="J846" s="183">
        <v>5.6916121182999252E-5</v>
      </c>
      <c r="K846" s="181" t="s">
        <v>78</v>
      </c>
    </row>
    <row r="847" spans="1:11" ht="19.5" x14ac:dyDescent="0.2">
      <c r="A847" s="175" t="s">
        <v>1943</v>
      </c>
      <c r="B847" s="176" t="s">
        <v>1944</v>
      </c>
      <c r="C847" s="176" t="s">
        <v>95</v>
      </c>
      <c r="D847" s="176" t="s">
        <v>1945</v>
      </c>
      <c r="E847" s="177" t="s">
        <v>76</v>
      </c>
      <c r="F847" s="176">
        <v>3</v>
      </c>
      <c r="G847" s="176">
        <v>632.84</v>
      </c>
      <c r="H847" s="178" t="s">
        <v>1946</v>
      </c>
      <c r="I847" s="179">
        <v>2345.4299999999998</v>
      </c>
      <c r="J847" s="183">
        <v>4.0445003364916054E-4</v>
      </c>
      <c r="K847" s="181" t="s">
        <v>78</v>
      </c>
    </row>
    <row r="848" spans="1:11" ht="29.25" x14ac:dyDescent="0.2">
      <c r="A848" s="175" t="s">
        <v>1947</v>
      </c>
      <c r="B848" s="176" t="s">
        <v>1948</v>
      </c>
      <c r="C848" s="176" t="s">
        <v>95</v>
      </c>
      <c r="D848" s="176" t="s">
        <v>1949</v>
      </c>
      <c r="E848" s="177" t="s">
        <v>76</v>
      </c>
      <c r="F848" s="176">
        <v>9</v>
      </c>
      <c r="G848" s="176">
        <v>603.17999999999995</v>
      </c>
      <c r="H848" s="178" t="s">
        <v>1950</v>
      </c>
      <c r="I848" s="179">
        <v>6706.44</v>
      </c>
      <c r="J848" s="183">
        <v>1.1564701925301868E-3</v>
      </c>
      <c r="K848" s="181" t="s">
        <v>78</v>
      </c>
    </row>
    <row r="849" spans="1:11" ht="19.5" x14ac:dyDescent="0.2">
      <c r="A849" s="175" t="s">
        <v>1951</v>
      </c>
      <c r="B849" s="176" t="s">
        <v>1952</v>
      </c>
      <c r="C849" s="176" t="s">
        <v>74</v>
      </c>
      <c r="D849" s="176" t="s">
        <v>1953</v>
      </c>
      <c r="E849" s="177" t="s">
        <v>76</v>
      </c>
      <c r="F849" s="176">
        <v>11</v>
      </c>
      <c r="G849" s="176">
        <v>180.42</v>
      </c>
      <c r="H849" s="178" t="s">
        <v>1954</v>
      </c>
      <c r="I849" s="179">
        <v>2451.79</v>
      </c>
      <c r="J849" s="183">
        <v>4.227909372697865E-4</v>
      </c>
      <c r="K849" s="181" t="s">
        <v>78</v>
      </c>
    </row>
    <row r="850" spans="1:11" ht="19.5" x14ac:dyDescent="0.2">
      <c r="A850" s="175" t="s">
        <v>1955</v>
      </c>
      <c r="B850" s="176" t="s">
        <v>1881</v>
      </c>
      <c r="C850" s="176" t="s">
        <v>74</v>
      </c>
      <c r="D850" s="176" t="s">
        <v>1882</v>
      </c>
      <c r="E850" s="177" t="s">
        <v>76</v>
      </c>
      <c r="F850" s="176">
        <v>4</v>
      </c>
      <c r="G850" s="176">
        <v>63.18</v>
      </c>
      <c r="H850" s="178" t="s">
        <v>1883</v>
      </c>
      <c r="I850" s="179">
        <v>312.2</v>
      </c>
      <c r="J850" s="183">
        <v>5.3836311680701591E-5</v>
      </c>
      <c r="K850" s="181" t="s">
        <v>78</v>
      </c>
    </row>
    <row r="851" spans="1:11" ht="19.5" x14ac:dyDescent="0.2">
      <c r="A851" s="175" t="s">
        <v>1956</v>
      </c>
      <c r="B851" s="176" t="s">
        <v>1885</v>
      </c>
      <c r="C851" s="176" t="s">
        <v>95</v>
      </c>
      <c r="D851" s="176" t="s">
        <v>1886</v>
      </c>
      <c r="E851" s="177" t="s">
        <v>76</v>
      </c>
      <c r="F851" s="176">
        <v>6</v>
      </c>
      <c r="G851" s="176">
        <v>61.09</v>
      </c>
      <c r="H851" s="178" t="s">
        <v>1887</v>
      </c>
      <c r="I851" s="179">
        <v>452.82</v>
      </c>
      <c r="J851" s="183">
        <v>7.8085069363405802E-5</v>
      </c>
      <c r="K851" s="181" t="s">
        <v>78</v>
      </c>
    </row>
    <row r="852" spans="1:11" ht="19.5" x14ac:dyDescent="0.2">
      <c r="A852" s="175" t="s">
        <v>1957</v>
      </c>
      <c r="B852" s="176" t="s">
        <v>1889</v>
      </c>
      <c r="C852" s="176" t="s">
        <v>74</v>
      </c>
      <c r="D852" s="176" t="s">
        <v>1890</v>
      </c>
      <c r="E852" s="177" t="s">
        <v>76</v>
      </c>
      <c r="F852" s="176">
        <v>6</v>
      </c>
      <c r="G852" s="176">
        <v>252.43</v>
      </c>
      <c r="H852" s="178" t="s">
        <v>1891</v>
      </c>
      <c r="I852" s="179">
        <v>1871.1</v>
      </c>
      <c r="J852" s="183">
        <v>3.2265574242716443E-4</v>
      </c>
      <c r="K852" s="181" t="s">
        <v>78</v>
      </c>
    </row>
    <row r="853" spans="1:11" ht="19.5" x14ac:dyDescent="0.2">
      <c r="A853" s="175" t="s">
        <v>1958</v>
      </c>
      <c r="B853" s="176" t="s">
        <v>1877</v>
      </c>
      <c r="C853" s="176" t="s">
        <v>74</v>
      </c>
      <c r="D853" s="176" t="s">
        <v>1878</v>
      </c>
      <c r="E853" s="177" t="s">
        <v>76</v>
      </c>
      <c r="F853" s="176">
        <v>2</v>
      </c>
      <c r="G853" s="176">
        <v>2009.65</v>
      </c>
      <c r="H853" s="178" t="s">
        <v>1879</v>
      </c>
      <c r="I853" s="179">
        <v>4965.4399999999996</v>
      </c>
      <c r="J853" s="183">
        <v>8.5624912066567234E-4</v>
      </c>
      <c r="K853" s="181" t="s">
        <v>78</v>
      </c>
    </row>
    <row r="854" spans="1:11" ht="19.5" x14ac:dyDescent="0.2">
      <c r="A854" s="175" t="s">
        <v>1959</v>
      </c>
      <c r="B854" s="176"/>
      <c r="C854" s="176"/>
      <c r="D854" s="176" t="s">
        <v>734</v>
      </c>
      <c r="E854" s="177"/>
      <c r="F854" s="176"/>
      <c r="G854" s="176"/>
      <c r="H854" s="178" t="s">
        <v>68</v>
      </c>
      <c r="I854" s="179">
        <v>24185.63</v>
      </c>
      <c r="J854" s="183">
        <v>4.1706121552662614E-3</v>
      </c>
      <c r="K854" s="181" t="s">
        <v>69</v>
      </c>
    </row>
    <row r="855" spans="1:11" ht="29.25" x14ac:dyDescent="0.2">
      <c r="A855" s="175" t="s">
        <v>1960</v>
      </c>
      <c r="B855" s="176" t="s">
        <v>666</v>
      </c>
      <c r="C855" s="176" t="s">
        <v>95</v>
      </c>
      <c r="D855" s="176" t="s">
        <v>667</v>
      </c>
      <c r="E855" s="177" t="s">
        <v>76</v>
      </c>
      <c r="F855" s="176">
        <v>2</v>
      </c>
      <c r="G855" s="176">
        <v>809.15</v>
      </c>
      <c r="H855" s="178" t="s">
        <v>668</v>
      </c>
      <c r="I855" s="179">
        <v>1999.24</v>
      </c>
      <c r="J855" s="183">
        <v>3.447524271765722E-4</v>
      </c>
      <c r="K855" s="181" t="s">
        <v>78</v>
      </c>
    </row>
    <row r="856" spans="1:11" ht="19.5" x14ac:dyDescent="0.2">
      <c r="A856" s="175" t="s">
        <v>1961</v>
      </c>
      <c r="B856" s="176" t="s">
        <v>1873</v>
      </c>
      <c r="C856" s="176" t="s">
        <v>95</v>
      </c>
      <c r="D856" s="176" t="s">
        <v>1874</v>
      </c>
      <c r="E856" s="177" t="s">
        <v>76</v>
      </c>
      <c r="F856" s="176">
        <v>6</v>
      </c>
      <c r="G856" s="176">
        <v>44.53</v>
      </c>
      <c r="H856" s="178" t="s">
        <v>1875</v>
      </c>
      <c r="I856" s="179">
        <v>330.06</v>
      </c>
      <c r="J856" s="183">
        <v>5.6916121182999252E-5</v>
      </c>
      <c r="K856" s="181" t="s">
        <v>78</v>
      </c>
    </row>
    <row r="857" spans="1:11" ht="19.5" x14ac:dyDescent="0.2">
      <c r="A857" s="175" t="s">
        <v>1962</v>
      </c>
      <c r="B857" s="176" t="s">
        <v>1944</v>
      </c>
      <c r="C857" s="176" t="s">
        <v>95</v>
      </c>
      <c r="D857" s="176" t="s">
        <v>1945</v>
      </c>
      <c r="E857" s="177" t="s">
        <v>76</v>
      </c>
      <c r="F857" s="176">
        <v>3</v>
      </c>
      <c r="G857" s="176">
        <v>632.84</v>
      </c>
      <c r="H857" s="178" t="s">
        <v>1946</v>
      </c>
      <c r="I857" s="179">
        <v>2345.4299999999998</v>
      </c>
      <c r="J857" s="183">
        <v>4.0445003364916054E-4</v>
      </c>
      <c r="K857" s="181" t="s">
        <v>78</v>
      </c>
    </row>
    <row r="858" spans="1:11" ht="29.25" x14ac:dyDescent="0.2">
      <c r="A858" s="175" t="s">
        <v>1963</v>
      </c>
      <c r="B858" s="176" t="s">
        <v>1948</v>
      </c>
      <c r="C858" s="176" t="s">
        <v>95</v>
      </c>
      <c r="D858" s="176" t="s">
        <v>1949</v>
      </c>
      <c r="E858" s="177" t="s">
        <v>76</v>
      </c>
      <c r="F858" s="176">
        <v>9</v>
      </c>
      <c r="G858" s="176">
        <v>603.17999999999995</v>
      </c>
      <c r="H858" s="178" t="s">
        <v>1950</v>
      </c>
      <c r="I858" s="179">
        <v>6706.44</v>
      </c>
      <c r="J858" s="183">
        <v>1.1564701925301868E-3</v>
      </c>
      <c r="K858" s="181" t="s">
        <v>78</v>
      </c>
    </row>
    <row r="859" spans="1:11" ht="19.5" x14ac:dyDescent="0.2">
      <c r="A859" s="175" t="s">
        <v>1964</v>
      </c>
      <c r="B859" s="176" t="s">
        <v>1952</v>
      </c>
      <c r="C859" s="176" t="s">
        <v>74</v>
      </c>
      <c r="D859" s="176" t="s">
        <v>1953</v>
      </c>
      <c r="E859" s="177" t="s">
        <v>76</v>
      </c>
      <c r="F859" s="176">
        <v>11</v>
      </c>
      <c r="G859" s="176">
        <v>180.42</v>
      </c>
      <c r="H859" s="178" t="s">
        <v>1954</v>
      </c>
      <c r="I859" s="179">
        <v>2451.79</v>
      </c>
      <c r="J859" s="183">
        <v>4.227909372697865E-4</v>
      </c>
      <c r="K859" s="181" t="s">
        <v>78</v>
      </c>
    </row>
    <row r="860" spans="1:11" ht="19.5" x14ac:dyDescent="0.2">
      <c r="A860" s="175" t="s">
        <v>1965</v>
      </c>
      <c r="B860" s="176" t="s">
        <v>1881</v>
      </c>
      <c r="C860" s="176" t="s">
        <v>74</v>
      </c>
      <c r="D860" s="176" t="s">
        <v>1882</v>
      </c>
      <c r="E860" s="177" t="s">
        <v>76</v>
      </c>
      <c r="F860" s="176">
        <v>4</v>
      </c>
      <c r="G860" s="176">
        <v>63.18</v>
      </c>
      <c r="H860" s="178" t="s">
        <v>1883</v>
      </c>
      <c r="I860" s="179">
        <v>312.2</v>
      </c>
      <c r="J860" s="183">
        <v>5.3836311680701591E-5</v>
      </c>
      <c r="K860" s="181" t="s">
        <v>78</v>
      </c>
    </row>
    <row r="861" spans="1:11" ht="19.5" x14ac:dyDescent="0.2">
      <c r="A861" s="175" t="s">
        <v>1966</v>
      </c>
      <c r="B861" s="176" t="s">
        <v>1885</v>
      </c>
      <c r="C861" s="176" t="s">
        <v>95</v>
      </c>
      <c r="D861" s="176" t="s">
        <v>1886</v>
      </c>
      <c r="E861" s="177" t="s">
        <v>76</v>
      </c>
      <c r="F861" s="176">
        <v>6</v>
      </c>
      <c r="G861" s="176">
        <v>61.09</v>
      </c>
      <c r="H861" s="178" t="s">
        <v>1887</v>
      </c>
      <c r="I861" s="179">
        <v>452.82</v>
      </c>
      <c r="J861" s="183">
        <v>7.8085069363405802E-5</v>
      </c>
      <c r="K861" s="181" t="s">
        <v>78</v>
      </c>
    </row>
    <row r="862" spans="1:11" ht="19.5" x14ac:dyDescent="0.2">
      <c r="A862" s="175" t="s">
        <v>1967</v>
      </c>
      <c r="B862" s="176" t="s">
        <v>1889</v>
      </c>
      <c r="C862" s="176" t="s">
        <v>74</v>
      </c>
      <c r="D862" s="176" t="s">
        <v>1890</v>
      </c>
      <c r="E862" s="177" t="s">
        <v>76</v>
      </c>
      <c r="F862" s="176">
        <v>6</v>
      </c>
      <c r="G862" s="176">
        <v>252.43</v>
      </c>
      <c r="H862" s="178" t="s">
        <v>1891</v>
      </c>
      <c r="I862" s="179">
        <v>1871.1</v>
      </c>
      <c r="J862" s="183">
        <v>3.2265574242716443E-4</v>
      </c>
      <c r="K862" s="181" t="s">
        <v>78</v>
      </c>
    </row>
    <row r="863" spans="1:11" ht="19.5" x14ac:dyDescent="0.2">
      <c r="A863" s="175" t="s">
        <v>1968</v>
      </c>
      <c r="B863" s="176" t="s">
        <v>678</v>
      </c>
      <c r="C863" s="176" t="s">
        <v>95</v>
      </c>
      <c r="D863" s="176" t="s">
        <v>679</v>
      </c>
      <c r="E863" s="177" t="s">
        <v>76</v>
      </c>
      <c r="F863" s="176">
        <v>4</v>
      </c>
      <c r="G863" s="176">
        <v>349.6</v>
      </c>
      <c r="H863" s="178" t="s">
        <v>680</v>
      </c>
      <c r="I863" s="179">
        <v>1727.56</v>
      </c>
      <c r="J863" s="183">
        <v>2.9790345485942614E-4</v>
      </c>
      <c r="K863" s="181" t="s">
        <v>78</v>
      </c>
    </row>
    <row r="864" spans="1:11" ht="19.5" x14ac:dyDescent="0.2">
      <c r="A864" s="175" t="s">
        <v>1969</v>
      </c>
      <c r="B864" s="176" t="s">
        <v>1877</v>
      </c>
      <c r="C864" s="176" t="s">
        <v>74</v>
      </c>
      <c r="D864" s="176" t="s">
        <v>1878</v>
      </c>
      <c r="E864" s="177" t="s">
        <v>76</v>
      </c>
      <c r="F864" s="176">
        <v>2</v>
      </c>
      <c r="G864" s="176">
        <v>2009.65</v>
      </c>
      <c r="H864" s="178" t="s">
        <v>1879</v>
      </c>
      <c r="I864" s="179">
        <v>4965.4399999999996</v>
      </c>
      <c r="J864" s="183">
        <v>8.5624912066567234E-4</v>
      </c>
      <c r="K864" s="181" t="s">
        <v>78</v>
      </c>
    </row>
    <row r="865" spans="1:11" ht="19.5" x14ac:dyDescent="0.2">
      <c r="A865" s="175" t="s">
        <v>1970</v>
      </c>
      <c r="B865" s="176" t="s">
        <v>730</v>
      </c>
      <c r="C865" s="176" t="s">
        <v>74</v>
      </c>
      <c r="D865" s="176" t="s">
        <v>731</v>
      </c>
      <c r="E865" s="177" t="s">
        <v>104</v>
      </c>
      <c r="F865" s="176">
        <v>1.18</v>
      </c>
      <c r="G865" s="176">
        <v>702.14</v>
      </c>
      <c r="H865" s="178" t="s">
        <v>732</v>
      </c>
      <c r="I865" s="179">
        <v>1023.55</v>
      </c>
      <c r="J865" s="183">
        <v>1.765027444611855E-4</v>
      </c>
      <c r="K865" s="181" t="s">
        <v>78</v>
      </c>
    </row>
    <row r="866" spans="1:11" ht="19.5" x14ac:dyDescent="0.2">
      <c r="A866" s="175" t="s">
        <v>1971</v>
      </c>
      <c r="B866" s="176"/>
      <c r="C866" s="176"/>
      <c r="D866" s="176" t="s">
        <v>739</v>
      </c>
      <c r="E866" s="177"/>
      <c r="F866" s="176"/>
      <c r="G866" s="176"/>
      <c r="H866" s="178" t="s">
        <v>68</v>
      </c>
      <c r="I866" s="179">
        <v>20789.48</v>
      </c>
      <c r="J866" s="183">
        <v>3.5849741350407176E-3</v>
      </c>
      <c r="K866" s="181" t="s">
        <v>69</v>
      </c>
    </row>
    <row r="867" spans="1:11" ht="29.25" x14ac:dyDescent="0.2">
      <c r="A867" s="175" t="s">
        <v>1972</v>
      </c>
      <c r="B867" s="176" t="s">
        <v>666</v>
      </c>
      <c r="C867" s="176" t="s">
        <v>95</v>
      </c>
      <c r="D867" s="176" t="s">
        <v>667</v>
      </c>
      <c r="E867" s="177" t="s">
        <v>76</v>
      </c>
      <c r="F867" s="176">
        <v>2</v>
      </c>
      <c r="G867" s="176">
        <v>809.15</v>
      </c>
      <c r="H867" s="178" t="s">
        <v>668</v>
      </c>
      <c r="I867" s="179">
        <v>1999.24</v>
      </c>
      <c r="J867" s="183">
        <v>3.447524271765722E-4</v>
      </c>
      <c r="K867" s="181" t="s">
        <v>78</v>
      </c>
    </row>
    <row r="868" spans="1:11" ht="19.5" x14ac:dyDescent="0.2">
      <c r="A868" s="175" t="s">
        <v>1973</v>
      </c>
      <c r="B868" s="176" t="s">
        <v>1873</v>
      </c>
      <c r="C868" s="176" t="s">
        <v>95</v>
      </c>
      <c r="D868" s="176" t="s">
        <v>1874</v>
      </c>
      <c r="E868" s="177" t="s">
        <v>76</v>
      </c>
      <c r="F868" s="176">
        <v>4</v>
      </c>
      <c r="G868" s="176">
        <v>44.53</v>
      </c>
      <c r="H868" s="178" t="s">
        <v>1875</v>
      </c>
      <c r="I868" s="179">
        <v>220.04</v>
      </c>
      <c r="J868" s="183">
        <v>3.794408078866617E-5</v>
      </c>
      <c r="K868" s="181" t="s">
        <v>78</v>
      </c>
    </row>
    <row r="869" spans="1:11" ht="19.5" x14ac:dyDescent="0.2">
      <c r="A869" s="175" t="s">
        <v>1974</v>
      </c>
      <c r="B869" s="176" t="s">
        <v>678</v>
      </c>
      <c r="C869" s="176" t="s">
        <v>95</v>
      </c>
      <c r="D869" s="176" t="s">
        <v>679</v>
      </c>
      <c r="E869" s="177" t="s">
        <v>76</v>
      </c>
      <c r="F869" s="176">
        <v>4</v>
      </c>
      <c r="G869" s="176">
        <v>349.6</v>
      </c>
      <c r="H869" s="178" t="s">
        <v>680</v>
      </c>
      <c r="I869" s="179">
        <v>1727.56</v>
      </c>
      <c r="J869" s="183">
        <v>2.9790345485942614E-4</v>
      </c>
      <c r="K869" s="181" t="s">
        <v>78</v>
      </c>
    </row>
    <row r="870" spans="1:11" ht="19.5" x14ac:dyDescent="0.2">
      <c r="A870" s="175" t="s">
        <v>1975</v>
      </c>
      <c r="B870" s="176" t="s">
        <v>1889</v>
      </c>
      <c r="C870" s="176" t="s">
        <v>74</v>
      </c>
      <c r="D870" s="176" t="s">
        <v>1890</v>
      </c>
      <c r="E870" s="177" t="s">
        <v>76</v>
      </c>
      <c r="F870" s="176">
        <v>4</v>
      </c>
      <c r="G870" s="176">
        <v>252.43</v>
      </c>
      <c r="H870" s="178" t="s">
        <v>1891</v>
      </c>
      <c r="I870" s="179">
        <v>1247.4000000000001</v>
      </c>
      <c r="J870" s="183">
        <v>2.1510382828477629E-4</v>
      </c>
      <c r="K870" s="181" t="s">
        <v>78</v>
      </c>
    </row>
    <row r="871" spans="1:11" ht="19.5" x14ac:dyDescent="0.2">
      <c r="A871" s="175" t="s">
        <v>1976</v>
      </c>
      <c r="B871" s="176" t="s">
        <v>1908</v>
      </c>
      <c r="C871" s="176" t="s">
        <v>95</v>
      </c>
      <c r="D871" s="176" t="s">
        <v>1909</v>
      </c>
      <c r="E871" s="177" t="s">
        <v>76</v>
      </c>
      <c r="F871" s="176">
        <v>8</v>
      </c>
      <c r="G871" s="176">
        <v>112.95</v>
      </c>
      <c r="H871" s="178" t="s">
        <v>1910</v>
      </c>
      <c r="I871" s="179">
        <v>1116.24</v>
      </c>
      <c r="J871" s="183">
        <v>1.9248636947618943E-4</v>
      </c>
      <c r="K871" s="181" t="s">
        <v>78</v>
      </c>
    </row>
    <row r="872" spans="1:11" ht="19.5" x14ac:dyDescent="0.2">
      <c r="A872" s="175" t="s">
        <v>1977</v>
      </c>
      <c r="B872" s="176" t="s">
        <v>1978</v>
      </c>
      <c r="C872" s="176" t="s">
        <v>95</v>
      </c>
      <c r="D872" s="176" t="s">
        <v>1979</v>
      </c>
      <c r="E872" s="177" t="s">
        <v>76</v>
      </c>
      <c r="F872" s="176">
        <v>2</v>
      </c>
      <c r="G872" s="176">
        <v>609.47</v>
      </c>
      <c r="H872" s="178" t="s">
        <v>1980</v>
      </c>
      <c r="I872" s="179">
        <v>1505.86</v>
      </c>
      <c r="J872" s="183">
        <v>2.5967312077995291E-4</v>
      </c>
      <c r="K872" s="181" t="s">
        <v>78</v>
      </c>
    </row>
    <row r="873" spans="1:11" ht="19.5" x14ac:dyDescent="0.2">
      <c r="A873" s="175" t="s">
        <v>1981</v>
      </c>
      <c r="B873" s="176" t="s">
        <v>1982</v>
      </c>
      <c r="C873" s="176" t="s">
        <v>95</v>
      </c>
      <c r="D873" s="176" t="s">
        <v>1983</v>
      </c>
      <c r="E873" s="177" t="s">
        <v>76</v>
      </c>
      <c r="F873" s="176">
        <v>2</v>
      </c>
      <c r="G873" s="176">
        <v>336.96</v>
      </c>
      <c r="H873" s="178" t="s">
        <v>1984</v>
      </c>
      <c r="I873" s="179">
        <v>832.56</v>
      </c>
      <c r="J873" s="183">
        <v>1.4356809626164289E-4</v>
      </c>
      <c r="K873" s="181" t="s">
        <v>78</v>
      </c>
    </row>
    <row r="874" spans="1:11" ht="19.5" x14ac:dyDescent="0.2">
      <c r="A874" s="175" t="s">
        <v>1985</v>
      </c>
      <c r="B874" s="176" t="s">
        <v>1986</v>
      </c>
      <c r="C874" s="176" t="s">
        <v>95</v>
      </c>
      <c r="D874" s="176" t="s">
        <v>1987</v>
      </c>
      <c r="E874" s="177" t="s">
        <v>76</v>
      </c>
      <c r="F874" s="176">
        <v>2</v>
      </c>
      <c r="G874" s="176">
        <v>1075.9000000000001</v>
      </c>
      <c r="H874" s="178" t="s">
        <v>1988</v>
      </c>
      <c r="I874" s="179">
        <v>2658.32</v>
      </c>
      <c r="J874" s="183">
        <v>4.5840533013146269E-4</v>
      </c>
      <c r="K874" s="181" t="s">
        <v>78</v>
      </c>
    </row>
    <row r="875" spans="1:11" ht="19.5" x14ac:dyDescent="0.2">
      <c r="A875" s="175" t="s">
        <v>1989</v>
      </c>
      <c r="B875" s="176" t="s">
        <v>1881</v>
      </c>
      <c r="C875" s="176" t="s">
        <v>74</v>
      </c>
      <c r="D875" s="176" t="s">
        <v>1882</v>
      </c>
      <c r="E875" s="177" t="s">
        <v>76</v>
      </c>
      <c r="F875" s="176">
        <v>8</v>
      </c>
      <c r="G875" s="176">
        <v>63.18</v>
      </c>
      <c r="H875" s="178" t="s">
        <v>1883</v>
      </c>
      <c r="I875" s="179">
        <v>624.4</v>
      </c>
      <c r="J875" s="183">
        <v>1.0767262336140318E-4</v>
      </c>
      <c r="K875" s="181" t="s">
        <v>78</v>
      </c>
    </row>
    <row r="876" spans="1:11" ht="19.5" x14ac:dyDescent="0.2">
      <c r="A876" s="175" t="s">
        <v>1990</v>
      </c>
      <c r="B876" s="176" t="s">
        <v>1877</v>
      </c>
      <c r="C876" s="176" t="s">
        <v>74</v>
      </c>
      <c r="D876" s="176" t="s">
        <v>1878</v>
      </c>
      <c r="E876" s="177" t="s">
        <v>76</v>
      </c>
      <c r="F876" s="176">
        <v>2</v>
      </c>
      <c r="G876" s="176">
        <v>2009.65</v>
      </c>
      <c r="H876" s="178" t="s">
        <v>1879</v>
      </c>
      <c r="I876" s="179">
        <v>4965.4399999999996</v>
      </c>
      <c r="J876" s="183">
        <v>8.5624912066567234E-4</v>
      </c>
      <c r="K876" s="181" t="s">
        <v>78</v>
      </c>
    </row>
    <row r="877" spans="1:11" ht="19.5" x14ac:dyDescent="0.2">
      <c r="A877" s="175" t="s">
        <v>1991</v>
      </c>
      <c r="B877" s="176" t="s">
        <v>1885</v>
      </c>
      <c r="C877" s="176" t="s">
        <v>95</v>
      </c>
      <c r="D877" s="176" t="s">
        <v>1886</v>
      </c>
      <c r="E877" s="177" t="s">
        <v>76</v>
      </c>
      <c r="F877" s="176">
        <v>8</v>
      </c>
      <c r="G877" s="176">
        <v>61.09</v>
      </c>
      <c r="H877" s="178" t="s">
        <v>1887</v>
      </c>
      <c r="I877" s="179">
        <v>603.76</v>
      </c>
      <c r="J877" s="183">
        <v>1.0411342581787441E-4</v>
      </c>
      <c r="K877" s="181" t="s">
        <v>78</v>
      </c>
    </row>
    <row r="878" spans="1:11" ht="19.5" x14ac:dyDescent="0.2">
      <c r="A878" s="175" t="s">
        <v>1992</v>
      </c>
      <c r="B878" s="176" t="s">
        <v>1889</v>
      </c>
      <c r="C878" s="176" t="s">
        <v>74</v>
      </c>
      <c r="D878" s="176" t="s">
        <v>1890</v>
      </c>
      <c r="E878" s="177" t="s">
        <v>76</v>
      </c>
      <c r="F878" s="176">
        <v>4</v>
      </c>
      <c r="G878" s="176">
        <v>252.43</v>
      </c>
      <c r="H878" s="178" t="s">
        <v>1891</v>
      </c>
      <c r="I878" s="179">
        <v>1247.4000000000001</v>
      </c>
      <c r="J878" s="183">
        <v>2.1510382828477629E-4</v>
      </c>
      <c r="K878" s="181" t="s">
        <v>78</v>
      </c>
    </row>
    <row r="879" spans="1:11" ht="19.5" x14ac:dyDescent="0.2">
      <c r="A879" s="175" t="s">
        <v>1993</v>
      </c>
      <c r="B879" s="176" t="s">
        <v>1944</v>
      </c>
      <c r="C879" s="176" t="s">
        <v>95</v>
      </c>
      <c r="D879" s="176" t="s">
        <v>1945</v>
      </c>
      <c r="E879" s="177" t="s">
        <v>76</v>
      </c>
      <c r="F879" s="176">
        <v>2</v>
      </c>
      <c r="G879" s="176">
        <v>632.84</v>
      </c>
      <c r="H879" s="178" t="s">
        <v>1946</v>
      </c>
      <c r="I879" s="179">
        <v>1563.62</v>
      </c>
      <c r="J879" s="183">
        <v>2.6963335576610703E-4</v>
      </c>
      <c r="K879" s="181" t="s">
        <v>78</v>
      </c>
    </row>
    <row r="880" spans="1:11" ht="19.5" x14ac:dyDescent="0.2">
      <c r="A880" s="175" t="s">
        <v>1994</v>
      </c>
      <c r="B880" s="176" t="s">
        <v>674</v>
      </c>
      <c r="C880" s="176" t="s">
        <v>74</v>
      </c>
      <c r="D880" s="176" t="s">
        <v>675</v>
      </c>
      <c r="E880" s="177" t="s">
        <v>76</v>
      </c>
      <c r="F880" s="176">
        <v>2</v>
      </c>
      <c r="G880" s="176">
        <v>193.32</v>
      </c>
      <c r="H880" s="178" t="s">
        <v>676</v>
      </c>
      <c r="I880" s="179">
        <v>477.64</v>
      </c>
      <c r="J880" s="183">
        <v>8.2365073386195722E-5</v>
      </c>
      <c r="K880" s="181" t="s">
        <v>78</v>
      </c>
    </row>
    <row r="881" spans="1:11" ht="19.5" x14ac:dyDescent="0.2">
      <c r="A881" s="175" t="s">
        <v>1995</v>
      </c>
      <c r="B881" s="176"/>
      <c r="C881" s="176"/>
      <c r="D881" s="176" t="s">
        <v>745</v>
      </c>
      <c r="E881" s="177"/>
      <c r="F881" s="176"/>
      <c r="G881" s="176"/>
      <c r="H881" s="178" t="s">
        <v>68</v>
      </c>
      <c r="I881" s="179">
        <v>68642.25</v>
      </c>
      <c r="J881" s="183">
        <v>1.1836789127048811E-2</v>
      </c>
      <c r="K881" s="181" t="s">
        <v>69</v>
      </c>
    </row>
    <row r="882" spans="1:11" ht="19.5" x14ac:dyDescent="0.2">
      <c r="A882" s="175" t="s">
        <v>1996</v>
      </c>
      <c r="B882" s="176" t="s">
        <v>1997</v>
      </c>
      <c r="C882" s="176" t="s">
        <v>95</v>
      </c>
      <c r="D882" s="176" t="s">
        <v>1998</v>
      </c>
      <c r="E882" s="177" t="s">
        <v>76</v>
      </c>
      <c r="F882" s="176">
        <v>75</v>
      </c>
      <c r="G882" s="176">
        <v>40.25</v>
      </c>
      <c r="H882" s="178" t="s">
        <v>1999</v>
      </c>
      <c r="I882" s="179">
        <v>3729</v>
      </c>
      <c r="J882" s="183">
        <v>6.4303525386718836E-4</v>
      </c>
      <c r="K882" s="181" t="s">
        <v>78</v>
      </c>
    </row>
    <row r="883" spans="1:11" ht="19.5" x14ac:dyDescent="0.2">
      <c r="A883" s="175" t="s">
        <v>2000</v>
      </c>
      <c r="B883" s="176" t="s">
        <v>2001</v>
      </c>
      <c r="C883" s="176" t="s">
        <v>74</v>
      </c>
      <c r="D883" s="176" t="s">
        <v>2002</v>
      </c>
      <c r="E883" s="177" t="s">
        <v>76</v>
      </c>
      <c r="F883" s="176">
        <v>20</v>
      </c>
      <c r="G883" s="176">
        <v>193.77</v>
      </c>
      <c r="H883" s="178" t="s">
        <v>2003</v>
      </c>
      <c r="I883" s="179">
        <v>4787.6000000000004</v>
      </c>
      <c r="J883" s="183">
        <v>8.2558208136619769E-4</v>
      </c>
      <c r="K883" s="181" t="s">
        <v>78</v>
      </c>
    </row>
    <row r="884" spans="1:11" ht="19.5" x14ac:dyDescent="0.2">
      <c r="A884" s="175" t="s">
        <v>2004</v>
      </c>
      <c r="B884" s="176" t="s">
        <v>2005</v>
      </c>
      <c r="C884" s="176" t="s">
        <v>74</v>
      </c>
      <c r="D884" s="176" t="s">
        <v>2006</v>
      </c>
      <c r="E884" s="177" t="s">
        <v>76</v>
      </c>
      <c r="F884" s="176">
        <v>20</v>
      </c>
      <c r="G884" s="176">
        <v>252.56</v>
      </c>
      <c r="H884" s="178" t="s">
        <v>2007</v>
      </c>
      <c r="I884" s="179">
        <v>6240.2</v>
      </c>
      <c r="J884" s="183">
        <v>1.0760709549965217E-3</v>
      </c>
      <c r="K884" s="181" t="s">
        <v>78</v>
      </c>
    </row>
    <row r="885" spans="1:11" ht="19.5" x14ac:dyDescent="0.2">
      <c r="A885" s="175" t="s">
        <v>2008</v>
      </c>
      <c r="B885" s="176" t="s">
        <v>2009</v>
      </c>
      <c r="C885" s="176" t="s">
        <v>74</v>
      </c>
      <c r="D885" s="176" t="s">
        <v>2010</v>
      </c>
      <c r="E885" s="177" t="s">
        <v>76</v>
      </c>
      <c r="F885" s="176">
        <v>7</v>
      </c>
      <c r="G885" s="176">
        <v>525.41999999999996</v>
      </c>
      <c r="H885" s="178" t="s">
        <v>2011</v>
      </c>
      <c r="I885" s="179">
        <v>4543.7</v>
      </c>
      <c r="J885" s="183">
        <v>7.8352354062653361E-4</v>
      </c>
      <c r="K885" s="181" t="s">
        <v>78</v>
      </c>
    </row>
    <row r="886" spans="1:11" ht="19.5" x14ac:dyDescent="0.2">
      <c r="A886" s="175" t="s">
        <v>2012</v>
      </c>
      <c r="B886" s="176" t="s">
        <v>2013</v>
      </c>
      <c r="C886" s="176" t="s">
        <v>74</v>
      </c>
      <c r="D886" s="176" t="s">
        <v>2014</v>
      </c>
      <c r="E886" s="177" t="s">
        <v>97</v>
      </c>
      <c r="F886" s="176">
        <v>394.45</v>
      </c>
      <c r="G886" s="176">
        <v>87.34</v>
      </c>
      <c r="H886" s="178" t="s">
        <v>2015</v>
      </c>
      <c r="I886" s="179">
        <v>42557.21</v>
      </c>
      <c r="J886" s="183">
        <v>7.3386394036549342E-3</v>
      </c>
      <c r="K886" s="181" t="s">
        <v>78</v>
      </c>
    </row>
    <row r="887" spans="1:11" ht="19.5" x14ac:dyDescent="0.2">
      <c r="A887" s="175" t="s">
        <v>2016</v>
      </c>
      <c r="B887" s="176" t="s">
        <v>2017</v>
      </c>
      <c r="C887" s="176" t="s">
        <v>74</v>
      </c>
      <c r="D887" s="176" t="s">
        <v>2018</v>
      </c>
      <c r="E887" s="177" t="s">
        <v>97</v>
      </c>
      <c r="F887" s="176">
        <v>394.45</v>
      </c>
      <c r="G887" s="176">
        <v>13.93</v>
      </c>
      <c r="H887" s="178" t="s">
        <v>2019</v>
      </c>
      <c r="I887" s="179">
        <v>6784.54</v>
      </c>
      <c r="J887" s="183">
        <v>1.1699378925374348E-3</v>
      </c>
      <c r="K887" s="181" t="s">
        <v>78</v>
      </c>
    </row>
    <row r="888" spans="1:11" x14ac:dyDescent="0.2">
      <c r="A888" s="175" t="s">
        <v>49</v>
      </c>
      <c r="B888" s="176"/>
      <c r="C888" s="176"/>
      <c r="D888" s="176" t="s">
        <v>27</v>
      </c>
      <c r="E888" s="177"/>
      <c r="F888" s="176"/>
      <c r="G888" s="176"/>
      <c r="H888" s="178" t="s">
        <v>68</v>
      </c>
      <c r="I888" s="179">
        <v>210293.84</v>
      </c>
      <c r="J888" s="183">
        <v>3.6263435985815475E-2</v>
      </c>
      <c r="K888" s="181" t="s">
        <v>69</v>
      </c>
    </row>
    <row r="889" spans="1:11" x14ac:dyDescent="0.2">
      <c r="A889" s="175" t="s">
        <v>2020</v>
      </c>
      <c r="B889" s="176"/>
      <c r="C889" s="176"/>
      <c r="D889" s="176" t="s">
        <v>806</v>
      </c>
      <c r="E889" s="177"/>
      <c r="F889" s="176"/>
      <c r="G889" s="176"/>
      <c r="H889" s="178" t="s">
        <v>68</v>
      </c>
      <c r="I889" s="179">
        <v>114273.96</v>
      </c>
      <c r="J889" s="183">
        <v>1.9705600664791885E-2</v>
      </c>
      <c r="K889" s="181" t="s">
        <v>69</v>
      </c>
    </row>
    <row r="890" spans="1:11" x14ac:dyDescent="0.2">
      <c r="A890" s="175" t="s">
        <v>2021</v>
      </c>
      <c r="B890" s="176"/>
      <c r="C890" s="176"/>
      <c r="D890" s="176" t="s">
        <v>664</v>
      </c>
      <c r="E890" s="177"/>
      <c r="F890" s="176"/>
      <c r="G890" s="176"/>
      <c r="H890" s="178" t="s">
        <v>68</v>
      </c>
      <c r="I890" s="179">
        <v>700.46</v>
      </c>
      <c r="J890" s="183">
        <v>1.20788542216093E-4</v>
      </c>
      <c r="K890" s="181" t="s">
        <v>69</v>
      </c>
    </row>
    <row r="891" spans="1:11" ht="19.5" x14ac:dyDescent="0.2">
      <c r="A891" s="175" t="s">
        <v>2022</v>
      </c>
      <c r="B891" s="176" t="s">
        <v>2023</v>
      </c>
      <c r="C891" s="176" t="s">
        <v>74</v>
      </c>
      <c r="D891" s="176" t="s">
        <v>2024</v>
      </c>
      <c r="E891" s="177" t="s">
        <v>76</v>
      </c>
      <c r="F891" s="176">
        <v>2</v>
      </c>
      <c r="G891" s="176">
        <v>283.5</v>
      </c>
      <c r="H891" s="178" t="s">
        <v>2025</v>
      </c>
      <c r="I891" s="179">
        <v>700.46</v>
      </c>
      <c r="J891" s="183">
        <v>1.20788542216093E-4</v>
      </c>
      <c r="K891" s="181" t="s">
        <v>78</v>
      </c>
    </row>
    <row r="892" spans="1:11" ht="19.5" x14ac:dyDescent="0.2">
      <c r="A892" s="175" t="s">
        <v>2026</v>
      </c>
      <c r="B892" s="176"/>
      <c r="C892" s="176"/>
      <c r="D892" s="176" t="s">
        <v>813</v>
      </c>
      <c r="E892" s="177"/>
      <c r="F892" s="176"/>
      <c r="G892" s="176"/>
      <c r="H892" s="178" t="s">
        <v>68</v>
      </c>
      <c r="I892" s="179">
        <v>24258.560000000001</v>
      </c>
      <c r="J892" s="183">
        <v>4.1831883314702124E-3</v>
      </c>
      <c r="K892" s="181" t="s">
        <v>69</v>
      </c>
    </row>
    <row r="893" spans="1:11" ht="19.5" x14ac:dyDescent="0.2">
      <c r="A893" s="175" t="s">
        <v>2027</v>
      </c>
      <c r="B893" s="176" t="s">
        <v>2028</v>
      </c>
      <c r="C893" s="176" t="s">
        <v>74</v>
      </c>
      <c r="D893" s="176" t="s">
        <v>2029</v>
      </c>
      <c r="E893" s="177" t="s">
        <v>104</v>
      </c>
      <c r="F893" s="176">
        <v>6.77</v>
      </c>
      <c r="G893" s="176">
        <v>918.57</v>
      </c>
      <c r="H893" s="178" t="s">
        <v>2030</v>
      </c>
      <c r="I893" s="179">
        <v>7682.59</v>
      </c>
      <c r="J893" s="183">
        <v>1.3247991984466406E-3</v>
      </c>
      <c r="K893" s="181" t="s">
        <v>78</v>
      </c>
    </row>
    <row r="894" spans="1:11" ht="19.5" x14ac:dyDescent="0.2">
      <c r="A894" s="175" t="s">
        <v>2031</v>
      </c>
      <c r="B894" s="176" t="s">
        <v>2032</v>
      </c>
      <c r="C894" s="176" t="s">
        <v>74</v>
      </c>
      <c r="D894" s="176" t="s">
        <v>2033</v>
      </c>
      <c r="E894" s="177" t="s">
        <v>857</v>
      </c>
      <c r="F894" s="176">
        <v>13.5</v>
      </c>
      <c r="G894" s="176">
        <v>993.89</v>
      </c>
      <c r="H894" s="178" t="s">
        <v>2034</v>
      </c>
      <c r="I894" s="179">
        <v>16575.97</v>
      </c>
      <c r="J894" s="183">
        <v>2.8583891330235716E-3</v>
      </c>
      <c r="K894" s="181" t="s">
        <v>78</v>
      </c>
    </row>
    <row r="895" spans="1:11" ht="19.5" x14ac:dyDescent="0.2">
      <c r="A895" s="175" t="s">
        <v>2035</v>
      </c>
      <c r="B895" s="176"/>
      <c r="C895" s="176"/>
      <c r="D895" s="176" t="s">
        <v>686</v>
      </c>
      <c r="E895" s="177"/>
      <c r="F895" s="176"/>
      <c r="G895" s="176"/>
      <c r="H895" s="178" t="s">
        <v>68</v>
      </c>
      <c r="I895" s="179">
        <v>7682.59</v>
      </c>
      <c r="J895" s="183">
        <v>1.3247991984466406E-3</v>
      </c>
      <c r="K895" s="181" t="s">
        <v>69</v>
      </c>
    </row>
    <row r="896" spans="1:11" ht="19.5" x14ac:dyDescent="0.2">
      <c r="A896" s="175" t="s">
        <v>2036</v>
      </c>
      <c r="B896" s="176" t="s">
        <v>2028</v>
      </c>
      <c r="C896" s="176" t="s">
        <v>74</v>
      </c>
      <c r="D896" s="176" t="s">
        <v>2029</v>
      </c>
      <c r="E896" s="177" t="s">
        <v>104</v>
      </c>
      <c r="F896" s="176">
        <v>6.77</v>
      </c>
      <c r="G896" s="176">
        <v>918.57</v>
      </c>
      <c r="H896" s="178" t="s">
        <v>2030</v>
      </c>
      <c r="I896" s="179">
        <v>7682.59</v>
      </c>
      <c r="J896" s="183">
        <v>1.3247991984466406E-3</v>
      </c>
      <c r="K896" s="181" t="s">
        <v>78</v>
      </c>
    </row>
    <row r="897" spans="1:11" ht="19.5" x14ac:dyDescent="0.2">
      <c r="A897" s="175" t="s">
        <v>2037</v>
      </c>
      <c r="B897" s="176"/>
      <c r="C897" s="176"/>
      <c r="D897" s="176" t="s">
        <v>692</v>
      </c>
      <c r="E897" s="177"/>
      <c r="F897" s="176"/>
      <c r="G897" s="176"/>
      <c r="H897" s="178" t="s">
        <v>68</v>
      </c>
      <c r="I897" s="179">
        <v>3934.89</v>
      </c>
      <c r="J897" s="183">
        <v>6.785392840143366E-4</v>
      </c>
      <c r="K897" s="181" t="s">
        <v>69</v>
      </c>
    </row>
    <row r="898" spans="1:11" ht="29.25" x14ac:dyDescent="0.2">
      <c r="A898" s="175" t="s">
        <v>2038</v>
      </c>
      <c r="B898" s="176" t="s">
        <v>2039</v>
      </c>
      <c r="C898" s="176" t="s">
        <v>74</v>
      </c>
      <c r="D898" s="176" t="s">
        <v>2040</v>
      </c>
      <c r="E898" s="177" t="s">
        <v>104</v>
      </c>
      <c r="F898" s="176">
        <v>4.8</v>
      </c>
      <c r="G898" s="176">
        <v>663.57</v>
      </c>
      <c r="H898" s="178" t="s">
        <v>2041</v>
      </c>
      <c r="I898" s="179">
        <v>3934.89</v>
      </c>
      <c r="J898" s="183">
        <v>6.785392840143366E-4</v>
      </c>
      <c r="K898" s="181" t="s">
        <v>78</v>
      </c>
    </row>
    <row r="899" spans="1:11" ht="19.5" x14ac:dyDescent="0.2">
      <c r="A899" s="175" t="s">
        <v>2042</v>
      </c>
      <c r="B899" s="176"/>
      <c r="C899" s="176"/>
      <c r="D899" s="176" t="s">
        <v>724</v>
      </c>
      <c r="E899" s="177"/>
      <c r="F899" s="176"/>
      <c r="G899" s="176"/>
      <c r="H899" s="178" t="s">
        <v>68</v>
      </c>
      <c r="I899" s="179">
        <v>21895.4</v>
      </c>
      <c r="J899" s="183">
        <v>3.7756809057451425E-3</v>
      </c>
      <c r="K899" s="181" t="s">
        <v>69</v>
      </c>
    </row>
    <row r="900" spans="1:11" ht="19.5" x14ac:dyDescent="0.2">
      <c r="A900" s="175" t="s">
        <v>2043</v>
      </c>
      <c r="B900" s="176" t="s">
        <v>2028</v>
      </c>
      <c r="C900" s="176" t="s">
        <v>74</v>
      </c>
      <c r="D900" s="176" t="s">
        <v>2029</v>
      </c>
      <c r="E900" s="177" t="s">
        <v>104</v>
      </c>
      <c r="F900" s="176">
        <v>18.059999999999999</v>
      </c>
      <c r="G900" s="176">
        <v>918.57</v>
      </c>
      <c r="H900" s="178" t="s">
        <v>2030</v>
      </c>
      <c r="I900" s="179">
        <v>20494.48</v>
      </c>
      <c r="J900" s="183">
        <v>3.5341038213129567E-3</v>
      </c>
      <c r="K900" s="181" t="s">
        <v>78</v>
      </c>
    </row>
    <row r="901" spans="1:11" ht="19.5" x14ac:dyDescent="0.2">
      <c r="A901" s="175" t="s">
        <v>2044</v>
      </c>
      <c r="B901" s="176" t="s">
        <v>2023</v>
      </c>
      <c r="C901" s="176" t="s">
        <v>74</v>
      </c>
      <c r="D901" s="176" t="s">
        <v>2024</v>
      </c>
      <c r="E901" s="177" t="s">
        <v>76</v>
      </c>
      <c r="F901" s="176">
        <v>4</v>
      </c>
      <c r="G901" s="176">
        <v>283.5</v>
      </c>
      <c r="H901" s="178" t="s">
        <v>2025</v>
      </c>
      <c r="I901" s="179">
        <v>1400.92</v>
      </c>
      <c r="J901" s="183">
        <v>2.41577084432186E-4</v>
      </c>
      <c r="K901" s="181" t="s">
        <v>78</v>
      </c>
    </row>
    <row r="902" spans="1:11" ht="19.5" x14ac:dyDescent="0.2">
      <c r="A902" s="175" t="s">
        <v>2045</v>
      </c>
      <c r="B902" s="176"/>
      <c r="C902" s="176"/>
      <c r="D902" s="176" t="s">
        <v>734</v>
      </c>
      <c r="E902" s="177"/>
      <c r="F902" s="176"/>
      <c r="G902" s="176"/>
      <c r="H902" s="178" t="s">
        <v>68</v>
      </c>
      <c r="I902" s="179">
        <v>25562.720000000001</v>
      </c>
      <c r="J902" s="183">
        <v>4.4080799529996927E-3</v>
      </c>
      <c r="K902" s="181" t="s">
        <v>69</v>
      </c>
    </row>
    <row r="903" spans="1:11" ht="19.5" x14ac:dyDescent="0.2">
      <c r="A903" s="175" t="s">
        <v>2046</v>
      </c>
      <c r="B903" s="176" t="s">
        <v>2028</v>
      </c>
      <c r="C903" s="176" t="s">
        <v>74</v>
      </c>
      <c r="D903" s="176" t="s">
        <v>2029</v>
      </c>
      <c r="E903" s="177" t="s">
        <v>104</v>
      </c>
      <c r="F903" s="176">
        <v>18.059999999999999</v>
      </c>
      <c r="G903" s="176">
        <v>918.57</v>
      </c>
      <c r="H903" s="178" t="s">
        <v>2030</v>
      </c>
      <c r="I903" s="179">
        <v>20494.48</v>
      </c>
      <c r="J903" s="183">
        <v>3.5341038213129567E-3</v>
      </c>
      <c r="K903" s="181" t="s">
        <v>78</v>
      </c>
    </row>
    <row r="904" spans="1:11" ht="19.5" x14ac:dyDescent="0.2">
      <c r="A904" s="175" t="s">
        <v>2047</v>
      </c>
      <c r="B904" s="176" t="s">
        <v>828</v>
      </c>
      <c r="C904" s="176" t="s">
        <v>74</v>
      </c>
      <c r="D904" s="176" t="s">
        <v>829</v>
      </c>
      <c r="E904" s="177" t="s">
        <v>76</v>
      </c>
      <c r="F904" s="176">
        <v>4</v>
      </c>
      <c r="G904" s="176">
        <v>742.14</v>
      </c>
      <c r="H904" s="178" t="s">
        <v>830</v>
      </c>
      <c r="I904" s="179">
        <v>3667.32</v>
      </c>
      <c r="J904" s="183">
        <v>6.3239904725455017E-4</v>
      </c>
      <c r="K904" s="181" t="s">
        <v>78</v>
      </c>
    </row>
    <row r="905" spans="1:11" ht="19.5" x14ac:dyDescent="0.2">
      <c r="A905" s="175" t="s">
        <v>2048</v>
      </c>
      <c r="B905" s="176" t="s">
        <v>2023</v>
      </c>
      <c r="C905" s="176" t="s">
        <v>74</v>
      </c>
      <c r="D905" s="176" t="s">
        <v>2024</v>
      </c>
      <c r="E905" s="177" t="s">
        <v>76</v>
      </c>
      <c r="F905" s="176">
        <v>4</v>
      </c>
      <c r="G905" s="176">
        <v>283.5</v>
      </c>
      <c r="H905" s="178" t="s">
        <v>2025</v>
      </c>
      <c r="I905" s="179">
        <v>1400.92</v>
      </c>
      <c r="J905" s="183">
        <v>2.41577084432186E-4</v>
      </c>
      <c r="K905" s="181" t="s">
        <v>78</v>
      </c>
    </row>
    <row r="906" spans="1:11" ht="19.5" x14ac:dyDescent="0.2">
      <c r="A906" s="175" t="s">
        <v>2049</v>
      </c>
      <c r="B906" s="176"/>
      <c r="C906" s="176"/>
      <c r="D906" s="176" t="s">
        <v>2050</v>
      </c>
      <c r="E906" s="177"/>
      <c r="F906" s="176"/>
      <c r="G906" s="176"/>
      <c r="H906" s="178" t="s">
        <v>68</v>
      </c>
      <c r="I906" s="179">
        <v>20494.48</v>
      </c>
      <c r="J906" s="183">
        <v>3.5341038213129567E-3</v>
      </c>
      <c r="K906" s="181" t="s">
        <v>69</v>
      </c>
    </row>
    <row r="907" spans="1:11" ht="19.5" x14ac:dyDescent="0.2">
      <c r="A907" s="175" t="s">
        <v>2051</v>
      </c>
      <c r="B907" s="176" t="s">
        <v>2028</v>
      </c>
      <c r="C907" s="176" t="s">
        <v>74</v>
      </c>
      <c r="D907" s="176" t="s">
        <v>2029</v>
      </c>
      <c r="E907" s="177" t="s">
        <v>104</v>
      </c>
      <c r="F907" s="176">
        <v>18.059999999999999</v>
      </c>
      <c r="G907" s="176">
        <v>918.57</v>
      </c>
      <c r="H907" s="178" t="s">
        <v>2030</v>
      </c>
      <c r="I907" s="179">
        <v>20494.48</v>
      </c>
      <c r="J907" s="183">
        <v>3.5341038213129567E-3</v>
      </c>
      <c r="K907" s="181" t="s">
        <v>78</v>
      </c>
    </row>
    <row r="908" spans="1:11" ht="19.5" x14ac:dyDescent="0.2">
      <c r="A908" s="175" t="s">
        <v>2052</v>
      </c>
      <c r="B908" s="176"/>
      <c r="C908" s="176"/>
      <c r="D908" s="176" t="s">
        <v>739</v>
      </c>
      <c r="E908" s="177"/>
      <c r="F908" s="176"/>
      <c r="G908" s="176"/>
      <c r="H908" s="178" t="s">
        <v>68</v>
      </c>
      <c r="I908" s="179">
        <v>9744.86</v>
      </c>
      <c r="J908" s="183">
        <v>1.6804206285868086E-3</v>
      </c>
      <c r="K908" s="181" t="s">
        <v>69</v>
      </c>
    </row>
    <row r="909" spans="1:11" ht="19.5" x14ac:dyDescent="0.2">
      <c r="A909" s="175" t="s">
        <v>2053</v>
      </c>
      <c r="B909" s="176" t="s">
        <v>828</v>
      </c>
      <c r="C909" s="176" t="s">
        <v>74</v>
      </c>
      <c r="D909" s="176" t="s">
        <v>829</v>
      </c>
      <c r="E909" s="177" t="s">
        <v>76</v>
      </c>
      <c r="F909" s="176">
        <v>8</v>
      </c>
      <c r="G909" s="176">
        <v>742.14</v>
      </c>
      <c r="H909" s="178" t="s">
        <v>830</v>
      </c>
      <c r="I909" s="179">
        <v>7334.64</v>
      </c>
      <c r="J909" s="183">
        <v>1.2647980945091003E-3</v>
      </c>
      <c r="K909" s="181" t="s">
        <v>78</v>
      </c>
    </row>
    <row r="910" spans="1:11" ht="19.5" x14ac:dyDescent="0.2">
      <c r="A910" s="175" t="s">
        <v>2054</v>
      </c>
      <c r="B910" s="176" t="s">
        <v>2023</v>
      </c>
      <c r="C910" s="176" t="s">
        <v>74</v>
      </c>
      <c r="D910" s="176" t="s">
        <v>2024</v>
      </c>
      <c r="E910" s="177" t="s">
        <v>76</v>
      </c>
      <c r="F910" s="176">
        <v>4</v>
      </c>
      <c r="G910" s="176">
        <v>283.5</v>
      </c>
      <c r="H910" s="178" t="s">
        <v>2025</v>
      </c>
      <c r="I910" s="179">
        <v>1400.92</v>
      </c>
      <c r="J910" s="183">
        <v>2.41577084432186E-4</v>
      </c>
      <c r="K910" s="181" t="s">
        <v>78</v>
      </c>
    </row>
    <row r="911" spans="1:11" ht="19.5" x14ac:dyDescent="0.2">
      <c r="A911" s="175" t="s">
        <v>2055</v>
      </c>
      <c r="B911" s="176" t="s">
        <v>2056</v>
      </c>
      <c r="C911" s="176" t="s">
        <v>74</v>
      </c>
      <c r="D911" s="176" t="s">
        <v>2057</v>
      </c>
      <c r="E911" s="177" t="s">
        <v>104</v>
      </c>
      <c r="F911" s="176">
        <v>5.88</v>
      </c>
      <c r="G911" s="176">
        <v>138.94999999999999</v>
      </c>
      <c r="H911" s="178" t="s">
        <v>2058</v>
      </c>
      <c r="I911" s="179">
        <v>1009.3</v>
      </c>
      <c r="J911" s="183">
        <v>1.7404544964552245E-4</v>
      </c>
      <c r="K911" s="181" t="s">
        <v>78</v>
      </c>
    </row>
    <row r="912" spans="1:11" x14ac:dyDescent="0.2">
      <c r="A912" s="175" t="s">
        <v>2059</v>
      </c>
      <c r="B912" s="176"/>
      <c r="C912" s="176"/>
      <c r="D912" s="176" t="s">
        <v>845</v>
      </c>
      <c r="E912" s="177"/>
      <c r="F912" s="176"/>
      <c r="G912" s="176"/>
      <c r="H912" s="178" t="s">
        <v>68</v>
      </c>
      <c r="I912" s="179">
        <v>26209.51</v>
      </c>
      <c r="J912" s="183">
        <v>4.519613546952162E-3</v>
      </c>
      <c r="K912" s="181" t="s">
        <v>69</v>
      </c>
    </row>
    <row r="913" spans="1:11" x14ac:dyDescent="0.2">
      <c r="A913" s="175" t="s">
        <v>2060</v>
      </c>
      <c r="B913" s="176" t="s">
        <v>2061</v>
      </c>
      <c r="C913" s="176" t="s">
        <v>74</v>
      </c>
      <c r="D913" s="176" t="s">
        <v>2062</v>
      </c>
      <c r="E913" s="177" t="s">
        <v>97</v>
      </c>
      <c r="F913" s="176">
        <v>316.39999999999998</v>
      </c>
      <c r="G913" s="176">
        <v>62.03</v>
      </c>
      <c r="H913" s="178" t="s">
        <v>2063</v>
      </c>
      <c r="I913" s="179">
        <v>24245.73</v>
      </c>
      <c r="J913" s="183">
        <v>4.1809759039274086E-3</v>
      </c>
      <c r="K913" s="181" t="s">
        <v>78</v>
      </c>
    </row>
    <row r="914" spans="1:11" x14ac:dyDescent="0.2">
      <c r="A914" s="175" t="s">
        <v>2064</v>
      </c>
      <c r="B914" s="176" t="s">
        <v>2065</v>
      </c>
      <c r="C914" s="176" t="s">
        <v>74</v>
      </c>
      <c r="D914" s="176" t="s">
        <v>2066</v>
      </c>
      <c r="E914" s="177" t="s">
        <v>97</v>
      </c>
      <c r="F914" s="176">
        <v>12.1</v>
      </c>
      <c r="G914" s="176">
        <v>47.96</v>
      </c>
      <c r="H914" s="178" t="s">
        <v>2067</v>
      </c>
      <c r="I914" s="179">
        <v>716.8</v>
      </c>
      <c r="J914" s="183">
        <v>1.2360624027138662E-4</v>
      </c>
      <c r="K914" s="181" t="s">
        <v>78</v>
      </c>
    </row>
    <row r="915" spans="1:11" ht="19.5" x14ac:dyDescent="0.2">
      <c r="A915" s="175" t="s">
        <v>2068</v>
      </c>
      <c r="B915" s="176" t="s">
        <v>2069</v>
      </c>
      <c r="C915" s="176" t="s">
        <v>74</v>
      </c>
      <c r="D915" s="176" t="s">
        <v>2070</v>
      </c>
      <c r="E915" s="177" t="s">
        <v>104</v>
      </c>
      <c r="F915" s="176">
        <v>14</v>
      </c>
      <c r="G915" s="176">
        <v>72.099999999999994</v>
      </c>
      <c r="H915" s="178" t="s">
        <v>2071</v>
      </c>
      <c r="I915" s="179">
        <v>1246.98</v>
      </c>
      <c r="J915" s="183">
        <v>2.1503140275336727E-4</v>
      </c>
      <c r="K915" s="181" t="s">
        <v>78</v>
      </c>
    </row>
    <row r="916" spans="1:11" x14ac:dyDescent="0.2">
      <c r="A916" s="175" t="s">
        <v>2072</v>
      </c>
      <c r="B916" s="176"/>
      <c r="C916" s="176"/>
      <c r="D916" s="176" t="s">
        <v>2073</v>
      </c>
      <c r="E916" s="177"/>
      <c r="F916" s="176"/>
      <c r="G916" s="176"/>
      <c r="H916" s="178" t="s">
        <v>68</v>
      </c>
      <c r="I916" s="179">
        <v>46363.16</v>
      </c>
      <c r="J916" s="183">
        <v>7.9949440495267025E-3</v>
      </c>
      <c r="K916" s="181" t="s">
        <v>69</v>
      </c>
    </row>
    <row r="917" spans="1:11" ht="19.5" x14ac:dyDescent="0.2">
      <c r="A917" s="175" t="s">
        <v>2074</v>
      </c>
      <c r="B917" s="176" t="s">
        <v>2075</v>
      </c>
      <c r="C917" s="176" t="s">
        <v>74</v>
      </c>
      <c r="D917" s="176" t="s">
        <v>2076</v>
      </c>
      <c r="E917" s="177" t="s">
        <v>97</v>
      </c>
      <c r="F917" s="176">
        <v>145.91999999999999</v>
      </c>
      <c r="G917" s="176">
        <v>257.19</v>
      </c>
      <c r="H917" s="178" t="s">
        <v>2077</v>
      </c>
      <c r="I917" s="179">
        <v>46363.16</v>
      </c>
      <c r="J917" s="183">
        <v>7.9949440495267025E-3</v>
      </c>
      <c r="K917" s="181" t="s">
        <v>78</v>
      </c>
    </row>
    <row r="918" spans="1:11" x14ac:dyDescent="0.2">
      <c r="A918" s="175" t="s">
        <v>2078</v>
      </c>
      <c r="B918" s="176"/>
      <c r="C918" s="176"/>
      <c r="D918" s="176" t="s">
        <v>872</v>
      </c>
      <c r="E918" s="177"/>
      <c r="F918" s="176"/>
      <c r="G918" s="176"/>
      <c r="H918" s="178" t="s">
        <v>68</v>
      </c>
      <c r="I918" s="179">
        <v>23447.21</v>
      </c>
      <c r="J918" s="183">
        <v>4.0432777245447251E-3</v>
      </c>
      <c r="K918" s="181" t="s">
        <v>69</v>
      </c>
    </row>
    <row r="919" spans="1:11" ht="39" x14ac:dyDescent="0.2">
      <c r="A919" s="175" t="s">
        <v>2079</v>
      </c>
      <c r="B919" s="176" t="s">
        <v>2080</v>
      </c>
      <c r="C919" s="176" t="s">
        <v>74</v>
      </c>
      <c r="D919" s="176" t="s">
        <v>2081</v>
      </c>
      <c r="E919" s="177" t="s">
        <v>76</v>
      </c>
      <c r="F919" s="176">
        <v>10</v>
      </c>
      <c r="G919" s="176">
        <v>292.08</v>
      </c>
      <c r="H919" s="178" t="s">
        <v>2082</v>
      </c>
      <c r="I919" s="179">
        <v>3608.3</v>
      </c>
      <c r="J919" s="183">
        <v>6.2222153567416893E-4</v>
      </c>
      <c r="K919" s="181" t="s">
        <v>78</v>
      </c>
    </row>
    <row r="920" spans="1:11" ht="39" x14ac:dyDescent="0.2">
      <c r="A920" s="175" t="s">
        <v>2083</v>
      </c>
      <c r="B920" s="176" t="s">
        <v>2084</v>
      </c>
      <c r="C920" s="176" t="s">
        <v>74</v>
      </c>
      <c r="D920" s="176" t="s">
        <v>2085</v>
      </c>
      <c r="E920" s="177" t="s">
        <v>97</v>
      </c>
      <c r="F920" s="176">
        <v>24.02</v>
      </c>
      <c r="G920" s="176">
        <v>181.74</v>
      </c>
      <c r="H920" s="178" t="s">
        <v>2086</v>
      </c>
      <c r="I920" s="179">
        <v>5392.97</v>
      </c>
      <c r="J920" s="183">
        <v>9.299731383878067E-4</v>
      </c>
      <c r="K920" s="181" t="s">
        <v>78</v>
      </c>
    </row>
    <row r="921" spans="1:11" ht="19.5" x14ac:dyDescent="0.2">
      <c r="A921" s="175" t="s">
        <v>2087</v>
      </c>
      <c r="B921" s="176" t="s">
        <v>2088</v>
      </c>
      <c r="C921" s="176" t="s">
        <v>74</v>
      </c>
      <c r="D921" s="176" t="s">
        <v>2089</v>
      </c>
      <c r="E921" s="177" t="s">
        <v>76</v>
      </c>
      <c r="F921" s="176">
        <v>10</v>
      </c>
      <c r="G921" s="176">
        <v>82.06</v>
      </c>
      <c r="H921" s="178" t="s">
        <v>2090</v>
      </c>
      <c r="I921" s="179">
        <v>1013.7</v>
      </c>
      <c r="J921" s="183">
        <v>1.7480419330790262E-4</v>
      </c>
      <c r="K921" s="181" t="s">
        <v>78</v>
      </c>
    </row>
    <row r="922" spans="1:11" ht="29.25" x14ac:dyDescent="0.2">
      <c r="A922" s="175" t="s">
        <v>2091</v>
      </c>
      <c r="B922" s="176" t="s">
        <v>2092</v>
      </c>
      <c r="C922" s="176" t="s">
        <v>74</v>
      </c>
      <c r="D922" s="176" t="s">
        <v>2093</v>
      </c>
      <c r="E922" s="177" t="s">
        <v>97</v>
      </c>
      <c r="F922" s="176">
        <v>24</v>
      </c>
      <c r="G922" s="176">
        <v>276.73</v>
      </c>
      <c r="H922" s="178" t="s">
        <v>2094</v>
      </c>
      <c r="I922" s="179">
        <v>8204.8799999999992</v>
      </c>
      <c r="J922" s="183">
        <v>1.4148637955885806E-3</v>
      </c>
      <c r="K922" s="181" t="s">
        <v>78</v>
      </c>
    </row>
    <row r="923" spans="1:11" ht="29.25" x14ac:dyDescent="0.2">
      <c r="A923" s="175" t="s">
        <v>2095</v>
      </c>
      <c r="B923" s="176" t="s">
        <v>2096</v>
      </c>
      <c r="C923" s="176" t="s">
        <v>74</v>
      </c>
      <c r="D923" s="176" t="s">
        <v>2097</v>
      </c>
      <c r="E923" s="177" t="s">
        <v>76</v>
      </c>
      <c r="F923" s="176">
        <v>10</v>
      </c>
      <c r="G923" s="176">
        <v>160.25</v>
      </c>
      <c r="H923" s="178" t="s">
        <v>2098</v>
      </c>
      <c r="I923" s="179">
        <v>1979.7</v>
      </c>
      <c r="J923" s="183">
        <v>3.4138291554863847E-4</v>
      </c>
      <c r="K923" s="181" t="s">
        <v>78</v>
      </c>
    </row>
    <row r="924" spans="1:11" ht="29.25" x14ac:dyDescent="0.2">
      <c r="A924" s="175" t="s">
        <v>2099</v>
      </c>
      <c r="B924" s="176" t="s">
        <v>2100</v>
      </c>
      <c r="C924" s="176" t="s">
        <v>95</v>
      </c>
      <c r="D924" s="176" t="s">
        <v>2101</v>
      </c>
      <c r="E924" s="177" t="s">
        <v>104</v>
      </c>
      <c r="F924" s="176">
        <v>46.81</v>
      </c>
      <c r="G924" s="176">
        <v>52.33</v>
      </c>
      <c r="H924" s="178" t="s">
        <v>2102</v>
      </c>
      <c r="I924" s="179">
        <v>3025.79</v>
      </c>
      <c r="J924" s="183">
        <v>5.2177249686210776E-4</v>
      </c>
      <c r="K924" s="181" t="s">
        <v>78</v>
      </c>
    </row>
    <row r="925" spans="1:11" x14ac:dyDescent="0.2">
      <c r="A925" s="175" t="s">
        <v>2103</v>
      </c>
      <c r="B925" s="176" t="s">
        <v>949</v>
      </c>
      <c r="C925" s="176" t="s">
        <v>95</v>
      </c>
      <c r="D925" s="176" t="s">
        <v>950</v>
      </c>
      <c r="E925" s="177" t="s">
        <v>104</v>
      </c>
      <c r="F925" s="176">
        <v>46.81</v>
      </c>
      <c r="G925" s="176">
        <v>3.84</v>
      </c>
      <c r="H925" s="178" t="s">
        <v>951</v>
      </c>
      <c r="I925" s="179">
        <v>221.87</v>
      </c>
      <c r="J925" s="183">
        <v>3.8259649175519737E-5</v>
      </c>
      <c r="K925" s="181" t="s">
        <v>78</v>
      </c>
    </row>
    <row r="926" spans="1:11" x14ac:dyDescent="0.2">
      <c r="A926" s="175" t="s">
        <v>50</v>
      </c>
      <c r="B926" s="176"/>
      <c r="C926" s="176"/>
      <c r="D926" s="176" t="s">
        <v>29</v>
      </c>
      <c r="E926" s="177"/>
      <c r="F926" s="176"/>
      <c r="G926" s="176"/>
      <c r="H926" s="178" t="s">
        <v>68</v>
      </c>
      <c r="I926" s="179">
        <v>67879.41</v>
      </c>
      <c r="J926" s="183">
        <v>1.1705243669001063E-2</v>
      </c>
      <c r="K926" s="181" t="s">
        <v>69</v>
      </c>
    </row>
    <row r="927" spans="1:11" ht="29.25" x14ac:dyDescent="0.2">
      <c r="A927" s="175" t="s">
        <v>2104</v>
      </c>
      <c r="B927" s="176" t="s">
        <v>2100</v>
      </c>
      <c r="C927" s="176" t="s">
        <v>95</v>
      </c>
      <c r="D927" s="176" t="s">
        <v>2101</v>
      </c>
      <c r="E927" s="177" t="s">
        <v>104</v>
      </c>
      <c r="F927" s="176">
        <v>1020.38</v>
      </c>
      <c r="G927" s="176">
        <v>52.33</v>
      </c>
      <c r="H927" s="178" t="s">
        <v>2102</v>
      </c>
      <c r="I927" s="179">
        <v>65957.36</v>
      </c>
      <c r="J927" s="183">
        <v>1.137380201984702E-2</v>
      </c>
      <c r="K927" s="181" t="s">
        <v>78</v>
      </c>
    </row>
    <row r="928" spans="1:11" ht="29.25" x14ac:dyDescent="0.2">
      <c r="A928" s="175" t="s">
        <v>2105</v>
      </c>
      <c r="B928" s="176" t="s">
        <v>2106</v>
      </c>
      <c r="C928" s="176" t="s">
        <v>95</v>
      </c>
      <c r="D928" s="176" t="s">
        <v>2107</v>
      </c>
      <c r="E928" s="177" t="s">
        <v>104</v>
      </c>
      <c r="F928" s="176">
        <v>46.17</v>
      </c>
      <c r="G928" s="176">
        <v>33.700000000000003</v>
      </c>
      <c r="H928" s="178" t="s">
        <v>2108</v>
      </c>
      <c r="I928" s="179">
        <v>1922.05</v>
      </c>
      <c r="J928" s="183">
        <v>3.3144164915404386E-4</v>
      </c>
      <c r="K928" s="181" t="s">
        <v>78</v>
      </c>
    </row>
    <row r="929" spans="1:11" x14ac:dyDescent="0.2">
      <c r="A929" s="175" t="s">
        <v>51</v>
      </c>
      <c r="B929" s="176"/>
      <c r="C929" s="176"/>
      <c r="D929" s="176" t="s">
        <v>33</v>
      </c>
      <c r="E929" s="177"/>
      <c r="F929" s="176"/>
      <c r="G929" s="176"/>
      <c r="H929" s="178" t="s">
        <v>68</v>
      </c>
      <c r="I929" s="179">
        <v>121016.59</v>
      </c>
      <c r="J929" s="183">
        <v>2.0868311523945148E-2</v>
      </c>
      <c r="K929" s="181" t="s">
        <v>69</v>
      </c>
    </row>
    <row r="930" spans="1:11" ht="19.5" x14ac:dyDescent="0.2">
      <c r="A930" s="175" t="s">
        <v>2109</v>
      </c>
      <c r="B930" s="176" t="s">
        <v>2110</v>
      </c>
      <c r="C930" s="176" t="s">
        <v>95</v>
      </c>
      <c r="D930" s="176" t="s">
        <v>2111</v>
      </c>
      <c r="E930" s="177" t="s">
        <v>111</v>
      </c>
      <c r="F930" s="176">
        <v>43.4</v>
      </c>
      <c r="G930" s="176">
        <v>203.39</v>
      </c>
      <c r="H930" s="178" t="s">
        <v>2112</v>
      </c>
      <c r="I930" s="179">
        <v>10904.68</v>
      </c>
      <c r="J930" s="183">
        <v>1.8804220091553907E-3</v>
      </c>
      <c r="K930" s="181" t="s">
        <v>78</v>
      </c>
    </row>
    <row r="931" spans="1:11" ht="19.5" x14ac:dyDescent="0.2">
      <c r="A931" s="175" t="s">
        <v>2113</v>
      </c>
      <c r="B931" s="176" t="s">
        <v>2114</v>
      </c>
      <c r="C931" s="176" t="s">
        <v>74</v>
      </c>
      <c r="D931" s="176" t="s">
        <v>2115</v>
      </c>
      <c r="E931" s="177" t="s">
        <v>104</v>
      </c>
      <c r="F931" s="176">
        <v>868.1</v>
      </c>
      <c r="G931" s="176">
        <v>42.92</v>
      </c>
      <c r="H931" s="178" t="s">
        <v>2116</v>
      </c>
      <c r="I931" s="179">
        <v>46026.66</v>
      </c>
      <c r="J931" s="183">
        <v>7.9369174035287659E-3</v>
      </c>
      <c r="K931" s="181" t="s">
        <v>78</v>
      </c>
    </row>
    <row r="932" spans="1:11" x14ac:dyDescent="0.2">
      <c r="A932" s="175" t="s">
        <v>2117</v>
      </c>
      <c r="B932" s="176" t="s">
        <v>2118</v>
      </c>
      <c r="C932" s="176" t="s">
        <v>95</v>
      </c>
      <c r="D932" s="176" t="s">
        <v>2119</v>
      </c>
      <c r="E932" s="177" t="s">
        <v>97</v>
      </c>
      <c r="F932" s="176">
        <v>30.9</v>
      </c>
      <c r="G932" s="176">
        <v>116.95</v>
      </c>
      <c r="H932" s="178" t="s">
        <v>2120</v>
      </c>
      <c r="I932" s="179">
        <v>4464.43</v>
      </c>
      <c r="J932" s="183">
        <v>7.6985408378178917E-4</v>
      </c>
      <c r="K932" s="181" t="s">
        <v>78</v>
      </c>
    </row>
    <row r="933" spans="1:11" ht="19.5" x14ac:dyDescent="0.2">
      <c r="A933" s="175" t="s">
        <v>2121</v>
      </c>
      <c r="B933" s="176" t="s">
        <v>2122</v>
      </c>
      <c r="C933" s="176" t="s">
        <v>95</v>
      </c>
      <c r="D933" s="176" t="s">
        <v>2123</v>
      </c>
      <c r="E933" s="177" t="s">
        <v>104</v>
      </c>
      <c r="F933" s="176">
        <v>816.19</v>
      </c>
      <c r="G933" s="176">
        <v>3.18</v>
      </c>
      <c r="H933" s="178" t="s">
        <v>2124</v>
      </c>
      <c r="I933" s="179">
        <v>3199.46</v>
      </c>
      <c r="J933" s="183">
        <v>5.517204540997358E-4</v>
      </c>
      <c r="K933" s="181" t="s">
        <v>78</v>
      </c>
    </row>
    <row r="934" spans="1:11" ht="19.5" x14ac:dyDescent="0.2">
      <c r="A934" s="175" t="s">
        <v>2125</v>
      </c>
      <c r="B934" s="176" t="s">
        <v>2126</v>
      </c>
      <c r="C934" s="176" t="s">
        <v>74</v>
      </c>
      <c r="D934" s="176" t="s">
        <v>2127</v>
      </c>
      <c r="E934" s="177" t="s">
        <v>104</v>
      </c>
      <c r="F934" s="176">
        <v>816.19</v>
      </c>
      <c r="G934" s="176">
        <v>3.52</v>
      </c>
      <c r="H934" s="178" t="s">
        <v>2128</v>
      </c>
      <c r="I934" s="179">
        <v>3542.26</v>
      </c>
      <c r="J934" s="183">
        <v>6.1083348306880845E-4</v>
      </c>
      <c r="K934" s="181" t="s">
        <v>78</v>
      </c>
    </row>
    <row r="935" spans="1:11" ht="19.5" x14ac:dyDescent="0.2">
      <c r="A935" s="175" t="s">
        <v>2129</v>
      </c>
      <c r="B935" s="176" t="s">
        <v>2130</v>
      </c>
      <c r="C935" s="176" t="s">
        <v>95</v>
      </c>
      <c r="D935" s="176" t="s">
        <v>2131</v>
      </c>
      <c r="E935" s="177" t="s">
        <v>104</v>
      </c>
      <c r="F935" s="176">
        <v>816.19</v>
      </c>
      <c r="G935" s="176">
        <v>38.049999999999997</v>
      </c>
      <c r="H935" s="178" t="s">
        <v>2132</v>
      </c>
      <c r="I935" s="179">
        <v>38360.93</v>
      </c>
      <c r="J935" s="183">
        <v>6.6150255728429719E-3</v>
      </c>
      <c r="K935" s="181" t="s">
        <v>78</v>
      </c>
    </row>
    <row r="936" spans="1:11" x14ac:dyDescent="0.2">
      <c r="A936" s="175" t="s">
        <v>2133</v>
      </c>
      <c r="B936" s="176" t="s">
        <v>929</v>
      </c>
      <c r="C936" s="176" t="s">
        <v>74</v>
      </c>
      <c r="D936" s="176" t="s">
        <v>930</v>
      </c>
      <c r="E936" s="177" t="s">
        <v>97</v>
      </c>
      <c r="F936" s="176">
        <v>202.38</v>
      </c>
      <c r="G936" s="176">
        <v>33.32</v>
      </c>
      <c r="H936" s="178" t="s">
        <v>931</v>
      </c>
      <c r="I936" s="179">
        <v>8329.9599999999991</v>
      </c>
      <c r="J936" s="183">
        <v>1.4364328086091513E-3</v>
      </c>
      <c r="K936" s="181" t="s">
        <v>78</v>
      </c>
    </row>
    <row r="937" spans="1:11" x14ac:dyDescent="0.2">
      <c r="A937" s="175" t="s">
        <v>2134</v>
      </c>
      <c r="B937" s="176" t="s">
        <v>933</v>
      </c>
      <c r="C937" s="176" t="s">
        <v>74</v>
      </c>
      <c r="D937" s="176" t="s">
        <v>934</v>
      </c>
      <c r="E937" s="177" t="s">
        <v>104</v>
      </c>
      <c r="F937" s="176">
        <v>16.079999999999998</v>
      </c>
      <c r="G937" s="176">
        <v>28</v>
      </c>
      <c r="H937" s="178" t="s">
        <v>935</v>
      </c>
      <c r="I937" s="179">
        <v>556.20000000000005</v>
      </c>
      <c r="J937" s="183">
        <v>9.5912096594510642E-5</v>
      </c>
      <c r="K937" s="181" t="s">
        <v>78</v>
      </c>
    </row>
    <row r="938" spans="1:11" ht="29.25" x14ac:dyDescent="0.2">
      <c r="A938" s="175" t="s">
        <v>2135</v>
      </c>
      <c r="B938" s="176" t="s">
        <v>925</v>
      </c>
      <c r="C938" s="176" t="s">
        <v>95</v>
      </c>
      <c r="D938" s="176" t="s">
        <v>926</v>
      </c>
      <c r="E938" s="177" t="s">
        <v>104</v>
      </c>
      <c r="F938" s="176">
        <v>40.96</v>
      </c>
      <c r="G938" s="176">
        <v>101.66</v>
      </c>
      <c r="H938" s="178" t="s">
        <v>927</v>
      </c>
      <c r="I938" s="179">
        <v>5144.16</v>
      </c>
      <c r="J938" s="183">
        <v>8.8706790869762296E-4</v>
      </c>
      <c r="K938" s="181" t="s">
        <v>78</v>
      </c>
    </row>
    <row r="939" spans="1:11" ht="19.5" x14ac:dyDescent="0.2">
      <c r="A939" s="175" t="s">
        <v>2136</v>
      </c>
      <c r="B939" s="176" t="s">
        <v>941</v>
      </c>
      <c r="C939" s="176" t="s">
        <v>95</v>
      </c>
      <c r="D939" s="176" t="s">
        <v>942</v>
      </c>
      <c r="E939" s="177" t="s">
        <v>111</v>
      </c>
      <c r="F939" s="176">
        <v>0.5</v>
      </c>
      <c r="G939" s="176">
        <v>789.79</v>
      </c>
      <c r="H939" s="178" t="s">
        <v>943</v>
      </c>
      <c r="I939" s="179">
        <v>487.85</v>
      </c>
      <c r="J939" s="183">
        <v>8.4125703566400613E-5</v>
      </c>
      <c r="K939" s="181" t="s">
        <v>78</v>
      </c>
    </row>
    <row r="940" spans="1:11" x14ac:dyDescent="0.2">
      <c r="A940" s="175" t="s">
        <v>52</v>
      </c>
      <c r="B940" s="176"/>
      <c r="C940" s="176"/>
      <c r="D940" s="176" t="s">
        <v>35</v>
      </c>
      <c r="E940" s="177"/>
      <c r="F940" s="176"/>
      <c r="G940" s="176"/>
      <c r="H940" s="178" t="s">
        <v>68</v>
      </c>
      <c r="I940" s="179">
        <v>6205.59</v>
      </c>
      <c r="J940" s="183">
        <v>1.0701027463249357E-3</v>
      </c>
      <c r="K940" s="181" t="s">
        <v>69</v>
      </c>
    </row>
    <row r="941" spans="1:11" ht="29.25" x14ac:dyDescent="0.2">
      <c r="A941" s="175" t="s">
        <v>2137</v>
      </c>
      <c r="B941" s="176" t="s">
        <v>2138</v>
      </c>
      <c r="C941" s="176" t="s">
        <v>95</v>
      </c>
      <c r="D941" s="176" t="s">
        <v>2139</v>
      </c>
      <c r="E941" s="177" t="s">
        <v>104</v>
      </c>
      <c r="F941" s="176">
        <v>107.03</v>
      </c>
      <c r="G941" s="176">
        <v>46.94</v>
      </c>
      <c r="H941" s="178" t="s">
        <v>2140</v>
      </c>
      <c r="I941" s="179">
        <v>6205.59</v>
      </c>
      <c r="J941" s="183">
        <v>1.0701027463249357E-3</v>
      </c>
      <c r="K941" s="181" t="s">
        <v>78</v>
      </c>
    </row>
    <row r="942" spans="1:11" x14ac:dyDescent="0.2">
      <c r="A942" s="175" t="s">
        <v>53</v>
      </c>
      <c r="B942" s="176"/>
      <c r="C942" s="176"/>
      <c r="D942" s="176" t="s">
        <v>37</v>
      </c>
      <c r="E942" s="177"/>
      <c r="F942" s="176"/>
      <c r="G942" s="176"/>
      <c r="H942" s="178" t="s">
        <v>68</v>
      </c>
      <c r="I942" s="179">
        <v>39810.239999999998</v>
      </c>
      <c r="J942" s="183">
        <v>6.8649471131439254E-3</v>
      </c>
      <c r="K942" s="181" t="s">
        <v>69</v>
      </c>
    </row>
    <row r="943" spans="1:11" x14ac:dyDescent="0.2">
      <c r="A943" s="175" t="s">
        <v>2141</v>
      </c>
      <c r="B943" s="176" t="s">
        <v>2142</v>
      </c>
      <c r="C943" s="176" t="s">
        <v>74</v>
      </c>
      <c r="D943" s="176" t="s">
        <v>2143</v>
      </c>
      <c r="E943" s="177" t="s">
        <v>76</v>
      </c>
      <c r="F943" s="176">
        <v>56</v>
      </c>
      <c r="G943" s="176">
        <v>35.19</v>
      </c>
      <c r="H943" s="178" t="s">
        <v>2144</v>
      </c>
      <c r="I943" s="179">
        <v>2434.3200000000002</v>
      </c>
      <c r="J943" s="183">
        <v>4.1977838004665435E-4</v>
      </c>
      <c r="K943" s="181" t="s">
        <v>78</v>
      </c>
    </row>
    <row r="944" spans="1:11" ht="19.5" x14ac:dyDescent="0.2">
      <c r="A944" s="175" t="s">
        <v>2145</v>
      </c>
      <c r="B944" s="176" t="s">
        <v>2146</v>
      </c>
      <c r="C944" s="176" t="s">
        <v>74</v>
      </c>
      <c r="D944" s="176" t="s">
        <v>2147</v>
      </c>
      <c r="E944" s="177" t="s">
        <v>76</v>
      </c>
      <c r="F944" s="176">
        <v>49</v>
      </c>
      <c r="G944" s="176">
        <v>71.989999999999995</v>
      </c>
      <c r="H944" s="178" t="s">
        <v>2148</v>
      </c>
      <c r="I944" s="179">
        <v>4357.57</v>
      </c>
      <c r="J944" s="183">
        <v>7.5142695929043823E-4</v>
      </c>
      <c r="K944" s="181" t="s">
        <v>78</v>
      </c>
    </row>
    <row r="945" spans="1:11" ht="19.5" x14ac:dyDescent="0.2">
      <c r="A945" s="175" t="s">
        <v>2149</v>
      </c>
      <c r="B945" s="176" t="s">
        <v>2150</v>
      </c>
      <c r="C945" s="176" t="s">
        <v>74</v>
      </c>
      <c r="D945" s="176" t="s">
        <v>2151</v>
      </c>
      <c r="E945" s="177" t="s">
        <v>76</v>
      </c>
      <c r="F945" s="176">
        <v>60</v>
      </c>
      <c r="G945" s="176">
        <v>81.44</v>
      </c>
      <c r="H945" s="178" t="s">
        <v>2152</v>
      </c>
      <c r="I945" s="179">
        <v>6036.6</v>
      </c>
      <c r="J945" s="183">
        <v>1.040961816437294E-3</v>
      </c>
      <c r="K945" s="181" t="s">
        <v>78</v>
      </c>
    </row>
    <row r="946" spans="1:11" x14ac:dyDescent="0.2">
      <c r="A946" s="175" t="s">
        <v>2153</v>
      </c>
      <c r="B946" s="176" t="s">
        <v>2154</v>
      </c>
      <c r="C946" s="176" t="s">
        <v>74</v>
      </c>
      <c r="D946" s="176" t="s">
        <v>2155</v>
      </c>
      <c r="E946" s="177" t="s">
        <v>76</v>
      </c>
      <c r="F946" s="176">
        <v>360</v>
      </c>
      <c r="G946" s="176">
        <v>49.75</v>
      </c>
      <c r="H946" s="178" t="s">
        <v>2156</v>
      </c>
      <c r="I946" s="179">
        <v>22125.599999999999</v>
      </c>
      <c r="J946" s="183">
        <v>3.8153769946269412E-3</v>
      </c>
      <c r="K946" s="181" t="s">
        <v>78</v>
      </c>
    </row>
    <row r="947" spans="1:11" x14ac:dyDescent="0.2">
      <c r="A947" s="175" t="s">
        <v>2157</v>
      </c>
      <c r="B947" s="176" t="s">
        <v>2158</v>
      </c>
      <c r="C947" s="176" t="s">
        <v>74</v>
      </c>
      <c r="D947" s="176" t="s">
        <v>2159</v>
      </c>
      <c r="E947" s="177" t="s">
        <v>76</v>
      </c>
      <c r="F947" s="176">
        <v>1200</v>
      </c>
      <c r="G947" s="176">
        <v>0.91</v>
      </c>
      <c r="H947" s="178" t="s">
        <v>2160</v>
      </c>
      <c r="I947" s="179">
        <v>1344</v>
      </c>
      <c r="J947" s="183">
        <v>2.3176170050884988E-4</v>
      </c>
      <c r="K947" s="181" t="s">
        <v>78</v>
      </c>
    </row>
    <row r="948" spans="1:11" x14ac:dyDescent="0.2">
      <c r="A948" s="175" t="s">
        <v>2161</v>
      </c>
      <c r="B948" s="176" t="s">
        <v>2162</v>
      </c>
      <c r="C948" s="176" t="s">
        <v>74</v>
      </c>
      <c r="D948" s="176" t="s">
        <v>2163</v>
      </c>
      <c r="E948" s="177" t="s">
        <v>76</v>
      </c>
      <c r="F948" s="176">
        <v>1200</v>
      </c>
      <c r="G948" s="176">
        <v>0.92</v>
      </c>
      <c r="H948" s="178" t="s">
        <v>2164</v>
      </c>
      <c r="I948" s="179">
        <v>1356</v>
      </c>
      <c r="J948" s="183">
        <v>2.3383100140625032E-4</v>
      </c>
      <c r="K948" s="181" t="s">
        <v>78</v>
      </c>
    </row>
    <row r="949" spans="1:11" ht="19.5" x14ac:dyDescent="0.2">
      <c r="A949" s="175" t="s">
        <v>2165</v>
      </c>
      <c r="B949" s="176" t="s">
        <v>2166</v>
      </c>
      <c r="C949" s="176" t="s">
        <v>95</v>
      </c>
      <c r="D949" s="176" t="s">
        <v>2167</v>
      </c>
      <c r="E949" s="177" t="s">
        <v>76</v>
      </c>
      <c r="F949" s="176">
        <v>150</v>
      </c>
      <c r="G949" s="176">
        <v>3.05</v>
      </c>
      <c r="H949" s="178" t="s">
        <v>2168</v>
      </c>
      <c r="I949" s="179">
        <v>526.5</v>
      </c>
      <c r="J949" s="183">
        <v>9.0790576873444538E-5</v>
      </c>
      <c r="K949" s="181" t="s">
        <v>654</v>
      </c>
    </row>
    <row r="950" spans="1:11" x14ac:dyDescent="0.2">
      <c r="A950" s="175" t="s">
        <v>2169</v>
      </c>
      <c r="B950" s="176" t="s">
        <v>2170</v>
      </c>
      <c r="C950" s="176" t="s">
        <v>74</v>
      </c>
      <c r="D950" s="176" t="s">
        <v>2171</v>
      </c>
      <c r="E950" s="177" t="s">
        <v>76</v>
      </c>
      <c r="F950" s="176">
        <v>1</v>
      </c>
      <c r="G950" s="176">
        <v>542.08000000000004</v>
      </c>
      <c r="H950" s="178" t="s">
        <v>2172</v>
      </c>
      <c r="I950" s="179">
        <v>669.68</v>
      </c>
      <c r="J950" s="183">
        <v>1.1548078541426086E-4</v>
      </c>
      <c r="K950" s="181" t="s">
        <v>78</v>
      </c>
    </row>
    <row r="951" spans="1:11" ht="19.5" x14ac:dyDescent="0.2">
      <c r="A951" s="175" t="s">
        <v>2173</v>
      </c>
      <c r="B951" s="176" t="s">
        <v>2174</v>
      </c>
      <c r="C951" s="176" t="s">
        <v>95</v>
      </c>
      <c r="D951" s="176" t="s">
        <v>2175</v>
      </c>
      <c r="E951" s="177" t="s">
        <v>76</v>
      </c>
      <c r="F951" s="176">
        <v>128</v>
      </c>
      <c r="G951" s="176">
        <v>3.73</v>
      </c>
      <c r="H951" s="178" t="s">
        <v>2176</v>
      </c>
      <c r="I951" s="179">
        <v>549.12</v>
      </c>
      <c r="J951" s="183">
        <v>9.4691209065044375E-5</v>
      </c>
      <c r="K951" s="181" t="s">
        <v>654</v>
      </c>
    </row>
    <row r="952" spans="1:11" ht="19.5" x14ac:dyDescent="0.2">
      <c r="A952" s="175" t="s">
        <v>2177</v>
      </c>
      <c r="B952" s="176" t="s">
        <v>2178</v>
      </c>
      <c r="C952" s="176" t="s">
        <v>95</v>
      </c>
      <c r="D952" s="176" t="s">
        <v>2179</v>
      </c>
      <c r="E952" s="177" t="s">
        <v>76</v>
      </c>
      <c r="F952" s="176">
        <v>55</v>
      </c>
      <c r="G952" s="176">
        <v>6.48</v>
      </c>
      <c r="H952" s="178" t="s">
        <v>2180</v>
      </c>
      <c r="I952" s="179">
        <v>410.85</v>
      </c>
      <c r="J952" s="183">
        <v>7.0847689474747743E-5</v>
      </c>
      <c r="K952" s="181" t="s">
        <v>654</v>
      </c>
    </row>
    <row r="953" spans="1:11" x14ac:dyDescent="0.2">
      <c r="A953" s="175" t="s">
        <v>54</v>
      </c>
      <c r="B953" s="176"/>
      <c r="C953" s="176"/>
      <c r="D953" s="176" t="s">
        <v>55</v>
      </c>
      <c r="E953" s="177"/>
      <c r="F953" s="176"/>
      <c r="G953" s="176"/>
      <c r="H953" s="178" t="s">
        <v>68</v>
      </c>
      <c r="I953" s="179">
        <v>125193.47</v>
      </c>
      <c r="J953" s="183">
        <v>2.1588579984972978E-2</v>
      </c>
      <c r="K953" s="181" t="s">
        <v>69</v>
      </c>
    </row>
    <row r="954" spans="1:11" x14ac:dyDescent="0.2">
      <c r="A954" s="175" t="s">
        <v>2181</v>
      </c>
      <c r="B954" s="176"/>
      <c r="C954" s="176"/>
      <c r="D954" s="176" t="s">
        <v>2182</v>
      </c>
      <c r="E954" s="177"/>
      <c r="F954" s="176"/>
      <c r="G954" s="176"/>
      <c r="H954" s="178" t="s">
        <v>68</v>
      </c>
      <c r="I954" s="179">
        <v>10746.72</v>
      </c>
      <c r="J954" s="183">
        <v>1.8531831116759428E-3</v>
      </c>
      <c r="K954" s="181" t="s">
        <v>69</v>
      </c>
    </row>
    <row r="955" spans="1:11" ht="29.25" x14ac:dyDescent="0.2">
      <c r="A955" s="175" t="s">
        <v>2183</v>
      </c>
      <c r="B955" s="176" t="s">
        <v>2184</v>
      </c>
      <c r="C955" s="176" t="s">
        <v>74</v>
      </c>
      <c r="D955" s="176" t="s">
        <v>2185</v>
      </c>
      <c r="E955" s="177" t="s">
        <v>76</v>
      </c>
      <c r="F955" s="176">
        <v>8</v>
      </c>
      <c r="G955" s="176">
        <v>228.34</v>
      </c>
      <c r="H955" s="178" t="s">
        <v>2186</v>
      </c>
      <c r="I955" s="179">
        <v>2256.7199999999998</v>
      </c>
      <c r="J955" s="183">
        <v>3.8915272676512776E-4</v>
      </c>
      <c r="K955" s="181" t="s">
        <v>78</v>
      </c>
    </row>
    <row r="956" spans="1:11" ht="29.25" x14ac:dyDescent="0.2">
      <c r="A956" s="175" t="s">
        <v>2187</v>
      </c>
      <c r="B956" s="176" t="s">
        <v>2188</v>
      </c>
      <c r="C956" s="176" t="s">
        <v>74</v>
      </c>
      <c r="D956" s="176" t="s">
        <v>2189</v>
      </c>
      <c r="E956" s="177" t="s">
        <v>2190</v>
      </c>
      <c r="F956" s="176">
        <v>16</v>
      </c>
      <c r="G956" s="176">
        <v>211.26</v>
      </c>
      <c r="H956" s="178" t="s">
        <v>2191</v>
      </c>
      <c r="I956" s="179">
        <v>4175.84</v>
      </c>
      <c r="J956" s="183">
        <v>7.2008912161672302E-4</v>
      </c>
      <c r="K956" s="181" t="s">
        <v>78</v>
      </c>
    </row>
    <row r="957" spans="1:11" ht="29.25" x14ac:dyDescent="0.2">
      <c r="A957" s="175" t="s">
        <v>2192</v>
      </c>
      <c r="B957" s="176" t="s">
        <v>2193</v>
      </c>
      <c r="C957" s="176" t="s">
        <v>74</v>
      </c>
      <c r="D957" s="176" t="s">
        <v>2194</v>
      </c>
      <c r="E957" s="177" t="s">
        <v>2190</v>
      </c>
      <c r="F957" s="176">
        <v>16</v>
      </c>
      <c r="G957" s="176">
        <v>211.26</v>
      </c>
      <c r="H957" s="178" t="s">
        <v>2191</v>
      </c>
      <c r="I957" s="179">
        <v>4175.84</v>
      </c>
      <c r="J957" s="183">
        <v>7.2008912161672302E-4</v>
      </c>
      <c r="K957" s="181" t="s">
        <v>78</v>
      </c>
    </row>
    <row r="958" spans="1:11" x14ac:dyDescent="0.2">
      <c r="A958" s="175" t="s">
        <v>2195</v>
      </c>
      <c r="B958" s="176" t="s">
        <v>2196</v>
      </c>
      <c r="C958" s="176" t="s">
        <v>74</v>
      </c>
      <c r="D958" s="176" t="s">
        <v>2197</v>
      </c>
      <c r="E958" s="177" t="s">
        <v>76</v>
      </c>
      <c r="F958" s="176">
        <v>8</v>
      </c>
      <c r="G958" s="176">
        <v>14</v>
      </c>
      <c r="H958" s="178" t="s">
        <v>1415</v>
      </c>
      <c r="I958" s="179">
        <v>138.32</v>
      </c>
      <c r="J958" s="183">
        <v>2.3852141677369135E-5</v>
      </c>
      <c r="K958" s="181" t="s">
        <v>78</v>
      </c>
    </row>
    <row r="959" spans="1:11" x14ac:dyDescent="0.2">
      <c r="A959" s="175" t="s">
        <v>2198</v>
      </c>
      <c r="B959" s="176"/>
      <c r="C959" s="176"/>
      <c r="D959" s="176" t="s">
        <v>2199</v>
      </c>
      <c r="E959" s="177"/>
      <c r="F959" s="176"/>
      <c r="G959" s="176"/>
      <c r="H959" s="178" t="s">
        <v>68</v>
      </c>
      <c r="I959" s="179">
        <v>7232.61</v>
      </c>
      <c r="J959" s="183">
        <v>1.247203863628953E-3</v>
      </c>
      <c r="K959" s="181" t="s">
        <v>69</v>
      </c>
    </row>
    <row r="960" spans="1:11" ht="19.5" x14ac:dyDescent="0.2">
      <c r="A960" s="175" t="s">
        <v>2200</v>
      </c>
      <c r="B960" s="176" t="s">
        <v>2201</v>
      </c>
      <c r="C960" s="176" t="s">
        <v>74</v>
      </c>
      <c r="D960" s="176" t="s">
        <v>2202</v>
      </c>
      <c r="E960" s="177" t="s">
        <v>76</v>
      </c>
      <c r="F960" s="176">
        <v>1</v>
      </c>
      <c r="G960" s="176">
        <v>2672.88</v>
      </c>
      <c r="H960" s="178" t="s">
        <v>2203</v>
      </c>
      <c r="I960" s="179">
        <v>3302.07</v>
      </c>
      <c r="J960" s="183">
        <v>5.6941470118992402E-4</v>
      </c>
      <c r="K960" s="181" t="s">
        <v>78</v>
      </c>
    </row>
    <row r="961" spans="1:11" ht="19.5" x14ac:dyDescent="0.2">
      <c r="A961" s="175" t="s">
        <v>2204</v>
      </c>
      <c r="B961" s="176" t="s">
        <v>2205</v>
      </c>
      <c r="C961" s="176" t="s">
        <v>74</v>
      </c>
      <c r="D961" s="176" t="s">
        <v>2206</v>
      </c>
      <c r="E961" s="177" t="s">
        <v>76</v>
      </c>
      <c r="F961" s="176">
        <v>6</v>
      </c>
      <c r="G961" s="176">
        <v>183.83</v>
      </c>
      <c r="H961" s="178" t="s">
        <v>2207</v>
      </c>
      <c r="I961" s="179">
        <v>1362.6</v>
      </c>
      <c r="J961" s="183">
        <v>2.3496911689982057E-4</v>
      </c>
      <c r="K961" s="181" t="s">
        <v>78</v>
      </c>
    </row>
    <row r="962" spans="1:11" x14ac:dyDescent="0.2">
      <c r="A962" s="175" t="s">
        <v>2208</v>
      </c>
      <c r="B962" s="176" t="s">
        <v>2209</v>
      </c>
      <c r="C962" s="176" t="s">
        <v>74</v>
      </c>
      <c r="D962" s="176" t="s">
        <v>2210</v>
      </c>
      <c r="E962" s="177" t="s">
        <v>76</v>
      </c>
      <c r="F962" s="176">
        <v>6</v>
      </c>
      <c r="G962" s="176">
        <v>346.44</v>
      </c>
      <c r="H962" s="178" t="s">
        <v>2211</v>
      </c>
      <c r="I962" s="179">
        <v>2567.94</v>
      </c>
      <c r="J962" s="183">
        <v>4.4282004553920833E-4</v>
      </c>
      <c r="K962" s="181" t="s">
        <v>78</v>
      </c>
    </row>
    <row r="963" spans="1:11" x14ac:dyDescent="0.2">
      <c r="A963" s="175" t="s">
        <v>2212</v>
      </c>
      <c r="B963" s="176"/>
      <c r="C963" s="176"/>
      <c r="D963" s="176" t="s">
        <v>2213</v>
      </c>
      <c r="E963" s="177"/>
      <c r="F963" s="176"/>
      <c r="G963" s="176"/>
      <c r="H963" s="178" t="s">
        <v>68</v>
      </c>
      <c r="I963" s="179">
        <v>3798.45</v>
      </c>
      <c r="J963" s="183">
        <v>6.5501133281089348E-4</v>
      </c>
      <c r="K963" s="181" t="s">
        <v>69</v>
      </c>
    </row>
    <row r="964" spans="1:11" ht="29.25" x14ac:dyDescent="0.2">
      <c r="A964" s="175" t="s">
        <v>2214</v>
      </c>
      <c r="B964" s="176" t="s">
        <v>2215</v>
      </c>
      <c r="C964" s="176" t="s">
        <v>74</v>
      </c>
      <c r="D964" s="176" t="s">
        <v>2216</v>
      </c>
      <c r="E964" s="177" t="s">
        <v>76</v>
      </c>
      <c r="F964" s="176">
        <v>45</v>
      </c>
      <c r="G964" s="176">
        <v>25.51</v>
      </c>
      <c r="H964" s="178" t="s">
        <v>2217</v>
      </c>
      <c r="I964" s="179">
        <v>1417.95</v>
      </c>
      <c r="J964" s="183">
        <v>2.4451376728908011E-4</v>
      </c>
      <c r="K964" s="181" t="s">
        <v>78</v>
      </c>
    </row>
    <row r="965" spans="1:11" ht="29.25" x14ac:dyDescent="0.2">
      <c r="A965" s="175" t="s">
        <v>2218</v>
      </c>
      <c r="B965" s="176" t="s">
        <v>2219</v>
      </c>
      <c r="C965" s="176" t="s">
        <v>74</v>
      </c>
      <c r="D965" s="176" t="s">
        <v>2220</v>
      </c>
      <c r="E965" s="177" t="s">
        <v>76</v>
      </c>
      <c r="F965" s="176">
        <v>36</v>
      </c>
      <c r="G965" s="176">
        <v>29.48</v>
      </c>
      <c r="H965" s="178" t="s">
        <v>2221</v>
      </c>
      <c r="I965" s="179">
        <v>1310.76</v>
      </c>
      <c r="J965" s="183">
        <v>2.2602973702305065E-4</v>
      </c>
      <c r="K965" s="181" t="s">
        <v>78</v>
      </c>
    </row>
    <row r="966" spans="1:11" ht="19.5" x14ac:dyDescent="0.2">
      <c r="A966" s="175" t="s">
        <v>2222</v>
      </c>
      <c r="B966" s="176" t="s">
        <v>2223</v>
      </c>
      <c r="C966" s="176" t="s">
        <v>74</v>
      </c>
      <c r="D966" s="176" t="s">
        <v>2224</v>
      </c>
      <c r="E966" s="177" t="s">
        <v>76</v>
      </c>
      <c r="F966" s="176">
        <v>1</v>
      </c>
      <c r="G966" s="176">
        <v>46.72</v>
      </c>
      <c r="H966" s="178" t="s">
        <v>2225</v>
      </c>
      <c r="I966" s="179">
        <v>57.71</v>
      </c>
      <c r="J966" s="183">
        <v>9.9516128990816422E-6</v>
      </c>
      <c r="K966" s="181" t="s">
        <v>78</v>
      </c>
    </row>
    <row r="967" spans="1:11" ht="29.25" x14ac:dyDescent="0.2">
      <c r="A967" s="175" t="s">
        <v>2226</v>
      </c>
      <c r="B967" s="176" t="s">
        <v>2227</v>
      </c>
      <c r="C967" s="176" t="s">
        <v>74</v>
      </c>
      <c r="D967" s="176" t="s">
        <v>2228</v>
      </c>
      <c r="E967" s="177" t="s">
        <v>76</v>
      </c>
      <c r="F967" s="176">
        <v>1</v>
      </c>
      <c r="G967" s="176">
        <v>185.92</v>
      </c>
      <c r="H967" s="178" t="s">
        <v>2229</v>
      </c>
      <c r="I967" s="179">
        <v>229.68</v>
      </c>
      <c r="J967" s="183">
        <v>3.9606419176244523E-5</v>
      </c>
      <c r="K967" s="181" t="s">
        <v>78</v>
      </c>
    </row>
    <row r="968" spans="1:11" ht="19.5" x14ac:dyDescent="0.2">
      <c r="A968" s="175" t="s">
        <v>2230</v>
      </c>
      <c r="B968" s="176" t="s">
        <v>2231</v>
      </c>
      <c r="C968" s="176" t="s">
        <v>74</v>
      </c>
      <c r="D968" s="176" t="s">
        <v>2232</v>
      </c>
      <c r="E968" s="177" t="s">
        <v>104</v>
      </c>
      <c r="F968" s="176">
        <v>0.3</v>
      </c>
      <c r="G968" s="176">
        <v>1116.49</v>
      </c>
      <c r="H968" s="178" t="s">
        <v>2233</v>
      </c>
      <c r="I968" s="179">
        <v>413.79</v>
      </c>
      <c r="J968" s="183">
        <v>7.1354668194610857E-5</v>
      </c>
      <c r="K968" s="181" t="s">
        <v>78</v>
      </c>
    </row>
    <row r="969" spans="1:11" x14ac:dyDescent="0.2">
      <c r="A969" s="175" t="s">
        <v>2234</v>
      </c>
      <c r="B969" s="176" t="s">
        <v>2235</v>
      </c>
      <c r="C969" s="176" t="s">
        <v>74</v>
      </c>
      <c r="D969" s="176" t="s">
        <v>2236</v>
      </c>
      <c r="E969" s="177" t="s">
        <v>76</v>
      </c>
      <c r="F969" s="176">
        <v>17</v>
      </c>
      <c r="G969" s="176">
        <v>17.55</v>
      </c>
      <c r="H969" s="178" t="s">
        <v>2237</v>
      </c>
      <c r="I969" s="179">
        <v>368.56</v>
      </c>
      <c r="J969" s="183">
        <v>6.355512822882568E-5</v>
      </c>
      <c r="K969" s="181" t="s">
        <v>78</v>
      </c>
    </row>
    <row r="970" spans="1:11" x14ac:dyDescent="0.2">
      <c r="A970" s="175" t="s">
        <v>2238</v>
      </c>
      <c r="B970" s="176"/>
      <c r="C970" s="176"/>
      <c r="D970" s="176" t="s">
        <v>2239</v>
      </c>
      <c r="E970" s="177"/>
      <c r="F970" s="176"/>
      <c r="G970" s="176"/>
      <c r="H970" s="178" t="s">
        <v>68</v>
      </c>
      <c r="I970" s="179">
        <v>7480.96</v>
      </c>
      <c r="J970" s="183">
        <v>1.2900297701180696E-3</v>
      </c>
      <c r="K970" s="181" t="s">
        <v>69</v>
      </c>
    </row>
    <row r="971" spans="1:11" ht="19.5" x14ac:dyDescent="0.2">
      <c r="A971" s="175" t="s">
        <v>2240</v>
      </c>
      <c r="B971" s="176" t="s">
        <v>2241</v>
      </c>
      <c r="C971" s="176" t="s">
        <v>95</v>
      </c>
      <c r="D971" s="176" t="s">
        <v>2242</v>
      </c>
      <c r="E971" s="177" t="s">
        <v>76</v>
      </c>
      <c r="F971" s="176">
        <v>7</v>
      </c>
      <c r="G971" s="176">
        <v>220.19</v>
      </c>
      <c r="H971" s="178" t="s">
        <v>2243</v>
      </c>
      <c r="I971" s="179">
        <v>1904.14</v>
      </c>
      <c r="J971" s="183">
        <v>3.2835321756467367E-4</v>
      </c>
      <c r="K971" s="181" t="s">
        <v>78</v>
      </c>
    </row>
    <row r="972" spans="1:11" ht="19.5" x14ac:dyDescent="0.2">
      <c r="A972" s="175" t="s">
        <v>2244</v>
      </c>
      <c r="B972" s="176" t="s">
        <v>2245</v>
      </c>
      <c r="C972" s="176" t="s">
        <v>95</v>
      </c>
      <c r="D972" s="176" t="s">
        <v>2246</v>
      </c>
      <c r="E972" s="177" t="s">
        <v>76</v>
      </c>
      <c r="F972" s="176">
        <v>4</v>
      </c>
      <c r="G972" s="176">
        <v>647.77</v>
      </c>
      <c r="H972" s="178" t="s">
        <v>2247</v>
      </c>
      <c r="I972" s="179">
        <v>3201</v>
      </c>
      <c r="J972" s="183">
        <v>5.5198601438156882E-4</v>
      </c>
      <c r="K972" s="181" t="s">
        <v>78</v>
      </c>
    </row>
    <row r="973" spans="1:11" ht="19.5" x14ac:dyDescent="0.2">
      <c r="A973" s="175" t="s">
        <v>2248</v>
      </c>
      <c r="B973" s="176" t="s">
        <v>2249</v>
      </c>
      <c r="C973" s="176" t="s">
        <v>95</v>
      </c>
      <c r="D973" s="176" t="s">
        <v>2250</v>
      </c>
      <c r="E973" s="177" t="s">
        <v>76</v>
      </c>
      <c r="F973" s="176">
        <v>9</v>
      </c>
      <c r="G973" s="176">
        <v>213.68</v>
      </c>
      <c r="H973" s="178" t="s">
        <v>2251</v>
      </c>
      <c r="I973" s="179">
        <v>2375.8200000000002</v>
      </c>
      <c r="J973" s="183">
        <v>4.0969053817182719E-4</v>
      </c>
      <c r="K973" s="181" t="s">
        <v>78</v>
      </c>
    </row>
    <row r="974" spans="1:11" x14ac:dyDescent="0.2">
      <c r="A974" s="175" t="s">
        <v>2252</v>
      </c>
      <c r="B974" s="176"/>
      <c r="C974" s="176"/>
      <c r="D974" s="176" t="s">
        <v>2253</v>
      </c>
      <c r="E974" s="177"/>
      <c r="F974" s="176"/>
      <c r="G974" s="176"/>
      <c r="H974" s="178" t="s">
        <v>68</v>
      </c>
      <c r="I974" s="179">
        <v>95934.73</v>
      </c>
      <c r="J974" s="183">
        <v>1.654315190673912E-2</v>
      </c>
      <c r="K974" s="181" t="s">
        <v>69</v>
      </c>
    </row>
    <row r="975" spans="1:11" ht="29.25" x14ac:dyDescent="0.2">
      <c r="A975" s="175" t="s">
        <v>2254</v>
      </c>
      <c r="B975" s="176" t="s">
        <v>2255</v>
      </c>
      <c r="C975" s="176" t="s">
        <v>74</v>
      </c>
      <c r="D975" s="176" t="s">
        <v>2256</v>
      </c>
      <c r="E975" s="177" t="s">
        <v>76</v>
      </c>
      <c r="F975" s="176">
        <v>5</v>
      </c>
      <c r="G975" s="176">
        <v>2433.9699999999998</v>
      </c>
      <c r="H975" s="178" t="s">
        <v>2257</v>
      </c>
      <c r="I975" s="179">
        <v>15034.6</v>
      </c>
      <c r="J975" s="183">
        <v>2.5925926060047281E-3</v>
      </c>
      <c r="K975" s="181" t="s">
        <v>78</v>
      </c>
    </row>
    <row r="976" spans="1:11" ht="29.25" x14ac:dyDescent="0.2">
      <c r="A976" s="175" t="s">
        <v>2258</v>
      </c>
      <c r="B976" s="176" t="s">
        <v>2259</v>
      </c>
      <c r="C976" s="176" t="s">
        <v>74</v>
      </c>
      <c r="D976" s="176" t="s">
        <v>2260</v>
      </c>
      <c r="E976" s="177" t="s">
        <v>2190</v>
      </c>
      <c r="F976" s="176">
        <v>1</v>
      </c>
      <c r="G976" s="176">
        <v>407.03</v>
      </c>
      <c r="H976" s="178" t="s">
        <v>2261</v>
      </c>
      <c r="I976" s="179">
        <v>502.84</v>
      </c>
      <c r="J976" s="183">
        <v>8.6710605270736663E-5</v>
      </c>
      <c r="K976" s="181" t="s">
        <v>78</v>
      </c>
    </row>
    <row r="977" spans="1:11" x14ac:dyDescent="0.2">
      <c r="A977" s="175" t="s">
        <v>2262</v>
      </c>
      <c r="B977" s="176" t="s">
        <v>2263</v>
      </c>
      <c r="C977" s="176" t="s">
        <v>74</v>
      </c>
      <c r="D977" s="176" t="s">
        <v>2264</v>
      </c>
      <c r="E977" s="177" t="s">
        <v>76</v>
      </c>
      <c r="F977" s="176">
        <v>1</v>
      </c>
      <c r="G977" s="176">
        <v>5021.24</v>
      </c>
      <c r="H977" s="178" t="s">
        <v>2265</v>
      </c>
      <c r="I977" s="179">
        <v>6203.23</v>
      </c>
      <c r="J977" s="183">
        <v>1.0696957838151138E-3</v>
      </c>
      <c r="K977" s="181" t="s">
        <v>78</v>
      </c>
    </row>
    <row r="978" spans="1:11" ht="19.5" x14ac:dyDescent="0.2">
      <c r="A978" s="175" t="s">
        <v>2266</v>
      </c>
      <c r="B978" s="176" t="s">
        <v>2267</v>
      </c>
      <c r="C978" s="176" t="s">
        <v>74</v>
      </c>
      <c r="D978" s="176" t="s">
        <v>2268</v>
      </c>
      <c r="E978" s="177" t="s">
        <v>76</v>
      </c>
      <c r="F978" s="176">
        <v>1</v>
      </c>
      <c r="G978" s="176">
        <v>1602.43</v>
      </c>
      <c r="H978" s="178" t="s">
        <v>2269</v>
      </c>
      <c r="I978" s="179">
        <v>1979.64</v>
      </c>
      <c r="J978" s="183">
        <v>3.4137256904415148E-4</v>
      </c>
      <c r="K978" s="181" t="s">
        <v>78</v>
      </c>
    </row>
    <row r="979" spans="1:11" ht="19.5" x14ac:dyDescent="0.2">
      <c r="A979" s="175" t="s">
        <v>2270</v>
      </c>
      <c r="B979" s="176" t="s">
        <v>2271</v>
      </c>
      <c r="C979" s="176" t="s">
        <v>74</v>
      </c>
      <c r="D979" s="176" t="s">
        <v>2272</v>
      </c>
      <c r="E979" s="177" t="s">
        <v>76</v>
      </c>
      <c r="F979" s="176">
        <v>3</v>
      </c>
      <c r="G979" s="176">
        <v>88.03</v>
      </c>
      <c r="H979" s="178" t="s">
        <v>2273</v>
      </c>
      <c r="I979" s="179">
        <v>326.25</v>
      </c>
      <c r="J979" s="183">
        <v>5.6259118148074607E-5</v>
      </c>
      <c r="K979" s="181" t="s">
        <v>78</v>
      </c>
    </row>
    <row r="980" spans="1:11" ht="29.25" x14ac:dyDescent="0.2">
      <c r="A980" s="175" t="s">
        <v>2274</v>
      </c>
      <c r="B980" s="176" t="s">
        <v>2275</v>
      </c>
      <c r="C980" s="176" t="s">
        <v>95</v>
      </c>
      <c r="D980" s="176" t="s">
        <v>2276</v>
      </c>
      <c r="E980" s="177" t="s">
        <v>97</v>
      </c>
      <c r="F980" s="176">
        <v>37</v>
      </c>
      <c r="G980" s="176">
        <v>107.19</v>
      </c>
      <c r="H980" s="178" t="s">
        <v>2277</v>
      </c>
      <c r="I980" s="179">
        <v>4899.54</v>
      </c>
      <c r="J980" s="183">
        <v>8.4488520990411489E-4</v>
      </c>
      <c r="K980" s="181" t="s">
        <v>78</v>
      </c>
    </row>
    <row r="981" spans="1:11" x14ac:dyDescent="0.2">
      <c r="A981" s="175" t="s">
        <v>2278</v>
      </c>
      <c r="B981" s="176" t="s">
        <v>2279</v>
      </c>
      <c r="C981" s="176" t="s">
        <v>74</v>
      </c>
      <c r="D981" s="176" t="s">
        <v>2280</v>
      </c>
      <c r="E981" s="177" t="s">
        <v>97</v>
      </c>
      <c r="F981" s="176">
        <v>104.95</v>
      </c>
      <c r="G981" s="176">
        <v>389.34</v>
      </c>
      <c r="H981" s="178" t="s">
        <v>2281</v>
      </c>
      <c r="I981" s="179">
        <v>50479.9</v>
      </c>
      <c r="J981" s="183">
        <v>8.7048418642237287E-3</v>
      </c>
      <c r="K981" s="181" t="s">
        <v>78</v>
      </c>
    </row>
    <row r="982" spans="1:11" ht="19.5" x14ac:dyDescent="0.2">
      <c r="A982" s="175" t="s">
        <v>2282</v>
      </c>
      <c r="B982" s="176" t="s">
        <v>2283</v>
      </c>
      <c r="C982" s="176" t="s">
        <v>74</v>
      </c>
      <c r="D982" s="176" t="s">
        <v>2284</v>
      </c>
      <c r="E982" s="177" t="s">
        <v>97</v>
      </c>
      <c r="F982" s="176">
        <v>131.44999999999999</v>
      </c>
      <c r="G982" s="176">
        <v>5.67</v>
      </c>
      <c r="H982" s="178" t="s">
        <v>2285</v>
      </c>
      <c r="I982" s="179">
        <v>920.15</v>
      </c>
      <c r="J982" s="183">
        <v>1.5867226839525166E-4</v>
      </c>
      <c r="K982" s="181" t="s">
        <v>78</v>
      </c>
    </row>
    <row r="983" spans="1:11" x14ac:dyDescent="0.2">
      <c r="A983" s="175" t="s">
        <v>2286</v>
      </c>
      <c r="B983" s="176" t="s">
        <v>1048</v>
      </c>
      <c r="C983" s="176" t="s">
        <v>74</v>
      </c>
      <c r="D983" s="176" t="s">
        <v>1049</v>
      </c>
      <c r="E983" s="177" t="s">
        <v>97</v>
      </c>
      <c r="F983" s="176">
        <v>131.44999999999999</v>
      </c>
      <c r="G983" s="176">
        <v>5.55</v>
      </c>
      <c r="H983" s="178" t="s">
        <v>1050</v>
      </c>
      <c r="I983" s="179">
        <v>900.43</v>
      </c>
      <c r="J983" s="183">
        <v>1.5527171725385693E-4</v>
      </c>
      <c r="K983" s="181" t="s">
        <v>78</v>
      </c>
    </row>
    <row r="984" spans="1:11" ht="19.5" x14ac:dyDescent="0.2">
      <c r="A984" s="175" t="s">
        <v>2287</v>
      </c>
      <c r="B984" s="176" t="s">
        <v>2288</v>
      </c>
      <c r="C984" s="176" t="s">
        <v>95</v>
      </c>
      <c r="D984" s="176" t="s">
        <v>2289</v>
      </c>
      <c r="E984" s="177" t="s">
        <v>76</v>
      </c>
      <c r="F984" s="176">
        <v>2</v>
      </c>
      <c r="G984" s="176">
        <v>642.25</v>
      </c>
      <c r="H984" s="178" t="s">
        <v>2290</v>
      </c>
      <c r="I984" s="179">
        <v>1586.86</v>
      </c>
      <c r="J984" s="183">
        <v>2.7364090183740588E-4</v>
      </c>
      <c r="K984" s="181" t="s">
        <v>78</v>
      </c>
    </row>
    <row r="985" spans="1:11" ht="19.5" x14ac:dyDescent="0.2">
      <c r="A985" s="175" t="s">
        <v>2291</v>
      </c>
      <c r="B985" s="176" t="s">
        <v>2292</v>
      </c>
      <c r="C985" s="176" t="s">
        <v>95</v>
      </c>
      <c r="D985" s="176" t="s">
        <v>2293</v>
      </c>
      <c r="E985" s="177" t="s">
        <v>76</v>
      </c>
      <c r="F985" s="176">
        <v>2</v>
      </c>
      <c r="G985" s="176">
        <v>268.08999999999997</v>
      </c>
      <c r="H985" s="178" t="s">
        <v>2294</v>
      </c>
      <c r="I985" s="179">
        <v>662.38</v>
      </c>
      <c r="J985" s="183">
        <v>1.1422196070167559E-4</v>
      </c>
      <c r="K985" s="181" t="s">
        <v>78</v>
      </c>
    </row>
    <row r="986" spans="1:11" ht="19.5" x14ac:dyDescent="0.2">
      <c r="A986" s="175" t="s">
        <v>2295</v>
      </c>
      <c r="B986" s="176" t="s">
        <v>2296</v>
      </c>
      <c r="C986" s="176" t="s">
        <v>95</v>
      </c>
      <c r="D986" s="176" t="s">
        <v>2297</v>
      </c>
      <c r="E986" s="177" t="s">
        <v>76</v>
      </c>
      <c r="F986" s="176">
        <v>2</v>
      </c>
      <c r="G986" s="176">
        <v>195.39</v>
      </c>
      <c r="H986" s="178" t="s">
        <v>2298</v>
      </c>
      <c r="I986" s="179">
        <v>482.76</v>
      </c>
      <c r="J986" s="183">
        <v>8.3247975102419922E-5</v>
      </c>
      <c r="K986" s="181" t="s">
        <v>78</v>
      </c>
    </row>
    <row r="987" spans="1:11" ht="19.5" x14ac:dyDescent="0.2">
      <c r="A987" s="175" t="s">
        <v>2299</v>
      </c>
      <c r="B987" s="176" t="s">
        <v>2300</v>
      </c>
      <c r="C987" s="176" t="s">
        <v>95</v>
      </c>
      <c r="D987" s="176" t="s">
        <v>2301</v>
      </c>
      <c r="E987" s="177" t="s">
        <v>76</v>
      </c>
      <c r="F987" s="176">
        <v>4</v>
      </c>
      <c r="G987" s="176">
        <v>250.82</v>
      </c>
      <c r="H987" s="178" t="s">
        <v>2302</v>
      </c>
      <c r="I987" s="179">
        <v>1239.44</v>
      </c>
      <c r="J987" s="183">
        <v>2.1373119202283401E-4</v>
      </c>
      <c r="K987" s="181" t="s">
        <v>78</v>
      </c>
    </row>
    <row r="988" spans="1:11" ht="19.5" x14ac:dyDescent="0.2">
      <c r="A988" s="175" t="s">
        <v>2303</v>
      </c>
      <c r="B988" s="176" t="s">
        <v>2304</v>
      </c>
      <c r="C988" s="176" t="s">
        <v>95</v>
      </c>
      <c r="D988" s="176" t="s">
        <v>2305</v>
      </c>
      <c r="E988" s="177" t="s">
        <v>76</v>
      </c>
      <c r="F988" s="176">
        <v>3</v>
      </c>
      <c r="G988" s="176">
        <v>201.64</v>
      </c>
      <c r="H988" s="178" t="s">
        <v>2306</v>
      </c>
      <c r="I988" s="179">
        <v>747.3</v>
      </c>
      <c r="J988" s="183">
        <v>1.2886571338561274E-4</v>
      </c>
      <c r="K988" s="181" t="s">
        <v>78</v>
      </c>
    </row>
    <row r="989" spans="1:11" ht="19.5" x14ac:dyDescent="0.2">
      <c r="A989" s="175" t="s">
        <v>2307</v>
      </c>
      <c r="B989" s="176" t="s">
        <v>2308</v>
      </c>
      <c r="C989" s="176" t="s">
        <v>95</v>
      </c>
      <c r="D989" s="176" t="s">
        <v>2309</v>
      </c>
      <c r="E989" s="177" t="s">
        <v>76</v>
      </c>
      <c r="F989" s="176">
        <v>10</v>
      </c>
      <c r="G989" s="176">
        <v>91.29</v>
      </c>
      <c r="H989" s="178" t="s">
        <v>2310</v>
      </c>
      <c r="I989" s="179">
        <v>1127.7</v>
      </c>
      <c r="J989" s="183">
        <v>1.9446255183320685E-4</v>
      </c>
      <c r="K989" s="181" t="s">
        <v>78</v>
      </c>
    </row>
    <row r="990" spans="1:11" ht="19.5" x14ac:dyDescent="0.2">
      <c r="A990" s="175" t="s">
        <v>2311</v>
      </c>
      <c r="B990" s="176" t="s">
        <v>2312</v>
      </c>
      <c r="C990" s="176" t="s">
        <v>95</v>
      </c>
      <c r="D990" s="176" t="s">
        <v>2313</v>
      </c>
      <c r="E990" s="177" t="s">
        <v>76</v>
      </c>
      <c r="F990" s="176">
        <v>9</v>
      </c>
      <c r="G990" s="176">
        <v>102.04</v>
      </c>
      <c r="H990" s="178" t="s">
        <v>2314</v>
      </c>
      <c r="I990" s="179">
        <v>1134.54</v>
      </c>
      <c r="J990" s="183">
        <v>1.9564205334472512E-4</v>
      </c>
      <c r="K990" s="181" t="s">
        <v>78</v>
      </c>
    </row>
    <row r="991" spans="1:11" ht="29.25" x14ac:dyDescent="0.2">
      <c r="A991" s="175" t="s">
        <v>2315</v>
      </c>
      <c r="B991" s="176" t="s">
        <v>2316</v>
      </c>
      <c r="C991" s="176" t="s">
        <v>95</v>
      </c>
      <c r="D991" s="176" t="s">
        <v>2317</v>
      </c>
      <c r="E991" s="177" t="s">
        <v>76</v>
      </c>
      <c r="F991" s="176">
        <v>15</v>
      </c>
      <c r="G991" s="176">
        <v>147.1</v>
      </c>
      <c r="H991" s="178" t="s">
        <v>2318</v>
      </c>
      <c r="I991" s="179">
        <v>2725.8</v>
      </c>
      <c r="J991" s="183">
        <v>4.7004169884451116E-4</v>
      </c>
      <c r="K991" s="181" t="s">
        <v>78</v>
      </c>
    </row>
    <row r="992" spans="1:11" ht="19.5" x14ac:dyDescent="0.2">
      <c r="A992" s="175" t="s">
        <v>2319</v>
      </c>
      <c r="B992" s="176" t="s">
        <v>2320</v>
      </c>
      <c r="C992" s="176" t="s">
        <v>95</v>
      </c>
      <c r="D992" s="176" t="s">
        <v>2321</v>
      </c>
      <c r="E992" s="177" t="s">
        <v>76</v>
      </c>
      <c r="F992" s="176">
        <v>5</v>
      </c>
      <c r="G992" s="176">
        <v>201.35</v>
      </c>
      <c r="H992" s="178" t="s">
        <v>2322</v>
      </c>
      <c r="I992" s="179">
        <v>1243.7</v>
      </c>
      <c r="J992" s="183">
        <v>2.1446579384141117E-4</v>
      </c>
      <c r="K992" s="181" t="s">
        <v>78</v>
      </c>
    </row>
    <row r="993" spans="1:11" ht="19.5" x14ac:dyDescent="0.2">
      <c r="A993" s="175" t="s">
        <v>2323</v>
      </c>
      <c r="B993" s="176" t="s">
        <v>2324</v>
      </c>
      <c r="C993" s="176" t="s">
        <v>95</v>
      </c>
      <c r="D993" s="176" t="s">
        <v>2325</v>
      </c>
      <c r="E993" s="177" t="s">
        <v>76</v>
      </c>
      <c r="F993" s="176">
        <v>10</v>
      </c>
      <c r="G993" s="176">
        <v>211.32</v>
      </c>
      <c r="H993" s="178" t="s">
        <v>2326</v>
      </c>
      <c r="I993" s="179">
        <v>2610.6</v>
      </c>
      <c r="J993" s="183">
        <v>4.5017641022946687E-4</v>
      </c>
      <c r="K993" s="181" t="s">
        <v>78</v>
      </c>
    </row>
    <row r="994" spans="1:11" ht="29.25" x14ac:dyDescent="0.2">
      <c r="A994" s="175" t="s">
        <v>2327</v>
      </c>
      <c r="B994" s="176" t="s">
        <v>1601</v>
      </c>
      <c r="C994" s="176" t="s">
        <v>95</v>
      </c>
      <c r="D994" s="176" t="s">
        <v>1602</v>
      </c>
      <c r="E994" s="177" t="s">
        <v>111</v>
      </c>
      <c r="F994" s="176">
        <v>28.39</v>
      </c>
      <c r="G994" s="176">
        <v>8.84</v>
      </c>
      <c r="H994" s="178" t="s">
        <v>1603</v>
      </c>
      <c r="I994" s="179">
        <v>310.01</v>
      </c>
      <c r="J994" s="183">
        <v>5.3458664266926006E-5</v>
      </c>
      <c r="K994" s="181" t="s">
        <v>78</v>
      </c>
    </row>
    <row r="995" spans="1:11" ht="39" x14ac:dyDescent="0.2">
      <c r="A995" s="175" t="s">
        <v>2328</v>
      </c>
      <c r="B995" s="176" t="s">
        <v>559</v>
      </c>
      <c r="C995" s="176" t="s">
        <v>95</v>
      </c>
      <c r="D995" s="176" t="s">
        <v>560</v>
      </c>
      <c r="E995" s="177" t="s">
        <v>111</v>
      </c>
      <c r="F995" s="176">
        <v>28.39</v>
      </c>
      <c r="G995" s="176">
        <v>23.3</v>
      </c>
      <c r="H995" s="178" t="s">
        <v>561</v>
      </c>
      <c r="I995" s="179">
        <v>817.06</v>
      </c>
      <c r="J995" s="183">
        <v>1.4089524926916733E-4</v>
      </c>
      <c r="K995" s="181" t="s">
        <v>78</v>
      </c>
    </row>
    <row r="996" spans="1:11" x14ac:dyDescent="0.2">
      <c r="A996" s="175" t="s">
        <v>56</v>
      </c>
      <c r="B996" s="176"/>
      <c r="C996" s="176"/>
      <c r="D996" s="176" t="s">
        <v>39</v>
      </c>
      <c r="E996" s="177"/>
      <c r="F996" s="176"/>
      <c r="G996" s="176"/>
      <c r="H996" s="178" t="s">
        <v>68</v>
      </c>
      <c r="I996" s="179">
        <v>99272.92</v>
      </c>
      <c r="J996" s="183">
        <v>1.7118795203630219E-2</v>
      </c>
      <c r="K996" s="181" t="s">
        <v>69</v>
      </c>
    </row>
    <row r="997" spans="1:11" x14ac:dyDescent="0.2">
      <c r="A997" s="175" t="s">
        <v>2329</v>
      </c>
      <c r="B997" s="176"/>
      <c r="C997" s="176"/>
      <c r="D997" s="176" t="s">
        <v>2330</v>
      </c>
      <c r="E997" s="177"/>
      <c r="F997" s="176"/>
      <c r="G997" s="176"/>
      <c r="H997" s="178" t="s">
        <v>68</v>
      </c>
      <c r="I997" s="179">
        <v>53040.01</v>
      </c>
      <c r="J997" s="183">
        <v>9.1463116909273837E-3</v>
      </c>
      <c r="K997" s="181" t="s">
        <v>69</v>
      </c>
    </row>
    <row r="998" spans="1:11" ht="19.5" x14ac:dyDescent="0.2">
      <c r="A998" s="175" t="s">
        <v>2331</v>
      </c>
      <c r="B998" s="176" t="s">
        <v>2332</v>
      </c>
      <c r="C998" s="176" t="s">
        <v>95</v>
      </c>
      <c r="D998" s="176" t="s">
        <v>2333</v>
      </c>
      <c r="E998" s="177" t="s">
        <v>111</v>
      </c>
      <c r="F998" s="176">
        <v>7.25</v>
      </c>
      <c r="G998" s="176">
        <v>193.81</v>
      </c>
      <c r="H998" s="178" t="s">
        <v>2334</v>
      </c>
      <c r="I998" s="179">
        <v>1735.86</v>
      </c>
      <c r="J998" s="183">
        <v>2.9933472131346144E-4</v>
      </c>
      <c r="K998" s="181" t="s">
        <v>78</v>
      </c>
    </row>
    <row r="999" spans="1:11" ht="29.25" x14ac:dyDescent="0.2">
      <c r="A999" s="175" t="s">
        <v>2335</v>
      </c>
      <c r="B999" s="176" t="s">
        <v>2336</v>
      </c>
      <c r="C999" s="176" t="s">
        <v>95</v>
      </c>
      <c r="D999" s="176" t="s">
        <v>2337</v>
      </c>
      <c r="E999" s="177" t="s">
        <v>104</v>
      </c>
      <c r="F999" s="176">
        <v>84.8</v>
      </c>
      <c r="G999" s="176">
        <v>126.08</v>
      </c>
      <c r="H999" s="178" t="s">
        <v>2338</v>
      </c>
      <c r="I999" s="179">
        <v>13207.6</v>
      </c>
      <c r="J999" s="183">
        <v>2.2775415443755101E-3</v>
      </c>
      <c r="K999" s="181" t="s">
        <v>78</v>
      </c>
    </row>
    <row r="1000" spans="1:11" ht="19.5" x14ac:dyDescent="0.2">
      <c r="A1000" s="175" t="s">
        <v>2339</v>
      </c>
      <c r="B1000" s="176" t="s">
        <v>2340</v>
      </c>
      <c r="C1000" s="176" t="s">
        <v>95</v>
      </c>
      <c r="D1000" s="176" t="s">
        <v>2341</v>
      </c>
      <c r="E1000" s="177" t="s">
        <v>787</v>
      </c>
      <c r="F1000" s="176">
        <v>692.72</v>
      </c>
      <c r="G1000" s="176">
        <v>15.37</v>
      </c>
      <c r="H1000" s="178" t="s">
        <v>2342</v>
      </c>
      <c r="I1000" s="179">
        <v>13147.82</v>
      </c>
      <c r="J1000" s="183">
        <v>2.2672329770716268E-3</v>
      </c>
      <c r="K1000" s="181" t="s">
        <v>78</v>
      </c>
    </row>
    <row r="1001" spans="1:11" ht="19.5" x14ac:dyDescent="0.2">
      <c r="A1001" s="175" t="s">
        <v>2343</v>
      </c>
      <c r="B1001" s="176" t="s">
        <v>1168</v>
      </c>
      <c r="C1001" s="176" t="s">
        <v>95</v>
      </c>
      <c r="D1001" s="176" t="s">
        <v>1169</v>
      </c>
      <c r="E1001" s="177" t="s">
        <v>787</v>
      </c>
      <c r="F1001" s="176">
        <v>307.19</v>
      </c>
      <c r="G1001" s="176">
        <v>19.62</v>
      </c>
      <c r="H1001" s="178" t="s">
        <v>1170</v>
      </c>
      <c r="I1001" s="179">
        <v>7443.21</v>
      </c>
      <c r="J1001" s="183">
        <v>1.2835200943783307E-3</v>
      </c>
      <c r="K1001" s="181" t="s">
        <v>78</v>
      </c>
    </row>
    <row r="1002" spans="1:11" ht="19.5" x14ac:dyDescent="0.2">
      <c r="A1002" s="175" t="s">
        <v>2344</v>
      </c>
      <c r="B1002" s="176" t="s">
        <v>2345</v>
      </c>
      <c r="C1002" s="176" t="s">
        <v>95</v>
      </c>
      <c r="D1002" s="176" t="s">
        <v>2346</v>
      </c>
      <c r="E1002" s="177" t="s">
        <v>111</v>
      </c>
      <c r="F1002" s="176">
        <v>5.67</v>
      </c>
      <c r="G1002" s="176">
        <v>503.83</v>
      </c>
      <c r="H1002" s="178" t="s">
        <v>2347</v>
      </c>
      <c r="I1002" s="179">
        <v>3529.17</v>
      </c>
      <c r="J1002" s="183">
        <v>6.0857622067322752E-4</v>
      </c>
      <c r="K1002" s="181" t="s">
        <v>78</v>
      </c>
    </row>
    <row r="1003" spans="1:11" ht="19.5" x14ac:dyDescent="0.2">
      <c r="A1003" s="175" t="s">
        <v>2348</v>
      </c>
      <c r="B1003" s="176" t="s">
        <v>2349</v>
      </c>
      <c r="C1003" s="176" t="s">
        <v>74</v>
      </c>
      <c r="D1003" s="176" t="s">
        <v>2350</v>
      </c>
      <c r="E1003" s="177" t="s">
        <v>111</v>
      </c>
      <c r="F1003" s="176">
        <v>4.78</v>
      </c>
      <c r="G1003" s="176">
        <v>191.97</v>
      </c>
      <c r="H1003" s="178" t="s">
        <v>2351</v>
      </c>
      <c r="I1003" s="179">
        <v>1133.57</v>
      </c>
      <c r="J1003" s="183">
        <v>1.9547478485551858E-4</v>
      </c>
      <c r="K1003" s="181" t="s">
        <v>78</v>
      </c>
    </row>
    <row r="1004" spans="1:11" x14ac:dyDescent="0.2">
      <c r="A1004" s="175" t="s">
        <v>2352</v>
      </c>
      <c r="B1004" s="176" t="s">
        <v>2353</v>
      </c>
      <c r="C1004" s="176" t="s">
        <v>74</v>
      </c>
      <c r="D1004" s="176" t="s">
        <v>2354</v>
      </c>
      <c r="E1004" s="177" t="s">
        <v>111</v>
      </c>
      <c r="F1004" s="176">
        <v>0.89</v>
      </c>
      <c r="G1004" s="176">
        <v>328.64</v>
      </c>
      <c r="H1004" s="178" t="s">
        <v>2355</v>
      </c>
      <c r="I1004" s="179">
        <v>361.34</v>
      </c>
      <c r="J1004" s="183">
        <v>6.2310098855556409E-5</v>
      </c>
      <c r="K1004" s="181" t="s">
        <v>78</v>
      </c>
    </row>
    <row r="1005" spans="1:11" ht="19.5" x14ac:dyDescent="0.2">
      <c r="A1005" s="175" t="s">
        <v>2356</v>
      </c>
      <c r="B1005" s="176" t="s">
        <v>2357</v>
      </c>
      <c r="C1005" s="176" t="s">
        <v>95</v>
      </c>
      <c r="D1005" s="176" t="s">
        <v>2358</v>
      </c>
      <c r="E1005" s="177" t="s">
        <v>104</v>
      </c>
      <c r="F1005" s="176">
        <v>81.2</v>
      </c>
      <c r="G1005" s="176">
        <v>78.87</v>
      </c>
      <c r="H1005" s="178" t="s">
        <v>2359</v>
      </c>
      <c r="I1005" s="179">
        <v>7911.31</v>
      </c>
      <c r="J1005" s="183">
        <v>1.3642400735510932E-3</v>
      </c>
      <c r="K1005" s="181" t="s">
        <v>78</v>
      </c>
    </row>
    <row r="1006" spans="1:11" ht="29.25" x14ac:dyDescent="0.2">
      <c r="A1006" s="175" t="s">
        <v>2360</v>
      </c>
      <c r="B1006" s="176" t="s">
        <v>2361</v>
      </c>
      <c r="C1006" s="176" t="s">
        <v>95</v>
      </c>
      <c r="D1006" s="176" t="s">
        <v>2362</v>
      </c>
      <c r="E1006" s="177" t="s">
        <v>104</v>
      </c>
      <c r="F1006" s="176">
        <v>87.1</v>
      </c>
      <c r="G1006" s="176">
        <v>7.61</v>
      </c>
      <c r="H1006" s="178" t="s">
        <v>1819</v>
      </c>
      <c r="I1006" s="179">
        <v>818.74</v>
      </c>
      <c r="J1006" s="183">
        <v>1.4118495139480339E-4</v>
      </c>
      <c r="K1006" s="181" t="s">
        <v>78</v>
      </c>
    </row>
    <row r="1007" spans="1:11" ht="29.25" x14ac:dyDescent="0.2">
      <c r="A1007" s="175" t="s">
        <v>2363</v>
      </c>
      <c r="B1007" s="176" t="s">
        <v>2364</v>
      </c>
      <c r="C1007" s="176" t="s">
        <v>95</v>
      </c>
      <c r="D1007" s="176" t="s">
        <v>2365</v>
      </c>
      <c r="E1007" s="177" t="s">
        <v>104</v>
      </c>
      <c r="F1007" s="176">
        <v>87.1</v>
      </c>
      <c r="G1007" s="176">
        <v>34.869999999999997</v>
      </c>
      <c r="H1007" s="178" t="s">
        <v>2366</v>
      </c>
      <c r="I1007" s="179">
        <v>3751.39</v>
      </c>
      <c r="J1007" s="183">
        <v>6.4689622445825471E-4</v>
      </c>
      <c r="K1007" s="181" t="s">
        <v>78</v>
      </c>
    </row>
    <row r="1008" spans="1:11" x14ac:dyDescent="0.2">
      <c r="A1008" s="175" t="s">
        <v>2367</v>
      </c>
      <c r="B1008" s="176"/>
      <c r="C1008" s="176"/>
      <c r="D1008" s="176" t="s">
        <v>2368</v>
      </c>
      <c r="E1008" s="177"/>
      <c r="F1008" s="176"/>
      <c r="G1008" s="176"/>
      <c r="H1008" s="178" t="s">
        <v>68</v>
      </c>
      <c r="I1008" s="179">
        <v>24622.17</v>
      </c>
      <c r="J1008" s="183">
        <v>4.2458898730788602E-3</v>
      </c>
      <c r="K1008" s="181" t="s">
        <v>69</v>
      </c>
    </row>
    <row r="1009" spans="1:11" ht="19.5" x14ac:dyDescent="0.2">
      <c r="A1009" s="175" t="s">
        <v>2369</v>
      </c>
      <c r="B1009" s="176" t="s">
        <v>2370</v>
      </c>
      <c r="C1009" s="176" t="s">
        <v>74</v>
      </c>
      <c r="D1009" s="176" t="s">
        <v>2371</v>
      </c>
      <c r="E1009" s="177" t="s">
        <v>104</v>
      </c>
      <c r="F1009" s="176">
        <v>54.38</v>
      </c>
      <c r="G1009" s="176">
        <v>366.51</v>
      </c>
      <c r="H1009" s="178" t="s">
        <v>2372</v>
      </c>
      <c r="I1009" s="179">
        <v>24622.17</v>
      </c>
      <c r="J1009" s="183">
        <v>4.2458898730788602E-3</v>
      </c>
      <c r="K1009" s="181" t="s">
        <v>78</v>
      </c>
    </row>
    <row r="1010" spans="1:11" x14ac:dyDescent="0.2">
      <c r="A1010" s="175" t="s">
        <v>2373</v>
      </c>
      <c r="B1010" s="176"/>
      <c r="C1010" s="176"/>
      <c r="D1010" s="176" t="s">
        <v>1017</v>
      </c>
      <c r="E1010" s="177"/>
      <c r="F1010" s="176"/>
      <c r="G1010" s="176"/>
      <c r="H1010" s="178" t="s">
        <v>68</v>
      </c>
      <c r="I1010" s="179">
        <v>11890.92</v>
      </c>
      <c r="J1010" s="183">
        <v>2.0504909522430755E-3</v>
      </c>
      <c r="K1010" s="181" t="s">
        <v>69</v>
      </c>
    </row>
    <row r="1011" spans="1:11" ht="19.5" x14ac:dyDescent="0.2">
      <c r="A1011" s="175" t="s">
        <v>2374</v>
      </c>
      <c r="B1011" s="176" t="s">
        <v>2375</v>
      </c>
      <c r="C1011" s="176" t="s">
        <v>74</v>
      </c>
      <c r="D1011" s="176" t="s">
        <v>2376</v>
      </c>
      <c r="E1011" s="177" t="s">
        <v>76</v>
      </c>
      <c r="F1011" s="176">
        <v>6</v>
      </c>
      <c r="G1011" s="176">
        <v>669.07</v>
      </c>
      <c r="H1011" s="178" t="s">
        <v>2377</v>
      </c>
      <c r="I1011" s="179">
        <v>4959.3599999999997</v>
      </c>
      <c r="J1011" s="183">
        <v>8.5520067487765612E-4</v>
      </c>
      <c r="K1011" s="181" t="s">
        <v>78</v>
      </c>
    </row>
    <row r="1012" spans="1:11" x14ac:dyDescent="0.2">
      <c r="A1012" s="175" t="s">
        <v>2378</v>
      </c>
      <c r="B1012" s="176" t="s">
        <v>2379</v>
      </c>
      <c r="C1012" s="176" t="s">
        <v>74</v>
      </c>
      <c r="D1012" s="176" t="s">
        <v>2380</v>
      </c>
      <c r="E1012" s="177" t="s">
        <v>76</v>
      </c>
      <c r="F1012" s="176">
        <v>12</v>
      </c>
      <c r="G1012" s="176">
        <v>467.57</v>
      </c>
      <c r="H1012" s="178" t="s">
        <v>2381</v>
      </c>
      <c r="I1012" s="179">
        <v>6931.56</v>
      </c>
      <c r="J1012" s="183">
        <v>1.1952902773654194E-3</v>
      </c>
      <c r="K1012" s="181" t="s">
        <v>78</v>
      </c>
    </row>
    <row r="1013" spans="1:11" x14ac:dyDescent="0.2">
      <c r="A1013" s="175" t="s">
        <v>2382</v>
      </c>
      <c r="B1013" s="176"/>
      <c r="C1013" s="176"/>
      <c r="D1013" s="176" t="s">
        <v>1023</v>
      </c>
      <c r="E1013" s="177"/>
      <c r="F1013" s="176"/>
      <c r="G1013" s="176"/>
      <c r="H1013" s="178" t="s">
        <v>68</v>
      </c>
      <c r="I1013" s="179">
        <v>9719.82</v>
      </c>
      <c r="J1013" s="183">
        <v>1.6761026873808999E-3</v>
      </c>
      <c r="K1013" s="181" t="s">
        <v>69</v>
      </c>
    </row>
    <row r="1014" spans="1:11" ht="29.25" x14ac:dyDescent="0.2">
      <c r="A1014" s="175" t="s">
        <v>2383</v>
      </c>
      <c r="B1014" s="176" t="s">
        <v>2384</v>
      </c>
      <c r="C1014" s="176" t="s">
        <v>74</v>
      </c>
      <c r="D1014" s="176" t="s">
        <v>2385</v>
      </c>
      <c r="E1014" s="177" t="s">
        <v>76</v>
      </c>
      <c r="F1014" s="176">
        <v>3</v>
      </c>
      <c r="G1014" s="176">
        <v>2622.59</v>
      </c>
      <c r="H1014" s="178" t="s">
        <v>2386</v>
      </c>
      <c r="I1014" s="179">
        <v>9719.82</v>
      </c>
      <c r="J1014" s="183">
        <v>1.6761026873808999E-3</v>
      </c>
      <c r="K1014" s="181" t="s">
        <v>78</v>
      </c>
    </row>
    <row r="1015" spans="1:11" x14ac:dyDescent="0.2">
      <c r="A1015" s="175" t="s">
        <v>57</v>
      </c>
      <c r="B1015" s="176"/>
      <c r="C1015" s="176"/>
      <c r="D1015" s="176" t="s">
        <v>41</v>
      </c>
      <c r="E1015" s="177"/>
      <c r="F1015" s="176"/>
      <c r="G1015" s="176"/>
      <c r="H1015" s="178" t="s">
        <v>68</v>
      </c>
      <c r="I1015" s="179">
        <v>957436</v>
      </c>
      <c r="J1015" s="183">
        <v>0.16510193116695773</v>
      </c>
      <c r="K1015" s="181" t="s">
        <v>69</v>
      </c>
    </row>
    <row r="1016" spans="1:11" x14ac:dyDescent="0.2">
      <c r="A1016" s="175" t="s">
        <v>2387</v>
      </c>
      <c r="B1016" s="176"/>
      <c r="C1016" s="176"/>
      <c r="D1016" s="176" t="s">
        <v>2388</v>
      </c>
      <c r="E1016" s="177"/>
      <c r="F1016" s="176"/>
      <c r="G1016" s="176"/>
      <c r="H1016" s="178" t="s">
        <v>68</v>
      </c>
      <c r="I1016" s="179">
        <v>20445.91</v>
      </c>
      <c r="J1016" s="183">
        <v>3.5257283259307283E-3</v>
      </c>
      <c r="K1016" s="181" t="s">
        <v>69</v>
      </c>
    </row>
    <row r="1017" spans="1:11" x14ac:dyDescent="0.2">
      <c r="A1017" s="175" t="s">
        <v>2389</v>
      </c>
      <c r="B1017" s="176" t="s">
        <v>2390</v>
      </c>
      <c r="C1017" s="176" t="s">
        <v>95</v>
      </c>
      <c r="D1017" s="176" t="s">
        <v>2391</v>
      </c>
      <c r="E1017" s="177" t="s">
        <v>104</v>
      </c>
      <c r="F1017" s="176">
        <v>110</v>
      </c>
      <c r="G1017" s="176">
        <v>83.49</v>
      </c>
      <c r="H1017" s="178" t="s">
        <v>2392</v>
      </c>
      <c r="I1017" s="179">
        <v>11345.4</v>
      </c>
      <c r="J1017" s="183">
        <v>1.9564205334472512E-3</v>
      </c>
      <c r="K1017" s="181" t="s">
        <v>78</v>
      </c>
    </row>
    <row r="1018" spans="1:11" x14ac:dyDescent="0.2">
      <c r="A1018" s="175" t="s">
        <v>2393</v>
      </c>
      <c r="B1018" s="176" t="s">
        <v>2394</v>
      </c>
      <c r="C1018" s="176" t="s">
        <v>74</v>
      </c>
      <c r="D1018" s="176" t="s">
        <v>2395</v>
      </c>
      <c r="E1018" s="177" t="s">
        <v>104</v>
      </c>
      <c r="F1018" s="176">
        <v>91.7</v>
      </c>
      <c r="G1018" s="176">
        <v>33.15</v>
      </c>
      <c r="H1018" s="178" t="s">
        <v>2396</v>
      </c>
      <c r="I1018" s="179">
        <v>3755.11</v>
      </c>
      <c r="J1018" s="183">
        <v>6.4753770773644888E-4</v>
      </c>
      <c r="K1018" s="181" t="s">
        <v>78</v>
      </c>
    </row>
    <row r="1019" spans="1:11" ht="39" x14ac:dyDescent="0.2">
      <c r="A1019" s="175" t="s">
        <v>2397</v>
      </c>
      <c r="B1019" s="176" t="s">
        <v>2398</v>
      </c>
      <c r="C1019" s="176" t="s">
        <v>95</v>
      </c>
      <c r="D1019" s="176" t="s">
        <v>2399</v>
      </c>
      <c r="E1019" s="177" t="s">
        <v>2400</v>
      </c>
      <c r="F1019" s="176">
        <v>30</v>
      </c>
      <c r="G1019" s="176">
        <v>36</v>
      </c>
      <c r="H1019" s="178" t="s">
        <v>2401</v>
      </c>
      <c r="I1019" s="179">
        <v>1245</v>
      </c>
      <c r="J1019" s="183">
        <v>2.1468996810529621E-4</v>
      </c>
      <c r="K1019" s="181" t="s">
        <v>654</v>
      </c>
    </row>
    <row r="1020" spans="1:11" ht="19.5" x14ac:dyDescent="0.2">
      <c r="A1020" s="175" t="s">
        <v>2402</v>
      </c>
      <c r="B1020" s="176" t="s">
        <v>2403</v>
      </c>
      <c r="C1020" s="176" t="s">
        <v>95</v>
      </c>
      <c r="D1020" s="176" t="s">
        <v>2404</v>
      </c>
      <c r="E1020" s="177" t="s">
        <v>97</v>
      </c>
      <c r="F1020" s="176">
        <v>120</v>
      </c>
      <c r="G1020" s="176">
        <v>27.66</v>
      </c>
      <c r="H1020" s="178" t="s">
        <v>2405</v>
      </c>
      <c r="I1020" s="179">
        <v>4100.3999999999996</v>
      </c>
      <c r="J1020" s="183">
        <v>7.070801166417322E-4</v>
      </c>
      <c r="K1020" s="181" t="s">
        <v>78</v>
      </c>
    </row>
    <row r="1021" spans="1:11" x14ac:dyDescent="0.2">
      <c r="A1021" s="175" t="s">
        <v>2406</v>
      </c>
      <c r="B1021" s="176"/>
      <c r="C1021" s="176"/>
      <c r="D1021" s="176" t="s">
        <v>1035</v>
      </c>
      <c r="E1021" s="177"/>
      <c r="F1021" s="176"/>
      <c r="G1021" s="176"/>
      <c r="H1021" s="178" t="s">
        <v>68</v>
      </c>
      <c r="I1021" s="179">
        <v>15670.18</v>
      </c>
      <c r="J1021" s="183">
        <v>2.7021931280355425E-3</v>
      </c>
      <c r="K1021" s="181" t="s">
        <v>69</v>
      </c>
    </row>
    <row r="1022" spans="1:11" ht="19.5" x14ac:dyDescent="0.2">
      <c r="A1022" s="175" t="s">
        <v>2407</v>
      </c>
      <c r="B1022" s="176" t="s">
        <v>2408</v>
      </c>
      <c r="C1022" s="176" t="s">
        <v>74</v>
      </c>
      <c r="D1022" s="176" t="s">
        <v>2409</v>
      </c>
      <c r="E1022" s="177" t="s">
        <v>97</v>
      </c>
      <c r="F1022" s="176">
        <v>210</v>
      </c>
      <c r="G1022" s="176">
        <v>15.17</v>
      </c>
      <c r="H1022" s="178" t="s">
        <v>2410</v>
      </c>
      <c r="I1022" s="179">
        <v>3935.4</v>
      </c>
      <c r="J1022" s="183">
        <v>6.786272293024761E-4</v>
      </c>
      <c r="K1022" s="181" t="s">
        <v>78</v>
      </c>
    </row>
    <row r="1023" spans="1:11" x14ac:dyDescent="0.2">
      <c r="A1023" s="175" t="s">
        <v>2411</v>
      </c>
      <c r="B1023" s="176" t="s">
        <v>1482</v>
      </c>
      <c r="C1023" s="176" t="s">
        <v>74</v>
      </c>
      <c r="D1023" s="176" t="s">
        <v>1483</v>
      </c>
      <c r="E1023" s="177" t="s">
        <v>430</v>
      </c>
      <c r="F1023" s="176">
        <v>1</v>
      </c>
      <c r="G1023" s="176">
        <v>31.37</v>
      </c>
      <c r="H1023" s="178" t="s">
        <v>1484</v>
      </c>
      <c r="I1023" s="179">
        <v>38.75</v>
      </c>
      <c r="J1023" s="183">
        <v>6.6821174811889385E-6</v>
      </c>
      <c r="K1023" s="181" t="s">
        <v>78</v>
      </c>
    </row>
    <row r="1024" spans="1:11" ht="19.5" x14ac:dyDescent="0.2">
      <c r="A1024" s="175" t="s">
        <v>2412</v>
      </c>
      <c r="B1024" s="176" t="s">
        <v>2413</v>
      </c>
      <c r="C1024" s="176" t="s">
        <v>74</v>
      </c>
      <c r="D1024" s="176" t="s">
        <v>2414</v>
      </c>
      <c r="E1024" s="177" t="s">
        <v>76</v>
      </c>
      <c r="F1024" s="176">
        <v>11</v>
      </c>
      <c r="G1024" s="176">
        <v>422.23</v>
      </c>
      <c r="H1024" s="178" t="s">
        <v>2415</v>
      </c>
      <c r="I1024" s="179">
        <v>5737.82</v>
      </c>
      <c r="J1024" s="183">
        <v>9.8943967292685199E-4</v>
      </c>
      <c r="K1024" s="181" t="s">
        <v>78</v>
      </c>
    </row>
    <row r="1025" spans="1:11" x14ac:dyDescent="0.2">
      <c r="A1025" s="175" t="s">
        <v>2416</v>
      </c>
      <c r="B1025" s="176" t="s">
        <v>2417</v>
      </c>
      <c r="C1025" s="176" t="s">
        <v>74</v>
      </c>
      <c r="D1025" s="176" t="s">
        <v>2418</v>
      </c>
      <c r="E1025" s="177" t="s">
        <v>76</v>
      </c>
      <c r="F1025" s="176">
        <v>1</v>
      </c>
      <c r="G1025" s="176">
        <v>369.24</v>
      </c>
      <c r="H1025" s="178" t="s">
        <v>2419</v>
      </c>
      <c r="I1025" s="179">
        <v>456.15</v>
      </c>
      <c r="J1025" s="183">
        <v>7.8659300362434435E-5</v>
      </c>
      <c r="K1025" s="181" t="s">
        <v>78</v>
      </c>
    </row>
    <row r="1026" spans="1:11" ht="19.5" x14ac:dyDescent="0.2">
      <c r="A1026" s="175" t="s">
        <v>2420</v>
      </c>
      <c r="B1026" s="176" t="s">
        <v>2421</v>
      </c>
      <c r="C1026" s="176" t="s">
        <v>74</v>
      </c>
      <c r="D1026" s="176" t="s">
        <v>2422</v>
      </c>
      <c r="E1026" s="177" t="s">
        <v>76</v>
      </c>
      <c r="F1026" s="176">
        <v>10</v>
      </c>
      <c r="G1026" s="176">
        <v>21.09</v>
      </c>
      <c r="H1026" s="178" t="s">
        <v>2423</v>
      </c>
      <c r="I1026" s="179">
        <v>260.5</v>
      </c>
      <c r="J1026" s="183">
        <v>4.4921073647734672E-5</v>
      </c>
      <c r="K1026" s="181" t="s">
        <v>78</v>
      </c>
    </row>
    <row r="1027" spans="1:11" x14ac:dyDescent="0.2">
      <c r="A1027" s="175" t="s">
        <v>2424</v>
      </c>
      <c r="B1027" s="176" t="s">
        <v>2425</v>
      </c>
      <c r="C1027" s="176" t="s">
        <v>95</v>
      </c>
      <c r="D1027" s="176" t="s">
        <v>2426</v>
      </c>
      <c r="E1027" s="177" t="s">
        <v>76</v>
      </c>
      <c r="F1027" s="176">
        <v>100</v>
      </c>
      <c r="G1027" s="176">
        <v>3.94</v>
      </c>
      <c r="H1027" s="178" t="s">
        <v>2427</v>
      </c>
      <c r="I1027" s="179">
        <v>454</v>
      </c>
      <c r="J1027" s="183">
        <v>7.8288550618316858E-5</v>
      </c>
      <c r="K1027" s="181" t="s">
        <v>654</v>
      </c>
    </row>
    <row r="1028" spans="1:11" x14ac:dyDescent="0.2">
      <c r="A1028" s="175" t="s">
        <v>2428</v>
      </c>
      <c r="B1028" s="176" t="s">
        <v>1377</v>
      </c>
      <c r="C1028" s="176" t="s">
        <v>95</v>
      </c>
      <c r="D1028" s="176" t="s">
        <v>1378</v>
      </c>
      <c r="E1028" s="177" t="s">
        <v>76</v>
      </c>
      <c r="F1028" s="176">
        <v>3.53</v>
      </c>
      <c r="G1028" s="176">
        <v>76.56</v>
      </c>
      <c r="H1028" s="178" t="s">
        <v>1379</v>
      </c>
      <c r="I1028" s="179">
        <v>311.52</v>
      </c>
      <c r="J1028" s="183">
        <v>5.3719051296515563E-5</v>
      </c>
      <c r="K1028" s="181" t="s">
        <v>654</v>
      </c>
    </row>
    <row r="1029" spans="1:11" ht="19.5" x14ac:dyDescent="0.2">
      <c r="A1029" s="175" t="s">
        <v>2429</v>
      </c>
      <c r="B1029" s="176" t="s">
        <v>2430</v>
      </c>
      <c r="C1029" s="176" t="s">
        <v>74</v>
      </c>
      <c r="D1029" s="176" t="s">
        <v>2431</v>
      </c>
      <c r="E1029" s="177" t="s">
        <v>76</v>
      </c>
      <c r="F1029" s="176">
        <v>24</v>
      </c>
      <c r="G1029" s="176">
        <v>6.31</v>
      </c>
      <c r="H1029" s="178" t="s">
        <v>2432</v>
      </c>
      <c r="I1029" s="179">
        <v>186.96</v>
      </c>
      <c r="J1029" s="183">
        <v>3.2239707981498941E-5</v>
      </c>
      <c r="K1029" s="181" t="s">
        <v>78</v>
      </c>
    </row>
    <row r="1030" spans="1:11" x14ac:dyDescent="0.2">
      <c r="A1030" s="175" t="s">
        <v>2433</v>
      </c>
      <c r="B1030" s="176" t="s">
        <v>2434</v>
      </c>
      <c r="C1030" s="176" t="s">
        <v>74</v>
      </c>
      <c r="D1030" s="176" t="s">
        <v>2435</v>
      </c>
      <c r="E1030" s="177" t="s">
        <v>76</v>
      </c>
      <c r="F1030" s="176">
        <v>1</v>
      </c>
      <c r="G1030" s="176">
        <v>165.71</v>
      </c>
      <c r="H1030" s="178" t="s">
        <v>2436</v>
      </c>
      <c r="I1030" s="179">
        <v>204.71</v>
      </c>
      <c r="J1030" s="183">
        <v>3.53005488922371E-5</v>
      </c>
      <c r="K1030" s="181" t="s">
        <v>78</v>
      </c>
    </row>
    <row r="1031" spans="1:11" ht="19.5" x14ac:dyDescent="0.2">
      <c r="A1031" s="175" t="s">
        <v>2437</v>
      </c>
      <c r="B1031" s="176" t="s">
        <v>2438</v>
      </c>
      <c r="C1031" s="176" t="s">
        <v>74</v>
      </c>
      <c r="D1031" s="176" t="s">
        <v>2439</v>
      </c>
      <c r="E1031" s="177" t="s">
        <v>76</v>
      </c>
      <c r="F1031" s="176">
        <v>1</v>
      </c>
      <c r="G1031" s="176">
        <v>721.72</v>
      </c>
      <c r="H1031" s="178" t="s">
        <v>2440</v>
      </c>
      <c r="I1031" s="179">
        <v>891.61</v>
      </c>
      <c r="J1031" s="183">
        <v>1.537507810942676E-4</v>
      </c>
      <c r="K1031" s="181" t="s">
        <v>78</v>
      </c>
    </row>
    <row r="1032" spans="1:11" ht="19.5" x14ac:dyDescent="0.2">
      <c r="A1032" s="175" t="s">
        <v>2441</v>
      </c>
      <c r="B1032" s="176" t="s">
        <v>2442</v>
      </c>
      <c r="C1032" s="176" t="s">
        <v>74</v>
      </c>
      <c r="D1032" s="176" t="s">
        <v>2443</v>
      </c>
      <c r="E1032" s="177" t="s">
        <v>76</v>
      </c>
      <c r="F1032" s="176">
        <v>3</v>
      </c>
      <c r="G1032" s="176">
        <v>22.18</v>
      </c>
      <c r="H1032" s="178" t="s">
        <v>2444</v>
      </c>
      <c r="I1032" s="179">
        <v>82.2</v>
      </c>
      <c r="J1032" s="183">
        <v>1.4174711147193051E-5</v>
      </c>
      <c r="K1032" s="181" t="s">
        <v>78</v>
      </c>
    </row>
    <row r="1033" spans="1:11" ht="19.5" x14ac:dyDescent="0.2">
      <c r="A1033" s="175" t="s">
        <v>2445</v>
      </c>
      <c r="B1033" s="176" t="s">
        <v>2446</v>
      </c>
      <c r="C1033" s="176" t="s">
        <v>74</v>
      </c>
      <c r="D1033" s="176" t="s">
        <v>2447</v>
      </c>
      <c r="E1033" s="177" t="s">
        <v>76</v>
      </c>
      <c r="F1033" s="176">
        <v>2</v>
      </c>
      <c r="G1033" s="176">
        <v>21.55</v>
      </c>
      <c r="H1033" s="178" t="s">
        <v>2448</v>
      </c>
      <c r="I1033" s="179">
        <v>53.24</v>
      </c>
      <c r="J1033" s="183">
        <v>9.1807983147999759E-6</v>
      </c>
      <c r="K1033" s="181" t="s">
        <v>78</v>
      </c>
    </row>
    <row r="1034" spans="1:11" ht="19.5" x14ac:dyDescent="0.2">
      <c r="A1034" s="175" t="s">
        <v>2449</v>
      </c>
      <c r="B1034" s="176" t="s">
        <v>2450</v>
      </c>
      <c r="C1034" s="176" t="s">
        <v>74</v>
      </c>
      <c r="D1034" s="176" t="s">
        <v>2451</v>
      </c>
      <c r="E1034" s="177" t="s">
        <v>76</v>
      </c>
      <c r="F1034" s="176">
        <v>1</v>
      </c>
      <c r="G1034" s="176">
        <v>857.33</v>
      </c>
      <c r="H1034" s="178" t="s">
        <v>2452</v>
      </c>
      <c r="I1034" s="179">
        <v>1059.1400000000001</v>
      </c>
      <c r="J1034" s="183">
        <v>1.8263994603939232E-4</v>
      </c>
      <c r="K1034" s="181" t="s">
        <v>78</v>
      </c>
    </row>
    <row r="1035" spans="1:11" ht="29.25" x14ac:dyDescent="0.2">
      <c r="A1035" s="175" t="s">
        <v>2453</v>
      </c>
      <c r="B1035" s="176" t="s">
        <v>2454</v>
      </c>
      <c r="C1035" s="176" t="s">
        <v>74</v>
      </c>
      <c r="D1035" s="176" t="s">
        <v>2455</v>
      </c>
      <c r="E1035" s="177" t="s">
        <v>430</v>
      </c>
      <c r="F1035" s="176">
        <v>1</v>
      </c>
      <c r="G1035" s="176">
        <v>1532.45</v>
      </c>
      <c r="H1035" s="178" t="s">
        <v>2456</v>
      </c>
      <c r="I1035" s="179">
        <v>1893.18</v>
      </c>
      <c r="J1035" s="183">
        <v>3.2646325607838125E-4</v>
      </c>
      <c r="K1035" s="181" t="s">
        <v>78</v>
      </c>
    </row>
    <row r="1036" spans="1:11" ht="19.5" x14ac:dyDescent="0.2">
      <c r="A1036" s="175" t="s">
        <v>2457</v>
      </c>
      <c r="B1036" s="176" t="s">
        <v>1421</v>
      </c>
      <c r="C1036" s="176" t="s">
        <v>95</v>
      </c>
      <c r="D1036" s="176" t="s">
        <v>1422</v>
      </c>
      <c r="E1036" s="177" t="s">
        <v>787</v>
      </c>
      <c r="F1036" s="176">
        <v>1</v>
      </c>
      <c r="G1036" s="176">
        <v>28.21</v>
      </c>
      <c r="H1036" s="178" t="s">
        <v>1423</v>
      </c>
      <c r="I1036" s="179">
        <v>32.520000000000003</v>
      </c>
      <c r="J1036" s="183">
        <v>5.6078054319552073E-6</v>
      </c>
      <c r="K1036" s="181" t="s">
        <v>654</v>
      </c>
    </row>
    <row r="1037" spans="1:11" ht="19.5" x14ac:dyDescent="0.2">
      <c r="A1037" s="175" t="s">
        <v>2458</v>
      </c>
      <c r="B1037" s="176" t="s">
        <v>2459</v>
      </c>
      <c r="C1037" s="176" t="s">
        <v>95</v>
      </c>
      <c r="D1037" s="176" t="s">
        <v>2460</v>
      </c>
      <c r="E1037" s="177" t="s">
        <v>76</v>
      </c>
      <c r="F1037" s="176">
        <v>2</v>
      </c>
      <c r="G1037" s="176">
        <v>29.34</v>
      </c>
      <c r="H1037" s="178" t="s">
        <v>2461</v>
      </c>
      <c r="I1037" s="179">
        <v>72.48</v>
      </c>
      <c r="J1037" s="183">
        <v>1.249857742029869E-5</v>
      </c>
      <c r="K1037" s="181" t="s">
        <v>78</v>
      </c>
    </row>
    <row r="1038" spans="1:11" x14ac:dyDescent="0.2">
      <c r="A1038" s="175" t="s">
        <v>2462</v>
      </c>
      <c r="B1038" s="176"/>
      <c r="C1038" s="176"/>
      <c r="D1038" s="176" t="s">
        <v>1046</v>
      </c>
      <c r="E1038" s="177"/>
      <c r="F1038" s="176"/>
      <c r="G1038" s="176"/>
      <c r="H1038" s="178" t="s">
        <v>68</v>
      </c>
      <c r="I1038" s="179">
        <v>9064.7800000000007</v>
      </c>
      <c r="J1038" s="183">
        <v>1.5631464490614675E-3</v>
      </c>
      <c r="K1038" s="181" t="s">
        <v>69</v>
      </c>
    </row>
    <row r="1039" spans="1:11" ht="19.5" x14ac:dyDescent="0.2">
      <c r="A1039" s="175" t="s">
        <v>2463</v>
      </c>
      <c r="B1039" s="176" t="s">
        <v>2464</v>
      </c>
      <c r="C1039" s="176" t="s">
        <v>74</v>
      </c>
      <c r="D1039" s="176" t="s">
        <v>2465</v>
      </c>
      <c r="E1039" s="177" t="s">
        <v>76</v>
      </c>
      <c r="F1039" s="176">
        <v>1</v>
      </c>
      <c r="G1039" s="176">
        <v>4305.26</v>
      </c>
      <c r="H1039" s="178" t="s">
        <v>2466</v>
      </c>
      <c r="I1039" s="179">
        <v>5318.71</v>
      </c>
      <c r="J1039" s="183">
        <v>9.1716761466772696E-4</v>
      </c>
      <c r="K1039" s="181" t="s">
        <v>78</v>
      </c>
    </row>
    <row r="1040" spans="1:11" ht="29.25" x14ac:dyDescent="0.2">
      <c r="A1040" s="175" t="s">
        <v>2467</v>
      </c>
      <c r="B1040" s="176" t="s">
        <v>2468</v>
      </c>
      <c r="C1040" s="176" t="s">
        <v>95</v>
      </c>
      <c r="D1040" s="176" t="s">
        <v>2469</v>
      </c>
      <c r="E1040" s="177" t="s">
        <v>97</v>
      </c>
      <c r="F1040" s="176">
        <v>12.4</v>
      </c>
      <c r="G1040" s="176">
        <v>27.5</v>
      </c>
      <c r="H1040" s="178" t="s">
        <v>2470</v>
      </c>
      <c r="I1040" s="179">
        <v>421.22</v>
      </c>
      <c r="J1040" s="183">
        <v>7.2635910333584635E-5</v>
      </c>
      <c r="K1040" s="181" t="s">
        <v>78</v>
      </c>
    </row>
    <row r="1041" spans="1:11" ht="29.25" x14ac:dyDescent="0.2">
      <c r="A1041" s="175" t="s">
        <v>2471</v>
      </c>
      <c r="B1041" s="176" t="s">
        <v>2472</v>
      </c>
      <c r="C1041" s="176" t="s">
        <v>95</v>
      </c>
      <c r="D1041" s="176" t="s">
        <v>2473</v>
      </c>
      <c r="E1041" s="177" t="s">
        <v>97</v>
      </c>
      <c r="F1041" s="176">
        <v>2.2000000000000002</v>
      </c>
      <c r="G1041" s="176">
        <v>38.409999999999997</v>
      </c>
      <c r="H1041" s="178" t="s">
        <v>2474</v>
      </c>
      <c r="I1041" s="179">
        <v>104.39</v>
      </c>
      <c r="J1041" s="183">
        <v>1.8001193389969375E-5</v>
      </c>
      <c r="K1041" s="181" t="s">
        <v>78</v>
      </c>
    </row>
    <row r="1042" spans="1:11" ht="19.5" x14ac:dyDescent="0.2">
      <c r="A1042" s="175" t="s">
        <v>2475</v>
      </c>
      <c r="B1042" s="176" t="s">
        <v>2283</v>
      </c>
      <c r="C1042" s="176" t="s">
        <v>74</v>
      </c>
      <c r="D1042" s="176" t="s">
        <v>2284</v>
      </c>
      <c r="E1042" s="177" t="s">
        <v>97</v>
      </c>
      <c r="F1042" s="176">
        <v>8.5</v>
      </c>
      <c r="G1042" s="176">
        <v>5.67</v>
      </c>
      <c r="H1042" s="178" t="s">
        <v>2285</v>
      </c>
      <c r="I1042" s="179">
        <v>59.5</v>
      </c>
      <c r="J1042" s="183">
        <v>1.0260283616277209E-5</v>
      </c>
      <c r="K1042" s="181" t="s">
        <v>78</v>
      </c>
    </row>
    <row r="1043" spans="1:11" ht="19.5" x14ac:dyDescent="0.2">
      <c r="A1043" s="175" t="s">
        <v>2476</v>
      </c>
      <c r="B1043" s="176" t="s">
        <v>2477</v>
      </c>
      <c r="C1043" s="176" t="s">
        <v>95</v>
      </c>
      <c r="D1043" s="176" t="s">
        <v>2478</v>
      </c>
      <c r="E1043" s="177" t="s">
        <v>76</v>
      </c>
      <c r="F1043" s="176">
        <v>1</v>
      </c>
      <c r="G1043" s="176">
        <v>42.01</v>
      </c>
      <c r="H1043" s="178" t="s">
        <v>2479</v>
      </c>
      <c r="I1043" s="179">
        <v>51.89</v>
      </c>
      <c r="J1043" s="183">
        <v>8.9480019638424252E-6</v>
      </c>
      <c r="K1043" s="181" t="s">
        <v>78</v>
      </c>
    </row>
    <row r="1044" spans="1:11" ht="19.5" x14ac:dyDescent="0.2">
      <c r="A1044" s="175" t="s">
        <v>2480</v>
      </c>
      <c r="B1044" s="176" t="s">
        <v>2481</v>
      </c>
      <c r="C1044" s="176" t="s">
        <v>95</v>
      </c>
      <c r="D1044" s="176" t="s">
        <v>2482</v>
      </c>
      <c r="E1044" s="177" t="s">
        <v>76</v>
      </c>
      <c r="F1044" s="176">
        <v>4</v>
      </c>
      <c r="G1044" s="176">
        <v>19.48</v>
      </c>
      <c r="H1044" s="178" t="s">
        <v>2483</v>
      </c>
      <c r="I1044" s="179">
        <v>96.24</v>
      </c>
      <c r="J1044" s="183">
        <v>1.6595793197151573E-5</v>
      </c>
      <c r="K1044" s="181" t="s">
        <v>78</v>
      </c>
    </row>
    <row r="1045" spans="1:11" ht="19.5" x14ac:dyDescent="0.2">
      <c r="A1045" s="175" t="s">
        <v>2484</v>
      </c>
      <c r="B1045" s="176" t="s">
        <v>2485</v>
      </c>
      <c r="C1045" s="176" t="s">
        <v>74</v>
      </c>
      <c r="D1045" s="176" t="s">
        <v>2486</v>
      </c>
      <c r="E1045" s="177" t="s">
        <v>76</v>
      </c>
      <c r="F1045" s="176">
        <v>1</v>
      </c>
      <c r="G1045" s="176">
        <v>696.69</v>
      </c>
      <c r="H1045" s="178" t="s">
        <v>2487</v>
      </c>
      <c r="I1045" s="179">
        <v>860.69</v>
      </c>
      <c r="J1045" s="183">
        <v>1.4841888244863244E-4</v>
      </c>
      <c r="K1045" s="181" t="s">
        <v>78</v>
      </c>
    </row>
    <row r="1046" spans="1:11" ht="29.25" x14ac:dyDescent="0.2">
      <c r="A1046" s="175" t="s">
        <v>2488</v>
      </c>
      <c r="B1046" s="176" t="s">
        <v>2489</v>
      </c>
      <c r="C1046" s="176" t="s">
        <v>74</v>
      </c>
      <c r="D1046" s="176" t="s">
        <v>2490</v>
      </c>
      <c r="E1046" s="177" t="s">
        <v>76</v>
      </c>
      <c r="F1046" s="176">
        <v>1</v>
      </c>
      <c r="G1046" s="176">
        <v>1742.06</v>
      </c>
      <c r="H1046" s="178" t="s">
        <v>2491</v>
      </c>
      <c r="I1046" s="179">
        <v>2152.14</v>
      </c>
      <c r="J1046" s="183">
        <v>3.711187694442829E-4</v>
      </c>
      <c r="K1046" s="181" t="s">
        <v>78</v>
      </c>
    </row>
    <row r="1047" spans="1:11" x14ac:dyDescent="0.2">
      <c r="A1047" s="175" t="s">
        <v>2492</v>
      </c>
      <c r="B1047" s="176"/>
      <c r="C1047" s="176"/>
      <c r="D1047" s="176" t="s">
        <v>1062</v>
      </c>
      <c r="E1047" s="177"/>
      <c r="F1047" s="176"/>
      <c r="G1047" s="176"/>
      <c r="H1047" s="178" t="s">
        <v>68</v>
      </c>
      <c r="I1047" s="179">
        <v>13508.29</v>
      </c>
      <c r="J1047" s="183">
        <v>2.329393051612122E-3</v>
      </c>
      <c r="K1047" s="181" t="s">
        <v>69</v>
      </c>
    </row>
    <row r="1048" spans="1:11" ht="19.5" x14ac:dyDescent="0.2">
      <c r="A1048" s="175" t="s">
        <v>2493</v>
      </c>
      <c r="B1048" s="176" t="s">
        <v>2494</v>
      </c>
      <c r="C1048" s="176" t="s">
        <v>74</v>
      </c>
      <c r="D1048" s="176" t="s">
        <v>2495</v>
      </c>
      <c r="E1048" s="177" t="s">
        <v>430</v>
      </c>
      <c r="F1048" s="176">
        <v>4</v>
      </c>
      <c r="G1048" s="176">
        <v>552.29999999999995</v>
      </c>
      <c r="H1048" s="178" t="s">
        <v>2496</v>
      </c>
      <c r="I1048" s="179">
        <v>2729.24</v>
      </c>
      <c r="J1048" s="183">
        <v>4.7063489843509931E-4</v>
      </c>
      <c r="K1048" s="181" t="s">
        <v>78</v>
      </c>
    </row>
    <row r="1049" spans="1:11" ht="19.5" x14ac:dyDescent="0.2">
      <c r="A1049" s="175" t="s">
        <v>2497</v>
      </c>
      <c r="B1049" s="176" t="s">
        <v>2498</v>
      </c>
      <c r="C1049" s="176" t="s">
        <v>74</v>
      </c>
      <c r="D1049" s="176" t="s">
        <v>2499</v>
      </c>
      <c r="E1049" s="177" t="s">
        <v>76</v>
      </c>
      <c r="F1049" s="176">
        <v>283</v>
      </c>
      <c r="G1049" s="176">
        <v>28.8</v>
      </c>
      <c r="H1049" s="178" t="s">
        <v>2500</v>
      </c>
      <c r="I1049" s="179">
        <v>10066.31</v>
      </c>
      <c r="J1049" s="183">
        <v>1.7358520263759231E-3</v>
      </c>
      <c r="K1049" s="181" t="s">
        <v>78</v>
      </c>
    </row>
    <row r="1050" spans="1:11" ht="39" x14ac:dyDescent="0.2">
      <c r="A1050" s="175" t="s">
        <v>2501</v>
      </c>
      <c r="B1050" s="176" t="s">
        <v>2502</v>
      </c>
      <c r="C1050" s="176" t="s">
        <v>74</v>
      </c>
      <c r="D1050" s="176" t="s">
        <v>2503</v>
      </c>
      <c r="E1050" s="177" t="s">
        <v>76</v>
      </c>
      <c r="F1050" s="176">
        <v>2</v>
      </c>
      <c r="G1050" s="176">
        <v>288.47000000000003</v>
      </c>
      <c r="H1050" s="178" t="s">
        <v>2504</v>
      </c>
      <c r="I1050" s="179">
        <v>712.74</v>
      </c>
      <c r="J1050" s="183">
        <v>1.2290612680109945E-4</v>
      </c>
      <c r="K1050" s="181" t="s">
        <v>78</v>
      </c>
    </row>
    <row r="1051" spans="1:11" x14ac:dyDescent="0.2">
      <c r="A1051" s="175" t="s">
        <v>2505</v>
      </c>
      <c r="B1051" s="176"/>
      <c r="C1051" s="176"/>
      <c r="D1051" s="176" t="s">
        <v>1068</v>
      </c>
      <c r="E1051" s="177"/>
      <c r="F1051" s="176"/>
      <c r="G1051" s="176"/>
      <c r="H1051" s="178" t="s">
        <v>68</v>
      </c>
      <c r="I1051" s="179">
        <v>157935.73000000001</v>
      </c>
      <c r="J1051" s="183">
        <v>2.723471231838287E-2</v>
      </c>
      <c r="K1051" s="181" t="s">
        <v>69</v>
      </c>
    </row>
    <row r="1052" spans="1:11" ht="19.5" x14ac:dyDescent="0.2">
      <c r="A1052" s="175" t="s">
        <v>2506</v>
      </c>
      <c r="B1052" s="176"/>
      <c r="C1052" s="176"/>
      <c r="D1052" s="176" t="s">
        <v>1070</v>
      </c>
      <c r="E1052" s="177"/>
      <c r="F1052" s="176"/>
      <c r="G1052" s="176"/>
      <c r="H1052" s="178" t="s">
        <v>68</v>
      </c>
      <c r="I1052" s="179">
        <v>129381.5</v>
      </c>
      <c r="J1052" s="183">
        <v>2.2310771171417977E-2</v>
      </c>
      <c r="K1052" s="181" t="s">
        <v>69</v>
      </c>
    </row>
    <row r="1053" spans="1:11" ht="29.25" x14ac:dyDescent="0.2">
      <c r="A1053" s="175" t="s">
        <v>2507</v>
      </c>
      <c r="B1053" s="176" t="s">
        <v>2508</v>
      </c>
      <c r="C1053" s="176" t="s">
        <v>95</v>
      </c>
      <c r="D1053" s="176" t="s">
        <v>2509</v>
      </c>
      <c r="E1053" s="177" t="s">
        <v>104</v>
      </c>
      <c r="F1053" s="176">
        <v>2452.73</v>
      </c>
      <c r="G1053" s="176">
        <v>38.869999999999997</v>
      </c>
      <c r="H1053" s="178" t="s">
        <v>2510</v>
      </c>
      <c r="I1053" s="179">
        <v>117755.56</v>
      </c>
      <c r="J1053" s="183">
        <v>2.0305973831824333E-2</v>
      </c>
      <c r="K1053" s="181" t="s">
        <v>78</v>
      </c>
    </row>
    <row r="1054" spans="1:11" ht="19.5" x14ac:dyDescent="0.2">
      <c r="A1054" s="175" t="s">
        <v>2511</v>
      </c>
      <c r="B1054" s="176" t="s">
        <v>949</v>
      </c>
      <c r="C1054" s="176" t="s">
        <v>95</v>
      </c>
      <c r="D1054" s="176" t="s">
        <v>950</v>
      </c>
      <c r="E1054" s="177" t="s">
        <v>104</v>
      </c>
      <c r="F1054" s="176">
        <v>2452.73</v>
      </c>
      <c r="G1054" s="176">
        <v>3.84</v>
      </c>
      <c r="H1054" s="178" t="s">
        <v>951</v>
      </c>
      <c r="I1054" s="179">
        <v>11625.94</v>
      </c>
      <c r="J1054" s="183">
        <v>2.0047973395936444E-3</v>
      </c>
      <c r="K1054" s="181" t="s">
        <v>78</v>
      </c>
    </row>
    <row r="1055" spans="1:11" ht="19.5" x14ac:dyDescent="0.2">
      <c r="A1055" s="175" t="s">
        <v>2512</v>
      </c>
      <c r="B1055" s="176"/>
      <c r="C1055" s="176"/>
      <c r="D1055" s="176" t="s">
        <v>1073</v>
      </c>
      <c r="E1055" s="177"/>
      <c r="F1055" s="176"/>
      <c r="G1055" s="176"/>
      <c r="H1055" s="178" t="s">
        <v>68</v>
      </c>
      <c r="I1055" s="179">
        <v>28554.23</v>
      </c>
      <c r="J1055" s="183">
        <v>4.9239411469648936E-3</v>
      </c>
      <c r="K1055" s="181" t="s">
        <v>69</v>
      </c>
    </row>
    <row r="1056" spans="1:11" ht="39" x14ac:dyDescent="0.2">
      <c r="A1056" s="175" t="s">
        <v>2513</v>
      </c>
      <c r="B1056" s="176" t="s">
        <v>2080</v>
      </c>
      <c r="C1056" s="176" t="s">
        <v>74</v>
      </c>
      <c r="D1056" s="176" t="s">
        <v>2081</v>
      </c>
      <c r="E1056" s="177" t="s">
        <v>76</v>
      </c>
      <c r="F1056" s="176">
        <v>12</v>
      </c>
      <c r="G1056" s="176">
        <v>292.08</v>
      </c>
      <c r="H1056" s="178" t="s">
        <v>2082</v>
      </c>
      <c r="I1056" s="179">
        <v>4329.96</v>
      </c>
      <c r="J1056" s="183">
        <v>7.4666584280900269E-4</v>
      </c>
      <c r="K1056" s="181" t="s">
        <v>78</v>
      </c>
    </row>
    <row r="1057" spans="1:11" ht="39" x14ac:dyDescent="0.2">
      <c r="A1057" s="175" t="s">
        <v>2514</v>
      </c>
      <c r="B1057" s="176" t="s">
        <v>2084</v>
      </c>
      <c r="C1057" s="176" t="s">
        <v>74</v>
      </c>
      <c r="D1057" s="176" t="s">
        <v>2085</v>
      </c>
      <c r="E1057" s="177" t="s">
        <v>97</v>
      </c>
      <c r="F1057" s="176">
        <v>31.31</v>
      </c>
      <c r="G1057" s="176">
        <v>181.74</v>
      </c>
      <c r="H1057" s="178" t="s">
        <v>2086</v>
      </c>
      <c r="I1057" s="179">
        <v>7029.72</v>
      </c>
      <c r="J1057" s="183">
        <v>1.212217158706155E-3</v>
      </c>
      <c r="K1057" s="181" t="s">
        <v>78</v>
      </c>
    </row>
    <row r="1058" spans="1:11" ht="19.5" x14ac:dyDescent="0.2">
      <c r="A1058" s="175" t="s">
        <v>2515</v>
      </c>
      <c r="B1058" s="176" t="s">
        <v>2088</v>
      </c>
      <c r="C1058" s="176" t="s">
        <v>74</v>
      </c>
      <c r="D1058" s="176" t="s">
        <v>2089</v>
      </c>
      <c r="E1058" s="177" t="s">
        <v>76</v>
      </c>
      <c r="F1058" s="176">
        <v>12</v>
      </c>
      <c r="G1058" s="176">
        <v>82.06</v>
      </c>
      <c r="H1058" s="178" t="s">
        <v>2090</v>
      </c>
      <c r="I1058" s="179">
        <v>1216.44</v>
      </c>
      <c r="J1058" s="183">
        <v>2.0976503196948315E-4</v>
      </c>
      <c r="K1058" s="181" t="s">
        <v>78</v>
      </c>
    </row>
    <row r="1059" spans="1:11" ht="29.25" x14ac:dyDescent="0.2">
      <c r="A1059" s="175" t="s">
        <v>2516</v>
      </c>
      <c r="B1059" s="176" t="s">
        <v>2092</v>
      </c>
      <c r="C1059" s="176" t="s">
        <v>74</v>
      </c>
      <c r="D1059" s="176" t="s">
        <v>2093</v>
      </c>
      <c r="E1059" s="177" t="s">
        <v>97</v>
      </c>
      <c r="F1059" s="176">
        <v>24</v>
      </c>
      <c r="G1059" s="176">
        <v>276.73</v>
      </c>
      <c r="H1059" s="178" t="s">
        <v>2094</v>
      </c>
      <c r="I1059" s="179">
        <v>8204.8799999999992</v>
      </c>
      <c r="J1059" s="183">
        <v>1.4148637955885806E-3</v>
      </c>
      <c r="K1059" s="181" t="s">
        <v>78</v>
      </c>
    </row>
    <row r="1060" spans="1:11" ht="29.25" x14ac:dyDescent="0.2">
      <c r="A1060" s="175" t="s">
        <v>2517</v>
      </c>
      <c r="B1060" s="176" t="s">
        <v>2508</v>
      </c>
      <c r="C1060" s="176" t="s">
        <v>95</v>
      </c>
      <c r="D1060" s="176" t="s">
        <v>2509</v>
      </c>
      <c r="E1060" s="177" t="s">
        <v>104</v>
      </c>
      <c r="F1060" s="176">
        <v>147.36000000000001</v>
      </c>
      <c r="G1060" s="176">
        <v>38.869999999999997</v>
      </c>
      <c r="H1060" s="178" t="s">
        <v>2510</v>
      </c>
      <c r="I1060" s="179">
        <v>7074.75</v>
      </c>
      <c r="J1060" s="183">
        <v>1.2199822103236501E-3</v>
      </c>
      <c r="K1060" s="181" t="s">
        <v>78</v>
      </c>
    </row>
    <row r="1061" spans="1:11" ht="19.5" x14ac:dyDescent="0.2">
      <c r="A1061" s="175" t="s">
        <v>2518</v>
      </c>
      <c r="B1061" s="176" t="s">
        <v>949</v>
      </c>
      <c r="C1061" s="176" t="s">
        <v>95</v>
      </c>
      <c r="D1061" s="176" t="s">
        <v>950</v>
      </c>
      <c r="E1061" s="177" t="s">
        <v>104</v>
      </c>
      <c r="F1061" s="176">
        <v>147.36000000000001</v>
      </c>
      <c r="G1061" s="176">
        <v>3.84</v>
      </c>
      <c r="H1061" s="178" t="s">
        <v>951</v>
      </c>
      <c r="I1061" s="179">
        <v>698.48</v>
      </c>
      <c r="J1061" s="183">
        <v>1.2044710756802192E-4</v>
      </c>
      <c r="K1061" s="181" t="s">
        <v>78</v>
      </c>
    </row>
    <row r="1062" spans="1:11" x14ac:dyDescent="0.2">
      <c r="A1062" s="175" t="s">
        <v>2519</v>
      </c>
      <c r="B1062" s="176"/>
      <c r="C1062" s="176"/>
      <c r="D1062" s="176" t="s">
        <v>1078</v>
      </c>
      <c r="E1062" s="177"/>
      <c r="F1062" s="176"/>
      <c r="G1062" s="176"/>
      <c r="H1062" s="178" t="s">
        <v>68</v>
      </c>
      <c r="I1062" s="179">
        <v>67003.38</v>
      </c>
      <c r="J1062" s="183">
        <v>1.1554179530238589E-2</v>
      </c>
      <c r="K1062" s="181" t="s">
        <v>69</v>
      </c>
    </row>
    <row r="1063" spans="1:11" ht="19.5" x14ac:dyDescent="0.2">
      <c r="A1063" s="175" t="s">
        <v>2520</v>
      </c>
      <c r="B1063" s="176" t="s">
        <v>2521</v>
      </c>
      <c r="C1063" s="176" t="s">
        <v>95</v>
      </c>
      <c r="D1063" s="176" t="s">
        <v>2522</v>
      </c>
      <c r="E1063" s="177" t="s">
        <v>76</v>
      </c>
      <c r="F1063" s="176">
        <v>40</v>
      </c>
      <c r="G1063" s="176">
        <v>563.99</v>
      </c>
      <c r="H1063" s="178" t="s">
        <v>2523</v>
      </c>
      <c r="I1063" s="179">
        <v>27870</v>
      </c>
      <c r="J1063" s="183">
        <v>4.8059513342125345E-3</v>
      </c>
      <c r="K1063" s="181" t="s">
        <v>78</v>
      </c>
    </row>
    <row r="1064" spans="1:11" x14ac:dyDescent="0.2">
      <c r="A1064" s="175" t="s">
        <v>2524</v>
      </c>
      <c r="B1064" s="176" t="s">
        <v>2525</v>
      </c>
      <c r="C1064" s="176" t="s">
        <v>74</v>
      </c>
      <c r="D1064" s="176" t="s">
        <v>2526</v>
      </c>
      <c r="E1064" s="177" t="s">
        <v>97</v>
      </c>
      <c r="F1064" s="176">
        <v>18</v>
      </c>
      <c r="G1064" s="176">
        <v>25.23</v>
      </c>
      <c r="H1064" s="178" t="s">
        <v>2527</v>
      </c>
      <c r="I1064" s="179">
        <v>560.88</v>
      </c>
      <c r="J1064" s="183">
        <v>9.6719123944496817E-5</v>
      </c>
      <c r="K1064" s="181" t="s">
        <v>78</v>
      </c>
    </row>
    <row r="1065" spans="1:11" ht="19.5" x14ac:dyDescent="0.2">
      <c r="A1065" s="175" t="s">
        <v>2528</v>
      </c>
      <c r="B1065" s="176" t="s">
        <v>2529</v>
      </c>
      <c r="C1065" s="176" t="s">
        <v>74</v>
      </c>
      <c r="D1065" s="176" t="s">
        <v>2530</v>
      </c>
      <c r="E1065" s="177" t="s">
        <v>76</v>
      </c>
      <c r="F1065" s="176">
        <v>3</v>
      </c>
      <c r="G1065" s="176">
        <v>497</v>
      </c>
      <c r="H1065" s="178" t="s">
        <v>2531</v>
      </c>
      <c r="I1065" s="179">
        <v>1841.97</v>
      </c>
      <c r="J1065" s="183">
        <v>3.1763251449872486E-4</v>
      </c>
      <c r="K1065" s="181" t="s">
        <v>78</v>
      </c>
    </row>
    <row r="1066" spans="1:11" ht="19.5" x14ac:dyDescent="0.2">
      <c r="A1066" s="175" t="s">
        <v>2532</v>
      </c>
      <c r="B1066" s="176" t="s">
        <v>2533</v>
      </c>
      <c r="C1066" s="176" t="s">
        <v>74</v>
      </c>
      <c r="D1066" s="176" t="s">
        <v>2534</v>
      </c>
      <c r="E1066" s="177" t="s">
        <v>76</v>
      </c>
      <c r="F1066" s="176">
        <v>40</v>
      </c>
      <c r="G1066" s="176">
        <v>43.78</v>
      </c>
      <c r="H1066" s="178" t="s">
        <v>2535</v>
      </c>
      <c r="I1066" s="179">
        <v>2163.1999999999998</v>
      </c>
      <c r="J1066" s="183">
        <v>3.730259751047203E-4</v>
      </c>
      <c r="K1066" s="181" t="s">
        <v>78</v>
      </c>
    </row>
    <row r="1067" spans="1:11" x14ac:dyDescent="0.2">
      <c r="A1067" s="175" t="s">
        <v>2536</v>
      </c>
      <c r="B1067" s="176" t="s">
        <v>2537</v>
      </c>
      <c r="C1067" s="176" t="s">
        <v>74</v>
      </c>
      <c r="D1067" s="176" t="s">
        <v>2538</v>
      </c>
      <c r="E1067" s="177" t="s">
        <v>76</v>
      </c>
      <c r="F1067" s="176">
        <v>52</v>
      </c>
      <c r="G1067" s="176">
        <v>34.65</v>
      </c>
      <c r="H1067" s="178" t="s">
        <v>2539</v>
      </c>
      <c r="I1067" s="179">
        <v>2225.6</v>
      </c>
      <c r="J1067" s="183">
        <v>3.837863397712026E-4</v>
      </c>
      <c r="K1067" s="181" t="s">
        <v>78</v>
      </c>
    </row>
    <row r="1068" spans="1:11" ht="19.5" x14ac:dyDescent="0.2">
      <c r="A1068" s="175" t="s">
        <v>2540</v>
      </c>
      <c r="B1068" s="176" t="s">
        <v>2541</v>
      </c>
      <c r="C1068" s="176" t="s">
        <v>95</v>
      </c>
      <c r="D1068" s="176" t="s">
        <v>2542</v>
      </c>
      <c r="E1068" s="177" t="s">
        <v>76</v>
      </c>
      <c r="F1068" s="176">
        <v>40</v>
      </c>
      <c r="G1068" s="176">
        <v>24.93</v>
      </c>
      <c r="H1068" s="178" t="s">
        <v>2543</v>
      </c>
      <c r="I1068" s="179">
        <v>1149.2</v>
      </c>
      <c r="J1068" s="183">
        <v>1.9817004927438265E-4</v>
      </c>
      <c r="K1068" s="181" t="s">
        <v>654</v>
      </c>
    </row>
    <row r="1069" spans="1:11" ht="19.5" x14ac:dyDescent="0.2">
      <c r="A1069" s="175" t="s">
        <v>2544</v>
      </c>
      <c r="B1069" s="176" t="s">
        <v>128</v>
      </c>
      <c r="C1069" s="176" t="s">
        <v>74</v>
      </c>
      <c r="D1069" s="176" t="s">
        <v>129</v>
      </c>
      <c r="E1069" s="177" t="s">
        <v>97</v>
      </c>
      <c r="F1069" s="176">
        <v>87</v>
      </c>
      <c r="G1069" s="176">
        <v>17.98</v>
      </c>
      <c r="H1069" s="178" t="s">
        <v>130</v>
      </c>
      <c r="I1069" s="179">
        <v>1932.27</v>
      </c>
      <c r="J1069" s="183">
        <v>3.3320400375166324E-4</v>
      </c>
      <c r="K1069" s="181" t="s">
        <v>78</v>
      </c>
    </row>
    <row r="1070" spans="1:11" ht="19.5" x14ac:dyDescent="0.2">
      <c r="A1070" s="175" t="s">
        <v>2545</v>
      </c>
      <c r="B1070" s="176" t="s">
        <v>1277</v>
      </c>
      <c r="C1070" s="176" t="s">
        <v>74</v>
      </c>
      <c r="D1070" s="176" t="s">
        <v>1278</v>
      </c>
      <c r="E1070" s="177" t="s">
        <v>76</v>
      </c>
      <c r="F1070" s="176">
        <v>2</v>
      </c>
      <c r="G1070" s="176">
        <v>108.58</v>
      </c>
      <c r="H1070" s="178" t="s">
        <v>1279</v>
      </c>
      <c r="I1070" s="179">
        <v>268.26</v>
      </c>
      <c r="J1070" s="183">
        <v>4.6259221561386959E-5</v>
      </c>
      <c r="K1070" s="181" t="s">
        <v>78</v>
      </c>
    </row>
    <row r="1071" spans="1:11" ht="19.5" x14ac:dyDescent="0.2">
      <c r="A1071" s="175" t="s">
        <v>2546</v>
      </c>
      <c r="B1071" s="176" t="s">
        <v>2547</v>
      </c>
      <c r="C1071" s="176" t="s">
        <v>74</v>
      </c>
      <c r="D1071" s="176" t="s">
        <v>2548</v>
      </c>
      <c r="E1071" s="177" t="s">
        <v>76</v>
      </c>
      <c r="F1071" s="176">
        <v>49</v>
      </c>
      <c r="G1071" s="176">
        <v>40.24</v>
      </c>
      <c r="H1071" s="178" t="s">
        <v>2549</v>
      </c>
      <c r="I1071" s="179">
        <v>2435.79</v>
      </c>
      <c r="J1071" s="183">
        <v>4.2003186940658591E-4</v>
      </c>
      <c r="K1071" s="181" t="s">
        <v>78</v>
      </c>
    </row>
    <row r="1072" spans="1:11" ht="19.5" x14ac:dyDescent="0.2">
      <c r="A1072" s="175" t="s">
        <v>2550</v>
      </c>
      <c r="B1072" s="176" t="s">
        <v>128</v>
      </c>
      <c r="C1072" s="176" t="s">
        <v>74</v>
      </c>
      <c r="D1072" s="176" t="s">
        <v>129</v>
      </c>
      <c r="E1072" s="177" t="s">
        <v>97</v>
      </c>
      <c r="F1072" s="176">
        <v>751</v>
      </c>
      <c r="G1072" s="176">
        <v>17.98</v>
      </c>
      <c r="H1072" s="178" t="s">
        <v>130</v>
      </c>
      <c r="I1072" s="179">
        <v>16679.71</v>
      </c>
      <c r="J1072" s="183">
        <v>2.8762782392815988E-3</v>
      </c>
      <c r="K1072" s="181" t="s">
        <v>78</v>
      </c>
    </row>
    <row r="1073" spans="1:11" ht="19.5" x14ac:dyDescent="0.2">
      <c r="A1073" s="175" t="s">
        <v>2551</v>
      </c>
      <c r="B1073" s="176" t="s">
        <v>229</v>
      </c>
      <c r="C1073" s="176" t="s">
        <v>74</v>
      </c>
      <c r="D1073" s="176" t="s">
        <v>230</v>
      </c>
      <c r="E1073" s="177" t="s">
        <v>97</v>
      </c>
      <c r="F1073" s="176">
        <v>59</v>
      </c>
      <c r="G1073" s="176">
        <v>54.55</v>
      </c>
      <c r="H1073" s="178" t="s">
        <v>231</v>
      </c>
      <c r="I1073" s="179">
        <v>3976.01</v>
      </c>
      <c r="J1073" s="183">
        <v>6.8563008842276207E-4</v>
      </c>
      <c r="K1073" s="181" t="s">
        <v>78</v>
      </c>
    </row>
    <row r="1074" spans="1:11" ht="19.5" x14ac:dyDescent="0.2">
      <c r="A1074" s="175" t="s">
        <v>2552</v>
      </c>
      <c r="B1074" s="176" t="s">
        <v>1199</v>
      </c>
      <c r="C1074" s="176" t="s">
        <v>74</v>
      </c>
      <c r="D1074" s="176" t="s">
        <v>1200</v>
      </c>
      <c r="E1074" s="177" t="s">
        <v>76</v>
      </c>
      <c r="F1074" s="176">
        <v>4</v>
      </c>
      <c r="G1074" s="176">
        <v>116.87</v>
      </c>
      <c r="H1074" s="178" t="s">
        <v>1201</v>
      </c>
      <c r="I1074" s="179">
        <v>577.52</v>
      </c>
      <c r="J1074" s="183">
        <v>9.9588554522225429E-5</v>
      </c>
      <c r="K1074" s="181" t="s">
        <v>78</v>
      </c>
    </row>
    <row r="1075" spans="1:11" ht="29.25" x14ac:dyDescent="0.2">
      <c r="A1075" s="175" t="s">
        <v>2553</v>
      </c>
      <c r="B1075" s="176" t="s">
        <v>1601</v>
      </c>
      <c r="C1075" s="176" t="s">
        <v>95</v>
      </c>
      <c r="D1075" s="176" t="s">
        <v>1602</v>
      </c>
      <c r="E1075" s="177" t="s">
        <v>111</v>
      </c>
      <c r="F1075" s="176">
        <v>134.08000000000001</v>
      </c>
      <c r="G1075" s="176">
        <v>8.84</v>
      </c>
      <c r="H1075" s="178" t="s">
        <v>1603</v>
      </c>
      <c r="I1075" s="179">
        <v>1464.15</v>
      </c>
      <c r="J1075" s="183">
        <v>2.5248057574407185E-4</v>
      </c>
      <c r="K1075" s="181" t="s">
        <v>78</v>
      </c>
    </row>
    <row r="1076" spans="1:11" ht="39" x14ac:dyDescent="0.2">
      <c r="A1076" s="175" t="s">
        <v>2554</v>
      </c>
      <c r="B1076" s="176" t="s">
        <v>559</v>
      </c>
      <c r="C1076" s="176" t="s">
        <v>95</v>
      </c>
      <c r="D1076" s="176" t="s">
        <v>560</v>
      </c>
      <c r="E1076" s="177" t="s">
        <v>111</v>
      </c>
      <c r="F1076" s="176">
        <v>134.08000000000001</v>
      </c>
      <c r="G1076" s="176">
        <v>23.3</v>
      </c>
      <c r="H1076" s="178" t="s">
        <v>561</v>
      </c>
      <c r="I1076" s="179">
        <v>3858.82</v>
      </c>
      <c r="J1076" s="183">
        <v>6.6542164074223219E-4</v>
      </c>
      <c r="K1076" s="181" t="s">
        <v>78</v>
      </c>
    </row>
    <row r="1077" spans="1:11" x14ac:dyDescent="0.2">
      <c r="A1077" s="175" t="s">
        <v>2555</v>
      </c>
      <c r="B1077" s="176"/>
      <c r="C1077" s="176"/>
      <c r="D1077" s="176" t="s">
        <v>1087</v>
      </c>
      <c r="E1077" s="177"/>
      <c r="F1077" s="176"/>
      <c r="G1077" s="176"/>
      <c r="H1077" s="178" t="s">
        <v>68</v>
      </c>
      <c r="I1077" s="179">
        <v>10000.959999999999</v>
      </c>
      <c r="J1077" s="183">
        <v>1.7245829585721632E-3</v>
      </c>
      <c r="K1077" s="181" t="s">
        <v>69</v>
      </c>
    </row>
    <row r="1078" spans="1:11" ht="29.25" x14ac:dyDescent="0.2">
      <c r="A1078" s="175" t="s">
        <v>2556</v>
      </c>
      <c r="B1078" s="176" t="s">
        <v>2557</v>
      </c>
      <c r="C1078" s="176" t="s">
        <v>95</v>
      </c>
      <c r="D1078" s="176" t="s">
        <v>2558</v>
      </c>
      <c r="E1078" s="177" t="s">
        <v>104</v>
      </c>
      <c r="F1078" s="176">
        <v>51.49</v>
      </c>
      <c r="G1078" s="176">
        <v>46.31</v>
      </c>
      <c r="H1078" s="178" t="s">
        <v>2559</v>
      </c>
      <c r="I1078" s="179">
        <v>2945.74</v>
      </c>
      <c r="J1078" s="183">
        <v>5.0796853545903228E-4</v>
      </c>
      <c r="K1078" s="181" t="s">
        <v>78</v>
      </c>
    </row>
    <row r="1079" spans="1:11" ht="19.5" x14ac:dyDescent="0.2">
      <c r="A1079" s="175" t="s">
        <v>2560</v>
      </c>
      <c r="B1079" s="176" t="s">
        <v>2561</v>
      </c>
      <c r="C1079" s="176" t="s">
        <v>95</v>
      </c>
      <c r="D1079" s="176" t="s">
        <v>2562</v>
      </c>
      <c r="E1079" s="177" t="s">
        <v>97</v>
      </c>
      <c r="F1079" s="176">
        <v>30.1</v>
      </c>
      <c r="G1079" s="176">
        <v>46.21</v>
      </c>
      <c r="H1079" s="178" t="s">
        <v>2563</v>
      </c>
      <c r="I1079" s="179">
        <v>1718.1</v>
      </c>
      <c r="J1079" s="183">
        <v>2.9627215598530875E-4</v>
      </c>
      <c r="K1079" s="181" t="s">
        <v>78</v>
      </c>
    </row>
    <row r="1080" spans="1:11" ht="19.5" x14ac:dyDescent="0.2">
      <c r="A1080" s="175" t="s">
        <v>2564</v>
      </c>
      <c r="B1080" s="176" t="s">
        <v>2565</v>
      </c>
      <c r="C1080" s="176" t="s">
        <v>95</v>
      </c>
      <c r="D1080" s="176" t="s">
        <v>2566</v>
      </c>
      <c r="E1080" s="177" t="s">
        <v>97</v>
      </c>
      <c r="F1080" s="176">
        <v>10.050000000000001</v>
      </c>
      <c r="G1080" s="176">
        <v>76.430000000000007</v>
      </c>
      <c r="H1080" s="178" t="s">
        <v>2567</v>
      </c>
      <c r="I1080" s="179">
        <v>948.92</v>
      </c>
      <c r="J1080" s="183">
        <v>1.6363341729676921E-4</v>
      </c>
      <c r="K1080" s="181" t="s">
        <v>78</v>
      </c>
    </row>
    <row r="1081" spans="1:11" ht="19.5" x14ac:dyDescent="0.2">
      <c r="A1081" s="175" t="s">
        <v>2568</v>
      </c>
      <c r="B1081" s="176" t="s">
        <v>2569</v>
      </c>
      <c r="C1081" s="176" t="s">
        <v>95</v>
      </c>
      <c r="D1081" s="176" t="s">
        <v>2570</v>
      </c>
      <c r="E1081" s="177" t="s">
        <v>97</v>
      </c>
      <c r="F1081" s="176">
        <v>2.6</v>
      </c>
      <c r="G1081" s="176">
        <v>34</v>
      </c>
      <c r="H1081" s="178" t="s">
        <v>2571</v>
      </c>
      <c r="I1081" s="179">
        <v>109.2</v>
      </c>
      <c r="J1081" s="183">
        <v>1.8830638166344053E-5</v>
      </c>
      <c r="K1081" s="181" t="s">
        <v>78</v>
      </c>
    </row>
    <row r="1082" spans="1:11" ht="19.5" x14ac:dyDescent="0.2">
      <c r="A1082" s="175" t="s">
        <v>2572</v>
      </c>
      <c r="B1082" s="176" t="s">
        <v>2573</v>
      </c>
      <c r="C1082" s="176" t="s">
        <v>74</v>
      </c>
      <c r="D1082" s="176" t="s">
        <v>2574</v>
      </c>
      <c r="E1082" s="177" t="s">
        <v>76</v>
      </c>
      <c r="F1082" s="176">
        <v>10</v>
      </c>
      <c r="G1082" s="176">
        <v>346.37</v>
      </c>
      <c r="H1082" s="178" t="s">
        <v>2575</v>
      </c>
      <c r="I1082" s="179">
        <v>4279</v>
      </c>
      <c r="J1082" s="183">
        <v>7.3787821166470884E-4</v>
      </c>
      <c r="K1082" s="181" t="s">
        <v>78</v>
      </c>
    </row>
    <row r="1083" spans="1:11" x14ac:dyDescent="0.2">
      <c r="A1083" s="175" t="s">
        <v>2576</v>
      </c>
      <c r="B1083" s="176"/>
      <c r="C1083" s="176"/>
      <c r="D1083" s="176" t="s">
        <v>1098</v>
      </c>
      <c r="E1083" s="177"/>
      <c r="F1083" s="176"/>
      <c r="G1083" s="176"/>
      <c r="H1083" s="178" t="s">
        <v>68</v>
      </c>
      <c r="I1083" s="179">
        <v>81977.48</v>
      </c>
      <c r="J1083" s="183">
        <v>1.4136339410885589E-2</v>
      </c>
      <c r="K1083" s="181" t="s">
        <v>69</v>
      </c>
    </row>
    <row r="1084" spans="1:11" ht="19.5" x14ac:dyDescent="0.2">
      <c r="A1084" s="175" t="s">
        <v>2577</v>
      </c>
      <c r="B1084" s="176" t="s">
        <v>2578</v>
      </c>
      <c r="C1084" s="176" t="s">
        <v>95</v>
      </c>
      <c r="D1084" s="176" t="s">
        <v>2579</v>
      </c>
      <c r="E1084" s="177" t="s">
        <v>111</v>
      </c>
      <c r="F1084" s="176">
        <v>40.57</v>
      </c>
      <c r="G1084" s="176">
        <v>172.43</v>
      </c>
      <c r="H1084" s="178" t="s">
        <v>2580</v>
      </c>
      <c r="I1084" s="179">
        <v>8642.2199999999993</v>
      </c>
      <c r="J1084" s="183">
        <v>1.4902794667943397E-3</v>
      </c>
      <c r="K1084" s="181" t="s">
        <v>78</v>
      </c>
    </row>
    <row r="1085" spans="1:11" ht="19.5" x14ac:dyDescent="0.2">
      <c r="A1085" s="175" t="s">
        <v>2581</v>
      </c>
      <c r="B1085" s="176" t="s">
        <v>2582</v>
      </c>
      <c r="C1085" s="176" t="s">
        <v>95</v>
      </c>
      <c r="D1085" s="176" t="s">
        <v>2583</v>
      </c>
      <c r="E1085" s="177" t="s">
        <v>97</v>
      </c>
      <c r="F1085" s="176">
        <v>36.56</v>
      </c>
      <c r="G1085" s="176">
        <v>48.88</v>
      </c>
      <c r="H1085" s="178" t="s">
        <v>2584</v>
      </c>
      <c r="I1085" s="179">
        <v>2207.4899999999998</v>
      </c>
      <c r="J1085" s="183">
        <v>3.8066341983354244E-4</v>
      </c>
      <c r="K1085" s="181" t="s">
        <v>78</v>
      </c>
    </row>
    <row r="1086" spans="1:11" ht="19.5" x14ac:dyDescent="0.2">
      <c r="A1086" s="175" t="s">
        <v>2585</v>
      </c>
      <c r="B1086" s="176" t="s">
        <v>2586</v>
      </c>
      <c r="C1086" s="176" t="s">
        <v>74</v>
      </c>
      <c r="D1086" s="176" t="s">
        <v>2587</v>
      </c>
      <c r="E1086" s="177" t="s">
        <v>76</v>
      </c>
      <c r="F1086" s="176">
        <v>1</v>
      </c>
      <c r="G1086" s="176">
        <v>32354.720000000001</v>
      </c>
      <c r="H1086" s="178" t="s">
        <v>2588</v>
      </c>
      <c r="I1086" s="179">
        <v>39971.019999999997</v>
      </c>
      <c r="J1086" s="183">
        <v>6.8926722963342625E-3</v>
      </c>
      <c r="K1086" s="181" t="s">
        <v>78</v>
      </c>
    </row>
    <row r="1087" spans="1:11" ht="19.5" x14ac:dyDescent="0.2">
      <c r="A1087" s="175" t="s">
        <v>2589</v>
      </c>
      <c r="B1087" s="176" t="s">
        <v>2590</v>
      </c>
      <c r="C1087" s="176" t="s">
        <v>74</v>
      </c>
      <c r="D1087" s="176" t="s">
        <v>2591</v>
      </c>
      <c r="E1087" s="177" t="s">
        <v>97</v>
      </c>
      <c r="F1087" s="176">
        <v>12.4</v>
      </c>
      <c r="G1087" s="176">
        <v>11.44</v>
      </c>
      <c r="H1087" s="178" t="s">
        <v>2592</v>
      </c>
      <c r="I1087" s="179">
        <v>175.21</v>
      </c>
      <c r="J1087" s="183">
        <v>3.0213517519461005E-5</v>
      </c>
      <c r="K1087" s="181" t="s">
        <v>78</v>
      </c>
    </row>
    <row r="1088" spans="1:11" x14ac:dyDescent="0.2">
      <c r="A1088" s="175" t="s">
        <v>2593</v>
      </c>
      <c r="B1088" s="176" t="s">
        <v>2594</v>
      </c>
      <c r="C1088" s="176" t="s">
        <v>74</v>
      </c>
      <c r="D1088" s="176" t="s">
        <v>2595</v>
      </c>
      <c r="E1088" s="177" t="s">
        <v>2596</v>
      </c>
      <c r="F1088" s="176">
        <v>24182.6</v>
      </c>
      <c r="G1088" s="176">
        <v>0.31</v>
      </c>
      <c r="H1088" s="178" t="s">
        <v>2597</v>
      </c>
      <c r="I1088" s="179">
        <v>9189.3799999999992</v>
      </c>
      <c r="J1088" s="183">
        <v>1.5846326900461421E-3</v>
      </c>
      <c r="K1088" s="181" t="s">
        <v>78</v>
      </c>
    </row>
    <row r="1089" spans="1:11" ht="19.5" x14ac:dyDescent="0.2">
      <c r="A1089" s="175" t="s">
        <v>2598</v>
      </c>
      <c r="B1089" s="176" t="s">
        <v>2599</v>
      </c>
      <c r="C1089" s="176" t="s">
        <v>95</v>
      </c>
      <c r="D1089" s="176" t="s">
        <v>2600</v>
      </c>
      <c r="E1089" s="177" t="s">
        <v>76</v>
      </c>
      <c r="F1089" s="176">
        <v>17</v>
      </c>
      <c r="G1089" s="176">
        <v>146.43</v>
      </c>
      <c r="H1089" s="178" t="s">
        <v>2601</v>
      </c>
      <c r="I1089" s="179">
        <v>3075.13</v>
      </c>
      <c r="J1089" s="183">
        <v>5.302807723852526E-4</v>
      </c>
      <c r="K1089" s="181" t="s">
        <v>78</v>
      </c>
    </row>
    <row r="1090" spans="1:11" x14ac:dyDescent="0.2">
      <c r="A1090" s="175" t="s">
        <v>2602</v>
      </c>
      <c r="B1090" s="176" t="s">
        <v>2603</v>
      </c>
      <c r="C1090" s="176" t="s">
        <v>74</v>
      </c>
      <c r="D1090" s="176" t="s">
        <v>2604</v>
      </c>
      <c r="E1090" s="177" t="s">
        <v>104</v>
      </c>
      <c r="F1090" s="176">
        <v>1690.79</v>
      </c>
      <c r="G1090" s="176">
        <v>8.31</v>
      </c>
      <c r="H1090" s="178" t="s">
        <v>2605</v>
      </c>
      <c r="I1090" s="179">
        <v>17347.5</v>
      </c>
      <c r="J1090" s="183">
        <v>2.9914331098045187E-3</v>
      </c>
      <c r="K1090" s="181" t="s">
        <v>78</v>
      </c>
    </row>
    <row r="1091" spans="1:11" ht="19.5" x14ac:dyDescent="0.2">
      <c r="A1091" s="175" t="s">
        <v>2606</v>
      </c>
      <c r="B1091" s="176" t="s">
        <v>2607</v>
      </c>
      <c r="C1091" s="176" t="s">
        <v>95</v>
      </c>
      <c r="D1091" s="176" t="s">
        <v>2608</v>
      </c>
      <c r="E1091" s="177" t="s">
        <v>104</v>
      </c>
      <c r="F1091" s="176">
        <v>1690.79</v>
      </c>
      <c r="G1091" s="176">
        <v>0.66</v>
      </c>
      <c r="H1091" s="178" t="s">
        <v>2609</v>
      </c>
      <c r="I1091" s="179">
        <v>1369.53</v>
      </c>
      <c r="J1091" s="183">
        <v>2.3616413816806932E-4</v>
      </c>
      <c r="K1091" s="181" t="s">
        <v>78</v>
      </c>
    </row>
    <row r="1092" spans="1:11" x14ac:dyDescent="0.2">
      <c r="A1092" s="175" t="s">
        <v>2610</v>
      </c>
      <c r="B1092" s="176"/>
      <c r="C1092" s="176"/>
      <c r="D1092" s="176" t="s">
        <v>2611</v>
      </c>
      <c r="E1092" s="177"/>
      <c r="F1092" s="176"/>
      <c r="G1092" s="176"/>
      <c r="H1092" s="178" t="s">
        <v>68</v>
      </c>
      <c r="I1092" s="179">
        <v>47413.440000000002</v>
      </c>
      <c r="J1092" s="183">
        <v>8.1760561617368471E-3</v>
      </c>
      <c r="K1092" s="181" t="s">
        <v>69</v>
      </c>
    </row>
    <row r="1093" spans="1:11" x14ac:dyDescent="0.2">
      <c r="A1093" s="175" t="s">
        <v>2612</v>
      </c>
      <c r="B1093" s="176" t="s">
        <v>2613</v>
      </c>
      <c r="C1093" s="176" t="s">
        <v>74</v>
      </c>
      <c r="D1093" s="176" t="s">
        <v>2614</v>
      </c>
      <c r="E1093" s="177" t="s">
        <v>97</v>
      </c>
      <c r="F1093" s="176">
        <v>13.05</v>
      </c>
      <c r="G1093" s="176">
        <v>31.82</v>
      </c>
      <c r="H1093" s="178" t="s">
        <v>2615</v>
      </c>
      <c r="I1093" s="179">
        <v>512.99</v>
      </c>
      <c r="J1093" s="183">
        <v>8.8460888946454536E-5</v>
      </c>
      <c r="K1093" s="181" t="s">
        <v>78</v>
      </c>
    </row>
    <row r="1094" spans="1:11" x14ac:dyDescent="0.2">
      <c r="A1094" s="175" t="s">
        <v>2616</v>
      </c>
      <c r="B1094" s="176" t="s">
        <v>2617</v>
      </c>
      <c r="C1094" s="176" t="s">
        <v>74</v>
      </c>
      <c r="D1094" s="176" t="s">
        <v>2618</v>
      </c>
      <c r="E1094" s="177" t="s">
        <v>97</v>
      </c>
      <c r="F1094" s="176">
        <v>91.5</v>
      </c>
      <c r="G1094" s="176">
        <v>31</v>
      </c>
      <c r="H1094" s="178" t="s">
        <v>2619</v>
      </c>
      <c r="I1094" s="179">
        <v>3503.53</v>
      </c>
      <c r="J1094" s="183">
        <v>6.0415481442244851E-4</v>
      </c>
      <c r="K1094" s="181" t="s">
        <v>78</v>
      </c>
    </row>
    <row r="1095" spans="1:11" ht="19.5" x14ac:dyDescent="0.2">
      <c r="A1095" s="175" t="s">
        <v>2620</v>
      </c>
      <c r="B1095" s="176" t="s">
        <v>2621</v>
      </c>
      <c r="C1095" s="176" t="s">
        <v>74</v>
      </c>
      <c r="D1095" s="176" t="s">
        <v>2622</v>
      </c>
      <c r="E1095" s="177" t="s">
        <v>104</v>
      </c>
      <c r="F1095" s="176">
        <v>4.42</v>
      </c>
      <c r="G1095" s="176">
        <v>145.28</v>
      </c>
      <c r="H1095" s="178" t="s">
        <v>2623</v>
      </c>
      <c r="I1095" s="179">
        <v>793.25</v>
      </c>
      <c r="J1095" s="183">
        <v>1.3678941140524194E-4</v>
      </c>
      <c r="K1095" s="181" t="s">
        <v>78</v>
      </c>
    </row>
    <row r="1096" spans="1:11" ht="19.5" x14ac:dyDescent="0.2">
      <c r="A1096" s="175" t="s">
        <v>2624</v>
      </c>
      <c r="B1096" s="176" t="s">
        <v>2625</v>
      </c>
      <c r="C1096" s="176" t="s">
        <v>74</v>
      </c>
      <c r="D1096" s="176" t="s">
        <v>2626</v>
      </c>
      <c r="E1096" s="177" t="s">
        <v>97</v>
      </c>
      <c r="F1096" s="176">
        <v>399.89</v>
      </c>
      <c r="G1096" s="176">
        <v>83.39</v>
      </c>
      <c r="H1096" s="178" t="s">
        <v>2627</v>
      </c>
      <c r="I1096" s="179">
        <v>41196.660000000003</v>
      </c>
      <c r="J1096" s="183">
        <v>7.1040237923250859E-3</v>
      </c>
      <c r="K1096" s="181" t="s">
        <v>78</v>
      </c>
    </row>
    <row r="1097" spans="1:11" x14ac:dyDescent="0.2">
      <c r="A1097" s="175" t="s">
        <v>2628</v>
      </c>
      <c r="B1097" s="176" t="s">
        <v>2629</v>
      </c>
      <c r="C1097" s="176" t="s">
        <v>74</v>
      </c>
      <c r="D1097" s="176" t="s">
        <v>2630</v>
      </c>
      <c r="E1097" s="177" t="s">
        <v>104</v>
      </c>
      <c r="F1097" s="176">
        <v>1.36</v>
      </c>
      <c r="G1097" s="176">
        <v>164.25</v>
      </c>
      <c r="H1097" s="178" t="s">
        <v>2631</v>
      </c>
      <c r="I1097" s="179">
        <v>275.95</v>
      </c>
      <c r="J1097" s="183">
        <v>4.7585298553137744E-5</v>
      </c>
      <c r="K1097" s="181" t="s">
        <v>78</v>
      </c>
    </row>
    <row r="1098" spans="1:11" ht="19.5" x14ac:dyDescent="0.2">
      <c r="A1098" s="175" t="s">
        <v>2632</v>
      </c>
      <c r="B1098" s="176" t="s">
        <v>2633</v>
      </c>
      <c r="C1098" s="176" t="s">
        <v>95</v>
      </c>
      <c r="D1098" s="176" t="s">
        <v>2634</v>
      </c>
      <c r="E1098" s="177" t="s">
        <v>111</v>
      </c>
      <c r="F1098" s="176">
        <v>4.82</v>
      </c>
      <c r="G1098" s="176">
        <v>189.95</v>
      </c>
      <c r="H1098" s="178" t="s">
        <v>2635</v>
      </c>
      <c r="I1098" s="179">
        <v>1131.06</v>
      </c>
      <c r="J1098" s="183">
        <v>1.9504195608447899E-4</v>
      </c>
      <c r="K1098" s="181" t="s">
        <v>78</v>
      </c>
    </row>
    <row r="1099" spans="1:11" ht="19.5" x14ac:dyDescent="0.2">
      <c r="A1099" s="175" t="s">
        <v>2636</v>
      </c>
      <c r="B1099" s="176"/>
      <c r="C1099" s="176"/>
      <c r="D1099" s="176" t="s">
        <v>2637</v>
      </c>
      <c r="E1099" s="177"/>
      <c r="F1099" s="176"/>
      <c r="G1099" s="176"/>
      <c r="H1099" s="178" t="s">
        <v>68</v>
      </c>
      <c r="I1099" s="179">
        <v>169454.02</v>
      </c>
      <c r="J1099" s="183">
        <v>2.9220946304509419E-2</v>
      </c>
      <c r="K1099" s="181" t="s">
        <v>69</v>
      </c>
    </row>
    <row r="1100" spans="1:11" ht="19.5" x14ac:dyDescent="0.2">
      <c r="A1100" s="175" t="s">
        <v>2638</v>
      </c>
      <c r="B1100" s="176" t="s">
        <v>2639</v>
      </c>
      <c r="C1100" s="176" t="s">
        <v>95</v>
      </c>
      <c r="D1100" s="176" t="s">
        <v>2640</v>
      </c>
      <c r="E1100" s="177" t="s">
        <v>2641</v>
      </c>
      <c r="F1100" s="176">
        <v>1247.04</v>
      </c>
      <c r="G1100" s="176">
        <v>20.56</v>
      </c>
      <c r="H1100" s="178" t="s">
        <v>617</v>
      </c>
      <c r="I1100" s="179">
        <v>31662.34</v>
      </c>
      <c r="J1100" s="183">
        <v>5.4599090479831684E-3</v>
      </c>
      <c r="K1100" s="181" t="s">
        <v>78</v>
      </c>
    </row>
    <row r="1101" spans="1:11" ht="29.25" x14ac:dyDescent="0.2">
      <c r="A1101" s="175" t="s">
        <v>2642</v>
      </c>
      <c r="B1101" s="176" t="s">
        <v>2643</v>
      </c>
      <c r="C1101" s="176" t="s">
        <v>74</v>
      </c>
      <c r="D1101" s="176" t="s">
        <v>2644</v>
      </c>
      <c r="E1101" s="177" t="s">
        <v>2641</v>
      </c>
      <c r="F1101" s="176">
        <v>4364.6400000000003</v>
      </c>
      <c r="G1101" s="176">
        <v>25.56</v>
      </c>
      <c r="H1101" s="178" t="s">
        <v>2645</v>
      </c>
      <c r="I1101" s="179">
        <v>137791.67999999999</v>
      </c>
      <c r="J1101" s="183">
        <v>2.376103725652625E-2</v>
      </c>
      <c r="K1101" s="181" t="s">
        <v>78</v>
      </c>
    </row>
    <row r="1102" spans="1:11" x14ac:dyDescent="0.2">
      <c r="A1102" s="175" t="s">
        <v>2646</v>
      </c>
      <c r="B1102" s="176"/>
      <c r="C1102" s="176"/>
      <c r="D1102" s="176" t="s">
        <v>2647</v>
      </c>
      <c r="E1102" s="177"/>
      <c r="F1102" s="176"/>
      <c r="G1102" s="176"/>
      <c r="H1102" s="178" t="s">
        <v>68</v>
      </c>
      <c r="I1102" s="179">
        <v>364961.83</v>
      </c>
      <c r="J1102" s="183">
        <v>6.2934653527992393E-2</v>
      </c>
      <c r="K1102" s="181" t="s">
        <v>69</v>
      </c>
    </row>
    <row r="1103" spans="1:11" x14ac:dyDescent="0.2">
      <c r="A1103" s="175" t="s">
        <v>2648</v>
      </c>
      <c r="B1103" s="176" t="s">
        <v>2649</v>
      </c>
      <c r="C1103" s="176" t="s">
        <v>95</v>
      </c>
      <c r="D1103" s="176" t="s">
        <v>2650</v>
      </c>
      <c r="E1103" s="177" t="s">
        <v>2641</v>
      </c>
      <c r="F1103" s="176">
        <v>779.4</v>
      </c>
      <c r="G1103" s="176">
        <v>132.66999999999999</v>
      </c>
      <c r="H1103" s="178" t="s">
        <v>2651</v>
      </c>
      <c r="I1103" s="179">
        <v>127743.66</v>
      </c>
      <c r="J1103" s="183">
        <v>2.202833918960145E-2</v>
      </c>
      <c r="K1103" s="181" t="s">
        <v>78</v>
      </c>
    </row>
    <row r="1104" spans="1:11" ht="19.5" x14ac:dyDescent="0.2">
      <c r="A1104" s="175" t="s">
        <v>2652</v>
      </c>
      <c r="B1104" s="176" t="s">
        <v>2653</v>
      </c>
      <c r="C1104" s="176" t="s">
        <v>95</v>
      </c>
      <c r="D1104" s="176" t="s">
        <v>2654</v>
      </c>
      <c r="E1104" s="177" t="s">
        <v>2641</v>
      </c>
      <c r="F1104" s="176">
        <v>2078.4</v>
      </c>
      <c r="G1104" s="176">
        <v>38.380000000000003</v>
      </c>
      <c r="H1104" s="178" t="s">
        <v>2655</v>
      </c>
      <c r="I1104" s="179">
        <v>98536.94</v>
      </c>
      <c r="J1104" s="183">
        <v>1.699188153075782E-2</v>
      </c>
      <c r="K1104" s="181" t="s">
        <v>78</v>
      </c>
    </row>
    <row r="1105" spans="1:11" ht="19.5" x14ac:dyDescent="0.2">
      <c r="A1105" s="175" t="s">
        <v>2656</v>
      </c>
      <c r="B1105" s="176" t="s">
        <v>2657</v>
      </c>
      <c r="C1105" s="176" t="s">
        <v>95</v>
      </c>
      <c r="D1105" s="176" t="s">
        <v>2658</v>
      </c>
      <c r="E1105" s="177" t="s">
        <v>2641</v>
      </c>
      <c r="F1105" s="176">
        <v>2078.4</v>
      </c>
      <c r="G1105" s="176">
        <v>30.22</v>
      </c>
      <c r="H1105" s="178" t="s">
        <v>2659</v>
      </c>
      <c r="I1105" s="179">
        <v>77586.67</v>
      </c>
      <c r="J1105" s="183">
        <v>1.3379180488109351E-2</v>
      </c>
      <c r="K1105" s="181" t="s">
        <v>78</v>
      </c>
    </row>
    <row r="1106" spans="1:11" ht="19.5" x14ac:dyDescent="0.2">
      <c r="A1106" s="175" t="s">
        <v>2660</v>
      </c>
      <c r="B1106" s="176" t="s">
        <v>2661</v>
      </c>
      <c r="C1106" s="176" t="s">
        <v>95</v>
      </c>
      <c r="D1106" s="176" t="s">
        <v>2662</v>
      </c>
      <c r="E1106" s="177" t="s">
        <v>2641</v>
      </c>
      <c r="F1106" s="176">
        <v>1039.2</v>
      </c>
      <c r="G1106" s="176">
        <v>23.56</v>
      </c>
      <c r="H1106" s="178" t="s">
        <v>2663</v>
      </c>
      <c r="I1106" s="179">
        <v>30240.720000000001</v>
      </c>
      <c r="J1106" s="183">
        <v>5.2147624195029666E-3</v>
      </c>
      <c r="K1106" s="181" t="s">
        <v>78</v>
      </c>
    </row>
    <row r="1107" spans="1:11" ht="19.5" x14ac:dyDescent="0.2">
      <c r="A1107" s="175" t="s">
        <v>2664</v>
      </c>
      <c r="B1107" s="176" t="s">
        <v>2665</v>
      </c>
      <c r="C1107" s="176" t="s">
        <v>95</v>
      </c>
      <c r="D1107" s="176" t="s">
        <v>2666</v>
      </c>
      <c r="E1107" s="177" t="s">
        <v>2641</v>
      </c>
      <c r="F1107" s="176">
        <v>1039.2</v>
      </c>
      <c r="G1107" s="176">
        <v>24.04</v>
      </c>
      <c r="H1107" s="178" t="s">
        <v>2667</v>
      </c>
      <c r="I1107" s="179">
        <v>30853.84</v>
      </c>
      <c r="J1107" s="183">
        <v>5.3204899000208134E-3</v>
      </c>
      <c r="K1107" s="181" t="s">
        <v>78</v>
      </c>
    </row>
    <row r="1108" spans="1:11" ht="19.5" x14ac:dyDescent="0.2">
      <c r="A1108" s="175"/>
      <c r="B1108" s="176"/>
      <c r="C1108" s="176"/>
      <c r="D1108" s="176"/>
      <c r="E1108" s="177"/>
      <c r="F1108" s="176" t="s">
        <v>2668</v>
      </c>
      <c r="G1108" s="176"/>
      <c r="H1108" s="178"/>
      <c r="I1108" s="179">
        <v>4695826.71</v>
      </c>
      <c r="J1108" s="183"/>
      <c r="K1108" s="181"/>
    </row>
    <row r="1109" spans="1:11" ht="19.5" x14ac:dyDescent="0.2">
      <c r="A1109" s="175"/>
      <c r="B1109" s="176"/>
      <c r="C1109" s="176"/>
      <c r="D1109" s="176"/>
      <c r="E1109" s="177"/>
      <c r="F1109" s="176" t="s">
        <v>2669</v>
      </c>
      <c r="G1109" s="176"/>
      <c r="H1109" s="178"/>
      <c r="I1109" s="179">
        <v>1103233.26</v>
      </c>
      <c r="J1109" s="183"/>
      <c r="K1109" s="181"/>
    </row>
    <row r="1110" spans="1:11" x14ac:dyDescent="0.2">
      <c r="A1110" s="26"/>
      <c r="B1110" s="184"/>
      <c r="C1110" s="184"/>
      <c r="D1110" s="184"/>
      <c r="E1110" s="185"/>
      <c r="F1110" s="184" t="s">
        <v>58</v>
      </c>
      <c r="G1110" s="184"/>
      <c r="H1110" s="186"/>
      <c r="I1110" s="187">
        <v>5799059.9699999997</v>
      </c>
      <c r="J1110" s="188"/>
      <c r="K1110" s="189"/>
    </row>
  </sheetData>
  <mergeCells count="2">
    <mergeCell ref="A1:J1"/>
    <mergeCell ref="A2:J2"/>
  </mergeCells>
  <conditionalFormatting sqref="A4:K10 A12:K20 A22:K112 A114:K423 A426:K1110 A424:B425 D424:K425">
    <cfRule type="expression" dxfId="610" priority="7">
      <formula>#REF!&lt;$M$2</formula>
    </cfRule>
    <cfRule type="expression" dxfId="609" priority="8">
      <formula>#REF!&lt;$M$1</formula>
    </cfRule>
    <cfRule type="expression" dxfId="608" priority="9">
      <formula>$B4=""</formula>
    </cfRule>
  </conditionalFormatting>
  <conditionalFormatting sqref="A11:K11">
    <cfRule type="expression" dxfId="607" priority="10">
      <formula>#REF!&lt;$M$2</formula>
    </cfRule>
    <cfRule type="expression" dxfId="606" priority="11">
      <formula>#REF!&lt;$M$1</formula>
    </cfRule>
    <cfRule type="expression" dxfId="605" priority="12">
      <formula>$B11=""</formula>
    </cfRule>
  </conditionalFormatting>
  <conditionalFormatting sqref="A21:K21">
    <cfRule type="expression" dxfId="604" priority="13">
      <formula>#REF!&lt;$M$2</formula>
    </cfRule>
    <cfRule type="expression" dxfId="603" priority="14">
      <formula>#REF!&lt;$M$1</formula>
    </cfRule>
    <cfRule type="expression" dxfId="602" priority="15">
      <formula>$B21=""</formula>
    </cfRule>
  </conditionalFormatting>
  <conditionalFormatting sqref="A113:K113">
    <cfRule type="expression" dxfId="601" priority="16">
      <formula>#REF!&lt;$M$2</formula>
    </cfRule>
    <cfRule type="expression" dxfId="600" priority="17">
      <formula>#REF!&lt;$M$1</formula>
    </cfRule>
    <cfRule type="expression" dxfId="599" priority="18">
      <formula>$B113=""</formula>
    </cfRule>
  </conditionalFormatting>
  <conditionalFormatting sqref="C424">
    <cfRule type="expression" dxfId="598" priority="4">
      <formula>#REF!&lt;$M$2</formula>
    </cfRule>
    <cfRule type="expression" dxfId="597" priority="5">
      <formula>#REF!&lt;$M$1</formula>
    </cfRule>
    <cfRule type="expression" dxfId="596" priority="6">
      <formula>$B424=""</formula>
    </cfRule>
  </conditionalFormatting>
  <conditionalFormatting sqref="C425">
    <cfRule type="expression" dxfId="595" priority="1">
      <formula>#REF!&lt;$M$2</formula>
    </cfRule>
    <cfRule type="expression" dxfId="594" priority="2">
      <formula>#REF!&lt;$M$1</formula>
    </cfRule>
    <cfRule type="expression" dxfId="593" priority="3">
      <formula>$B425=""</formula>
    </cfRule>
  </conditionalFormatting>
  <pageMargins left="0.78740157480314998" right="0.70866141732283505" top="0.98425196850393704" bottom="0.70866141732283505" header="0.39370078740157499" footer="0.196850393700787"/>
  <pageSetup paperSize="9" scale="85" orientation="landscape" r:id="rId1"/>
  <headerFooter>
    <oddHeader>&amp;C&amp;"Arial,Negrito"&amp;9PREFEITURA MUNICIPAL DE CAMPO GRANDE
ESTADO DE MATO GROSSO DO SUL
SECRETARIA MUNICIPAL DE INFRAESTRUTURA E SERVIÇOS PÚBLICOS&amp;L&amp;G&amp;R&amp;"Calibri,Normal"&amp;8 B.D.I. Serviços (Não Desonerado): 23,54%
B.D.I. Material: 15,28%</oddHeader>
    <oddFooter>&amp;L&amp;6&amp;P/&amp;N
&amp;A&amp;R&amp;G&amp;C&amp;6HMAS
11/07/2025</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3"/>
  <dimension ref="A1:Q1107"/>
  <sheetViews>
    <sheetView view="pageBreakPreview" topLeftCell="A366" zoomScaleNormal="80" zoomScaleSheetLayoutView="100" workbookViewId="0">
      <selection activeCell="G13" sqref="G13"/>
    </sheetView>
  </sheetViews>
  <sheetFormatPr defaultColWidth="9.140625" defaultRowHeight="12.75" x14ac:dyDescent="0.2"/>
  <cols>
    <col min="1" max="1" width="6.28515625" style="5" customWidth="1"/>
    <col min="2" max="2" width="57.140625" style="5" customWidth="1"/>
    <col min="3" max="3" width="7" style="5" customWidth="1"/>
    <col min="4" max="4" width="7.140625" style="5" customWidth="1"/>
    <col min="5" max="5" width="69" style="5" customWidth="1"/>
    <col min="6" max="6" width="8" style="5" customWidth="1"/>
    <col min="7" max="7" width="10.28515625" style="5" customWidth="1"/>
    <col min="8" max="16384" width="9.140625" style="5"/>
  </cols>
  <sheetData>
    <row r="1" spans="1:17" ht="13.5" thickBot="1" x14ac:dyDescent="0.25">
      <c r="A1" s="240" t="s">
        <v>2670</v>
      </c>
      <c r="B1" s="240"/>
      <c r="C1" s="240"/>
      <c r="D1" s="240"/>
      <c r="E1" s="240"/>
      <c r="F1" s="240"/>
      <c r="G1" s="30" t="s">
        <v>0</v>
      </c>
    </row>
    <row r="2" spans="1:17" ht="26.25" customHeight="1" x14ac:dyDescent="0.2">
      <c r="A2" s="241" t="s">
        <v>4968</v>
      </c>
      <c r="B2" s="241"/>
      <c r="C2" s="241"/>
      <c r="D2" s="241"/>
      <c r="E2" s="241"/>
      <c r="F2" s="241"/>
    </row>
    <row r="3" spans="1:17" x14ac:dyDescent="0.2">
      <c r="A3" s="170" t="s">
        <v>2</v>
      </c>
      <c r="B3" s="171" t="s">
        <v>3</v>
      </c>
      <c r="C3" s="171" t="s">
        <v>62</v>
      </c>
      <c r="D3" s="171" t="s">
        <v>63</v>
      </c>
      <c r="E3" s="190" t="s">
        <v>2671</v>
      </c>
      <c r="G3" s="24"/>
      <c r="H3" s="25"/>
      <c r="I3" s="25"/>
      <c r="J3" s="25"/>
      <c r="K3" s="25"/>
      <c r="L3" s="25"/>
      <c r="M3" s="25"/>
      <c r="N3" s="25"/>
      <c r="O3" s="25"/>
      <c r="P3" s="25"/>
      <c r="Q3" s="25"/>
    </row>
    <row r="4" spans="1:17" x14ac:dyDescent="0.2">
      <c r="A4" s="191" t="s">
        <v>6</v>
      </c>
      <c r="B4" s="191" t="s">
        <v>7</v>
      </c>
      <c r="C4" s="191"/>
      <c r="D4" s="191"/>
      <c r="E4" s="192"/>
      <c r="G4" s="32"/>
    </row>
    <row r="5" spans="1:17" x14ac:dyDescent="0.2">
      <c r="A5" s="191" t="s">
        <v>8</v>
      </c>
      <c r="B5" s="191" t="s">
        <v>9</v>
      </c>
      <c r="C5" s="191"/>
      <c r="D5" s="191"/>
      <c r="E5" s="193"/>
      <c r="G5" s="33"/>
    </row>
    <row r="6" spans="1:17" x14ac:dyDescent="0.2">
      <c r="A6" s="191" t="s">
        <v>70</v>
      </c>
      <c r="B6" s="191" t="s">
        <v>71</v>
      </c>
      <c r="C6" s="191"/>
      <c r="D6" s="191"/>
      <c r="E6" s="193"/>
      <c r="G6" s="33"/>
    </row>
    <row r="7" spans="1:17" x14ac:dyDescent="0.2">
      <c r="A7" s="191" t="s">
        <v>72</v>
      </c>
      <c r="B7" s="191" t="s">
        <v>75</v>
      </c>
      <c r="C7" s="191" t="s">
        <v>76</v>
      </c>
      <c r="D7" s="191">
        <v>1</v>
      </c>
      <c r="E7" s="193" t="s">
        <v>4812</v>
      </c>
      <c r="G7" s="33"/>
    </row>
    <row r="8" spans="1:17" x14ac:dyDescent="0.2">
      <c r="A8" s="191" t="s">
        <v>79</v>
      </c>
      <c r="B8" s="191" t="s">
        <v>80</v>
      </c>
      <c r="C8" s="191"/>
      <c r="D8" s="191"/>
      <c r="E8" s="193"/>
      <c r="G8" s="33"/>
    </row>
    <row r="9" spans="1:17" ht="19.5" x14ac:dyDescent="0.2">
      <c r="A9" s="191" t="s">
        <v>81</v>
      </c>
      <c r="B9" s="191" t="s">
        <v>83</v>
      </c>
      <c r="C9" s="191" t="s">
        <v>76</v>
      </c>
      <c r="D9" s="191">
        <v>1</v>
      </c>
      <c r="E9" s="193" t="s">
        <v>4812</v>
      </c>
      <c r="G9" s="33"/>
    </row>
    <row r="10" spans="1:17" x14ac:dyDescent="0.2">
      <c r="A10" s="191" t="s">
        <v>85</v>
      </c>
      <c r="B10" s="191" t="s">
        <v>86</v>
      </c>
      <c r="C10" s="191"/>
      <c r="D10" s="191"/>
      <c r="E10" s="193"/>
      <c r="G10" s="33"/>
    </row>
    <row r="11" spans="1:17" ht="19.5" x14ac:dyDescent="0.2">
      <c r="A11" s="191" t="s">
        <v>87</v>
      </c>
      <c r="B11" s="191" t="s">
        <v>89</v>
      </c>
      <c r="C11" s="191" t="s">
        <v>76</v>
      </c>
      <c r="D11" s="191">
        <v>1</v>
      </c>
      <c r="E11" s="193" t="s">
        <v>4812</v>
      </c>
      <c r="G11" s="33"/>
    </row>
    <row r="12" spans="1:17" x14ac:dyDescent="0.2">
      <c r="A12" s="191" t="s">
        <v>91</v>
      </c>
      <c r="B12" s="191" t="s">
        <v>92</v>
      </c>
      <c r="C12" s="191"/>
      <c r="D12" s="191"/>
      <c r="E12" s="193"/>
      <c r="G12" s="33"/>
    </row>
    <row r="13" spans="1:17" ht="19.5" x14ac:dyDescent="0.2">
      <c r="A13" s="191" t="s">
        <v>93</v>
      </c>
      <c r="B13" s="191" t="s">
        <v>96</v>
      </c>
      <c r="C13" s="191" t="s">
        <v>97</v>
      </c>
      <c r="D13" s="191">
        <v>59</v>
      </c>
      <c r="E13" s="193" t="s">
        <v>4813</v>
      </c>
      <c r="G13" s="33"/>
    </row>
    <row r="14" spans="1:17" x14ac:dyDescent="0.2">
      <c r="A14" s="191" t="s">
        <v>99</v>
      </c>
      <c r="B14" s="191" t="s">
        <v>100</v>
      </c>
      <c r="C14" s="191"/>
      <c r="D14" s="191"/>
      <c r="E14" s="193"/>
      <c r="G14" s="33"/>
    </row>
    <row r="15" spans="1:17" x14ac:dyDescent="0.2">
      <c r="A15" s="191" t="s">
        <v>101</v>
      </c>
      <c r="B15" s="191" t="s">
        <v>103</v>
      </c>
      <c r="C15" s="191" t="s">
        <v>104</v>
      </c>
      <c r="D15" s="191">
        <v>16</v>
      </c>
      <c r="E15" s="193" t="s">
        <v>4812</v>
      </c>
      <c r="G15" s="33"/>
    </row>
    <row r="16" spans="1:17" x14ac:dyDescent="0.2">
      <c r="A16" s="191" t="s">
        <v>10</v>
      </c>
      <c r="B16" s="191" t="s">
        <v>11</v>
      </c>
      <c r="C16" s="191"/>
      <c r="D16" s="191"/>
      <c r="E16" s="193"/>
      <c r="G16" s="33"/>
    </row>
    <row r="17" spans="1:7" x14ac:dyDescent="0.2">
      <c r="A17" s="191" t="s">
        <v>106</v>
      </c>
      <c r="B17" s="191" t="s">
        <v>107</v>
      </c>
      <c r="C17" s="191"/>
      <c r="D17" s="191"/>
      <c r="E17" s="193"/>
      <c r="G17" s="33"/>
    </row>
    <row r="18" spans="1:7" ht="19.5" x14ac:dyDescent="0.2">
      <c r="A18" s="191" t="s">
        <v>108</v>
      </c>
      <c r="B18" s="191" t="s">
        <v>110</v>
      </c>
      <c r="C18" s="191" t="s">
        <v>111</v>
      </c>
      <c r="D18" s="191">
        <v>8.9600000000000009</v>
      </c>
      <c r="E18" s="193" t="s">
        <v>4814</v>
      </c>
      <c r="G18" s="33"/>
    </row>
    <row r="19" spans="1:7" x14ac:dyDescent="0.2">
      <c r="A19" s="191" t="s">
        <v>12</v>
      </c>
      <c r="B19" s="191" t="s">
        <v>13</v>
      </c>
      <c r="C19" s="191"/>
      <c r="D19" s="191"/>
      <c r="E19" s="193"/>
      <c r="G19" s="33"/>
    </row>
    <row r="20" spans="1:7" x14ac:dyDescent="0.2">
      <c r="A20" s="191" t="s">
        <v>113</v>
      </c>
      <c r="B20" s="191" t="s">
        <v>114</v>
      </c>
      <c r="C20" s="191"/>
      <c r="D20" s="191"/>
      <c r="E20" s="193"/>
      <c r="G20" s="33"/>
    </row>
    <row r="21" spans="1:7" x14ac:dyDescent="0.2">
      <c r="A21" s="191" t="s">
        <v>115</v>
      </c>
      <c r="B21" s="191" t="s">
        <v>116</v>
      </c>
      <c r="C21" s="191"/>
      <c r="D21" s="191"/>
      <c r="E21" s="193"/>
      <c r="G21" s="33"/>
    </row>
    <row r="22" spans="1:7" ht="19.5" x14ac:dyDescent="0.2">
      <c r="A22" s="191" t="s">
        <v>117</v>
      </c>
      <c r="B22" s="191" t="s">
        <v>118</v>
      </c>
      <c r="C22" s="191"/>
      <c r="D22" s="191"/>
      <c r="E22" s="193"/>
      <c r="G22" s="33"/>
    </row>
    <row r="23" spans="1:7" ht="19.5" x14ac:dyDescent="0.2">
      <c r="A23" s="191" t="s">
        <v>119</v>
      </c>
      <c r="B23" s="191" t="s">
        <v>121</v>
      </c>
      <c r="C23" s="191" t="s">
        <v>97</v>
      </c>
      <c r="D23" s="191">
        <v>39.46</v>
      </c>
      <c r="E23" s="193" t="s">
        <v>4815</v>
      </c>
      <c r="G23" s="33"/>
    </row>
    <row r="24" spans="1:7" ht="19.5" x14ac:dyDescent="0.2">
      <c r="A24" s="191" t="s">
        <v>123</v>
      </c>
      <c r="B24" s="191" t="s">
        <v>125</v>
      </c>
      <c r="C24" s="191" t="s">
        <v>76</v>
      </c>
      <c r="D24" s="191">
        <v>4</v>
      </c>
      <c r="E24" s="193" t="s">
        <v>4815</v>
      </c>
      <c r="G24" s="33"/>
    </row>
    <row r="25" spans="1:7" ht="19.5" x14ac:dyDescent="0.2">
      <c r="A25" s="191" t="s">
        <v>127</v>
      </c>
      <c r="B25" s="191" t="s">
        <v>129</v>
      </c>
      <c r="C25" s="191" t="s">
        <v>97</v>
      </c>
      <c r="D25" s="191">
        <v>21</v>
      </c>
      <c r="E25" s="193" t="s">
        <v>4815</v>
      </c>
      <c r="G25" s="33"/>
    </row>
    <row r="26" spans="1:7" ht="29.25" x14ac:dyDescent="0.2">
      <c r="A26" s="191" t="s">
        <v>131</v>
      </c>
      <c r="B26" s="191" t="s">
        <v>133</v>
      </c>
      <c r="C26" s="191" t="s">
        <v>97</v>
      </c>
      <c r="D26" s="191">
        <v>179</v>
      </c>
      <c r="E26" s="193" t="s">
        <v>4815</v>
      </c>
      <c r="G26" s="33"/>
    </row>
    <row r="27" spans="1:7" ht="19.5" x14ac:dyDescent="0.2">
      <c r="A27" s="191" t="s">
        <v>135</v>
      </c>
      <c r="B27" s="191" t="s">
        <v>137</v>
      </c>
      <c r="C27" s="191" t="s">
        <v>111</v>
      </c>
      <c r="D27" s="191">
        <v>3.36</v>
      </c>
      <c r="E27" s="193" t="s">
        <v>4816</v>
      </c>
      <c r="G27" s="33"/>
    </row>
    <row r="28" spans="1:7" ht="19.5" x14ac:dyDescent="0.2">
      <c r="A28" s="191" t="s">
        <v>139</v>
      </c>
      <c r="B28" s="191" t="s">
        <v>141</v>
      </c>
      <c r="C28" s="191" t="s">
        <v>111</v>
      </c>
      <c r="D28" s="191">
        <v>3.36</v>
      </c>
      <c r="E28" s="193" t="s">
        <v>4816</v>
      </c>
      <c r="G28" s="33"/>
    </row>
    <row r="29" spans="1:7" ht="19.5" x14ac:dyDescent="0.2">
      <c r="A29" s="191" t="s">
        <v>143</v>
      </c>
      <c r="B29" s="191" t="s">
        <v>145</v>
      </c>
      <c r="C29" s="191" t="s">
        <v>97</v>
      </c>
      <c r="D29" s="191">
        <v>179</v>
      </c>
      <c r="E29" s="193" t="s">
        <v>4817</v>
      </c>
      <c r="G29" s="33"/>
    </row>
    <row r="30" spans="1:7" ht="19.5" x14ac:dyDescent="0.2">
      <c r="A30" s="191" t="s">
        <v>147</v>
      </c>
      <c r="B30" s="191" t="s">
        <v>149</v>
      </c>
      <c r="C30" s="191" t="s">
        <v>97</v>
      </c>
      <c r="D30" s="191">
        <v>179</v>
      </c>
      <c r="E30" s="193" t="s">
        <v>4817</v>
      </c>
      <c r="G30" s="33"/>
    </row>
    <row r="31" spans="1:7" ht="19.5" x14ac:dyDescent="0.2">
      <c r="A31" s="191" t="s">
        <v>151</v>
      </c>
      <c r="B31" s="191" t="s">
        <v>152</v>
      </c>
      <c r="C31" s="191"/>
      <c r="D31" s="191"/>
      <c r="E31" s="193"/>
      <c r="G31" s="33"/>
    </row>
    <row r="32" spans="1:7" ht="19.5" x14ac:dyDescent="0.2">
      <c r="A32" s="191" t="s">
        <v>153</v>
      </c>
      <c r="B32" s="191" t="s">
        <v>155</v>
      </c>
      <c r="C32" s="191" t="s">
        <v>97</v>
      </c>
      <c r="D32" s="191">
        <v>743</v>
      </c>
      <c r="E32" s="193" t="s">
        <v>4818</v>
      </c>
      <c r="G32" s="33"/>
    </row>
    <row r="33" spans="1:7" ht="19.5" x14ac:dyDescent="0.2">
      <c r="A33" s="191" t="s">
        <v>157</v>
      </c>
      <c r="B33" s="191" t="s">
        <v>158</v>
      </c>
      <c r="C33" s="191"/>
      <c r="D33" s="191"/>
      <c r="E33" s="193"/>
      <c r="G33" s="33"/>
    </row>
    <row r="34" spans="1:7" ht="19.5" x14ac:dyDescent="0.2">
      <c r="A34" s="191" t="s">
        <v>159</v>
      </c>
      <c r="B34" s="191" t="s">
        <v>161</v>
      </c>
      <c r="C34" s="191" t="s">
        <v>76</v>
      </c>
      <c r="D34" s="191">
        <v>1</v>
      </c>
      <c r="E34" s="193" t="s">
        <v>4818</v>
      </c>
      <c r="G34" s="33"/>
    </row>
    <row r="35" spans="1:7" ht="19.5" x14ac:dyDescent="0.2">
      <c r="A35" s="191" t="s">
        <v>163</v>
      </c>
      <c r="B35" s="191" t="s">
        <v>165</v>
      </c>
      <c r="C35" s="191" t="s">
        <v>76</v>
      </c>
      <c r="D35" s="191">
        <v>4</v>
      </c>
      <c r="E35" s="193" t="s">
        <v>4818</v>
      </c>
      <c r="G35" s="33"/>
    </row>
    <row r="36" spans="1:7" ht="19.5" x14ac:dyDescent="0.2">
      <c r="A36" s="191" t="s">
        <v>167</v>
      </c>
      <c r="B36" s="191" t="s">
        <v>169</v>
      </c>
      <c r="C36" s="191" t="s">
        <v>76</v>
      </c>
      <c r="D36" s="191">
        <v>1</v>
      </c>
      <c r="E36" s="193" t="s">
        <v>4818</v>
      </c>
      <c r="G36" s="33"/>
    </row>
    <row r="37" spans="1:7" ht="19.5" x14ac:dyDescent="0.2">
      <c r="A37" s="191" t="s">
        <v>171</v>
      </c>
      <c r="B37" s="191" t="s">
        <v>173</v>
      </c>
      <c r="C37" s="191" t="s">
        <v>76</v>
      </c>
      <c r="D37" s="191">
        <v>1</v>
      </c>
      <c r="E37" s="193" t="s">
        <v>4818</v>
      </c>
      <c r="G37" s="33"/>
    </row>
    <row r="38" spans="1:7" ht="19.5" x14ac:dyDescent="0.2">
      <c r="A38" s="191" t="s">
        <v>175</v>
      </c>
      <c r="B38" s="191" t="s">
        <v>177</v>
      </c>
      <c r="C38" s="191" t="s">
        <v>76</v>
      </c>
      <c r="D38" s="191">
        <v>4</v>
      </c>
      <c r="E38" s="193" t="s">
        <v>4818</v>
      </c>
      <c r="G38" s="33"/>
    </row>
    <row r="39" spans="1:7" ht="19.5" x14ac:dyDescent="0.2">
      <c r="A39" s="191" t="s">
        <v>178</v>
      </c>
      <c r="B39" s="191" t="s">
        <v>180</v>
      </c>
      <c r="C39" s="191" t="s">
        <v>76</v>
      </c>
      <c r="D39" s="191">
        <v>4</v>
      </c>
      <c r="E39" s="193" t="s">
        <v>4818</v>
      </c>
      <c r="G39" s="33"/>
    </row>
    <row r="40" spans="1:7" ht="19.5" x14ac:dyDescent="0.2">
      <c r="A40" s="191" t="s">
        <v>182</v>
      </c>
      <c r="B40" s="191" t="s">
        <v>183</v>
      </c>
      <c r="C40" s="191"/>
      <c r="D40" s="191"/>
      <c r="E40" s="193"/>
      <c r="G40" s="33"/>
    </row>
    <row r="41" spans="1:7" ht="19.5" x14ac:dyDescent="0.2">
      <c r="A41" s="191" t="s">
        <v>184</v>
      </c>
      <c r="B41" s="191" t="s">
        <v>186</v>
      </c>
      <c r="C41" s="191" t="s">
        <v>76</v>
      </c>
      <c r="D41" s="191">
        <v>28</v>
      </c>
      <c r="E41" s="193" t="s">
        <v>4818</v>
      </c>
      <c r="G41" s="33"/>
    </row>
    <row r="42" spans="1:7" ht="19.5" x14ac:dyDescent="0.2">
      <c r="A42" s="191" t="s">
        <v>188</v>
      </c>
      <c r="B42" s="191" t="s">
        <v>190</v>
      </c>
      <c r="C42" s="191" t="s">
        <v>76</v>
      </c>
      <c r="D42" s="191">
        <v>2</v>
      </c>
      <c r="E42" s="193" t="s">
        <v>4818</v>
      </c>
      <c r="G42" s="33"/>
    </row>
    <row r="43" spans="1:7" ht="19.5" x14ac:dyDescent="0.2">
      <c r="A43" s="191" t="s">
        <v>192</v>
      </c>
      <c r="B43" s="191" t="s">
        <v>194</v>
      </c>
      <c r="C43" s="191" t="s">
        <v>76</v>
      </c>
      <c r="D43" s="191">
        <v>2</v>
      </c>
      <c r="E43" s="193" t="s">
        <v>4818</v>
      </c>
      <c r="G43" s="33"/>
    </row>
    <row r="44" spans="1:7" ht="19.5" x14ac:dyDescent="0.2">
      <c r="A44" s="191" t="s">
        <v>196</v>
      </c>
      <c r="B44" s="191" t="s">
        <v>198</v>
      </c>
      <c r="C44" s="191" t="s">
        <v>76</v>
      </c>
      <c r="D44" s="191">
        <v>1</v>
      </c>
      <c r="E44" s="193" t="s">
        <v>4818</v>
      </c>
      <c r="G44" s="33"/>
    </row>
    <row r="45" spans="1:7" ht="19.5" x14ac:dyDescent="0.2">
      <c r="A45" s="191" t="s">
        <v>200</v>
      </c>
      <c r="B45" s="191" t="s">
        <v>202</v>
      </c>
      <c r="C45" s="191" t="s">
        <v>76</v>
      </c>
      <c r="D45" s="191">
        <v>23</v>
      </c>
      <c r="E45" s="193" t="s">
        <v>4818</v>
      </c>
      <c r="G45" s="33"/>
    </row>
    <row r="46" spans="1:7" ht="19.5" x14ac:dyDescent="0.2">
      <c r="A46" s="191" t="s">
        <v>204</v>
      </c>
      <c r="B46" s="191" t="s">
        <v>206</v>
      </c>
      <c r="C46" s="191" t="s">
        <v>76</v>
      </c>
      <c r="D46" s="191">
        <v>4</v>
      </c>
      <c r="E46" s="193" t="s">
        <v>4818</v>
      </c>
      <c r="G46" s="33"/>
    </row>
    <row r="47" spans="1:7" ht="19.5" x14ac:dyDescent="0.2">
      <c r="A47" s="191" t="s">
        <v>208</v>
      </c>
      <c r="B47" s="191" t="s">
        <v>210</v>
      </c>
      <c r="C47" s="191" t="s">
        <v>76</v>
      </c>
      <c r="D47" s="191">
        <v>3</v>
      </c>
      <c r="E47" s="193" t="s">
        <v>4818</v>
      </c>
      <c r="G47" s="33"/>
    </row>
    <row r="48" spans="1:7" ht="19.5" x14ac:dyDescent="0.2">
      <c r="A48" s="191" t="s">
        <v>212</v>
      </c>
      <c r="B48" s="191" t="s">
        <v>213</v>
      </c>
      <c r="C48" s="191"/>
      <c r="D48" s="191"/>
      <c r="E48" s="193"/>
      <c r="G48" s="33"/>
    </row>
    <row r="49" spans="1:7" ht="19.5" x14ac:dyDescent="0.2">
      <c r="A49" s="191" t="s">
        <v>214</v>
      </c>
      <c r="B49" s="191" t="s">
        <v>216</v>
      </c>
      <c r="C49" s="191" t="s">
        <v>76</v>
      </c>
      <c r="D49" s="191">
        <v>1</v>
      </c>
      <c r="E49" s="193" t="s">
        <v>4818</v>
      </c>
      <c r="G49" s="33"/>
    </row>
    <row r="50" spans="1:7" x14ac:dyDescent="0.2">
      <c r="A50" s="191" t="s">
        <v>218</v>
      </c>
      <c r="B50" s="191" t="s">
        <v>219</v>
      </c>
      <c r="C50" s="191"/>
      <c r="D50" s="191"/>
      <c r="E50" s="193"/>
      <c r="G50" s="33"/>
    </row>
    <row r="51" spans="1:7" ht="19.5" x14ac:dyDescent="0.2">
      <c r="A51" s="191" t="s">
        <v>220</v>
      </c>
      <c r="B51" s="191" t="s">
        <v>118</v>
      </c>
      <c r="C51" s="191"/>
      <c r="D51" s="191"/>
      <c r="E51" s="193"/>
      <c r="G51" s="33"/>
    </row>
    <row r="52" spans="1:7" ht="19.5" x14ac:dyDescent="0.2">
      <c r="A52" s="191" t="s">
        <v>221</v>
      </c>
      <c r="B52" s="191" t="s">
        <v>121</v>
      </c>
      <c r="C52" s="191" t="s">
        <v>97</v>
      </c>
      <c r="D52" s="191">
        <v>13</v>
      </c>
      <c r="E52" s="193" t="s">
        <v>4818</v>
      </c>
      <c r="G52" s="33"/>
    </row>
    <row r="53" spans="1:7" ht="19.5" x14ac:dyDescent="0.2">
      <c r="A53" s="191" t="s">
        <v>222</v>
      </c>
      <c r="B53" s="191" t="s">
        <v>129</v>
      </c>
      <c r="C53" s="191" t="s">
        <v>97</v>
      </c>
      <c r="D53" s="191">
        <v>14</v>
      </c>
      <c r="E53" s="193" t="s">
        <v>4818</v>
      </c>
      <c r="G53" s="33"/>
    </row>
    <row r="54" spans="1:7" ht="29.25" x14ac:dyDescent="0.2">
      <c r="A54" s="191" t="s">
        <v>223</v>
      </c>
      <c r="B54" s="191" t="s">
        <v>133</v>
      </c>
      <c r="C54" s="191" t="s">
        <v>97</v>
      </c>
      <c r="D54" s="191">
        <v>11</v>
      </c>
      <c r="E54" s="193" t="s">
        <v>4818</v>
      </c>
      <c r="G54" s="33"/>
    </row>
    <row r="55" spans="1:7" ht="29.25" x14ac:dyDescent="0.2">
      <c r="A55" s="191" t="s">
        <v>224</v>
      </c>
      <c r="B55" s="191" t="s">
        <v>226</v>
      </c>
      <c r="C55" s="191" t="s">
        <v>97</v>
      </c>
      <c r="D55" s="191">
        <v>192</v>
      </c>
      <c r="E55" s="193" t="s">
        <v>4818</v>
      </c>
      <c r="G55" s="33"/>
    </row>
    <row r="56" spans="1:7" ht="19.5" x14ac:dyDescent="0.2">
      <c r="A56" s="191" t="s">
        <v>228</v>
      </c>
      <c r="B56" s="191" t="s">
        <v>230</v>
      </c>
      <c r="C56" s="191" t="s">
        <v>97</v>
      </c>
      <c r="D56" s="191">
        <v>22</v>
      </c>
      <c r="E56" s="193" t="s">
        <v>4818</v>
      </c>
      <c r="G56" s="33"/>
    </row>
    <row r="57" spans="1:7" ht="19.5" x14ac:dyDescent="0.2">
      <c r="A57" s="191" t="s">
        <v>232</v>
      </c>
      <c r="B57" s="191" t="s">
        <v>125</v>
      </c>
      <c r="C57" s="191" t="s">
        <v>76</v>
      </c>
      <c r="D57" s="191">
        <v>1</v>
      </c>
      <c r="E57" s="193" t="s">
        <v>4818</v>
      </c>
      <c r="G57" s="33"/>
    </row>
    <row r="58" spans="1:7" ht="19.5" x14ac:dyDescent="0.2">
      <c r="A58" s="191" t="s">
        <v>233</v>
      </c>
      <c r="B58" s="191" t="s">
        <v>137</v>
      </c>
      <c r="C58" s="191" t="s">
        <v>111</v>
      </c>
      <c r="D58" s="191">
        <v>2.2400000000000002</v>
      </c>
      <c r="E58" s="193" t="s">
        <v>4819</v>
      </c>
      <c r="G58" s="33"/>
    </row>
    <row r="59" spans="1:7" ht="19.5" x14ac:dyDescent="0.2">
      <c r="A59" s="191" t="s">
        <v>234</v>
      </c>
      <c r="B59" s="191" t="s">
        <v>141</v>
      </c>
      <c r="C59" s="191" t="s">
        <v>111</v>
      </c>
      <c r="D59" s="191">
        <v>2.2400000000000002</v>
      </c>
      <c r="E59" s="193" t="s">
        <v>4819</v>
      </c>
      <c r="G59" s="33"/>
    </row>
    <row r="60" spans="1:7" ht="19.5" x14ac:dyDescent="0.2">
      <c r="A60" s="191" t="s">
        <v>235</v>
      </c>
      <c r="B60" s="191" t="s">
        <v>145</v>
      </c>
      <c r="C60" s="191" t="s">
        <v>97</v>
      </c>
      <c r="D60" s="191">
        <v>11</v>
      </c>
      <c r="E60" s="193" t="s">
        <v>4820</v>
      </c>
      <c r="G60" s="33"/>
    </row>
    <row r="61" spans="1:7" ht="19.5" x14ac:dyDescent="0.2">
      <c r="A61" s="191" t="s">
        <v>236</v>
      </c>
      <c r="B61" s="191" t="s">
        <v>149</v>
      </c>
      <c r="C61" s="191" t="s">
        <v>97</v>
      </c>
      <c r="D61" s="191">
        <v>11</v>
      </c>
      <c r="E61" s="193" t="s">
        <v>4820</v>
      </c>
      <c r="G61" s="33"/>
    </row>
    <row r="62" spans="1:7" ht="19.5" x14ac:dyDescent="0.2">
      <c r="A62" s="191" t="s">
        <v>237</v>
      </c>
      <c r="B62" s="191" t="s">
        <v>152</v>
      </c>
      <c r="C62" s="191"/>
      <c r="D62" s="191"/>
      <c r="E62" s="193"/>
      <c r="G62" s="33"/>
    </row>
    <row r="63" spans="1:7" ht="19.5" x14ac:dyDescent="0.2">
      <c r="A63" s="191" t="s">
        <v>238</v>
      </c>
      <c r="B63" s="191" t="s">
        <v>155</v>
      </c>
      <c r="C63" s="191" t="s">
        <v>97</v>
      </c>
      <c r="D63" s="191">
        <v>1117.5999999999999</v>
      </c>
      <c r="E63" s="193" t="s">
        <v>4818</v>
      </c>
      <c r="G63" s="33"/>
    </row>
    <row r="64" spans="1:7" ht="19.5" x14ac:dyDescent="0.2">
      <c r="A64" s="191" t="s">
        <v>239</v>
      </c>
      <c r="B64" s="191" t="s">
        <v>241</v>
      </c>
      <c r="C64" s="191" t="s">
        <v>97</v>
      </c>
      <c r="D64" s="191">
        <v>189.2</v>
      </c>
      <c r="E64" s="193" t="s">
        <v>4818</v>
      </c>
      <c r="G64" s="33"/>
    </row>
    <row r="65" spans="1:7" ht="19.5" x14ac:dyDescent="0.2">
      <c r="A65" s="191" t="s">
        <v>243</v>
      </c>
      <c r="B65" s="191" t="s">
        <v>158</v>
      </c>
      <c r="C65" s="191"/>
      <c r="D65" s="191"/>
      <c r="E65" s="193"/>
      <c r="G65" s="33"/>
    </row>
    <row r="66" spans="1:7" ht="19.5" x14ac:dyDescent="0.2">
      <c r="A66" s="191" t="s">
        <v>244</v>
      </c>
      <c r="B66" s="191" t="s">
        <v>173</v>
      </c>
      <c r="C66" s="191" t="s">
        <v>76</v>
      </c>
      <c r="D66" s="191">
        <v>3</v>
      </c>
      <c r="E66" s="193" t="s">
        <v>4818</v>
      </c>
      <c r="G66" s="33"/>
    </row>
    <row r="67" spans="1:7" ht="19.5" x14ac:dyDescent="0.2">
      <c r="A67" s="191" t="s">
        <v>245</v>
      </c>
      <c r="B67" s="191" t="s">
        <v>177</v>
      </c>
      <c r="C67" s="191" t="s">
        <v>76</v>
      </c>
      <c r="D67" s="191">
        <v>6</v>
      </c>
      <c r="E67" s="193" t="s">
        <v>4818</v>
      </c>
      <c r="G67" s="33"/>
    </row>
    <row r="68" spans="1:7" ht="19.5" x14ac:dyDescent="0.2">
      <c r="A68" s="191" t="s">
        <v>246</v>
      </c>
      <c r="B68" s="191" t="s">
        <v>248</v>
      </c>
      <c r="C68" s="191" t="s">
        <v>76</v>
      </c>
      <c r="D68" s="191">
        <v>1</v>
      </c>
      <c r="E68" s="193" t="s">
        <v>4818</v>
      </c>
      <c r="G68" s="33"/>
    </row>
    <row r="69" spans="1:7" ht="19.5" x14ac:dyDescent="0.2">
      <c r="A69" s="191" t="s">
        <v>250</v>
      </c>
      <c r="B69" s="191" t="s">
        <v>183</v>
      </c>
      <c r="C69" s="191"/>
      <c r="D69" s="191"/>
      <c r="E69" s="193"/>
      <c r="G69" s="33"/>
    </row>
    <row r="70" spans="1:7" ht="19.5" x14ac:dyDescent="0.2">
      <c r="A70" s="191" t="s">
        <v>251</v>
      </c>
      <c r="B70" s="191" t="s">
        <v>253</v>
      </c>
      <c r="C70" s="191" t="s">
        <v>76</v>
      </c>
      <c r="D70" s="191">
        <v>18</v>
      </c>
      <c r="E70" s="193" t="s">
        <v>4818</v>
      </c>
      <c r="G70" s="33"/>
    </row>
    <row r="71" spans="1:7" ht="19.5" x14ac:dyDescent="0.2">
      <c r="A71" s="191" t="s">
        <v>255</v>
      </c>
      <c r="B71" s="191" t="s">
        <v>186</v>
      </c>
      <c r="C71" s="191" t="s">
        <v>76</v>
      </c>
      <c r="D71" s="191">
        <v>5</v>
      </c>
      <c r="E71" s="193" t="s">
        <v>4818</v>
      </c>
      <c r="G71" s="33"/>
    </row>
    <row r="72" spans="1:7" ht="19.5" x14ac:dyDescent="0.2">
      <c r="A72" s="191" t="s">
        <v>256</v>
      </c>
      <c r="B72" s="191" t="s">
        <v>190</v>
      </c>
      <c r="C72" s="191" t="s">
        <v>76</v>
      </c>
      <c r="D72" s="191">
        <v>5</v>
      </c>
      <c r="E72" s="193" t="s">
        <v>4818</v>
      </c>
      <c r="G72" s="33"/>
    </row>
    <row r="73" spans="1:7" ht="19.5" x14ac:dyDescent="0.2">
      <c r="A73" s="191" t="s">
        <v>257</v>
      </c>
      <c r="B73" s="191" t="s">
        <v>206</v>
      </c>
      <c r="C73" s="191" t="s">
        <v>76</v>
      </c>
      <c r="D73" s="191">
        <v>7</v>
      </c>
      <c r="E73" s="193" t="s">
        <v>4818</v>
      </c>
      <c r="G73" s="33"/>
    </row>
    <row r="74" spans="1:7" ht="19.5" x14ac:dyDescent="0.2">
      <c r="A74" s="191" t="s">
        <v>258</v>
      </c>
      <c r="B74" s="191" t="s">
        <v>202</v>
      </c>
      <c r="C74" s="191" t="s">
        <v>76</v>
      </c>
      <c r="D74" s="191">
        <v>2</v>
      </c>
      <c r="E74" s="193" t="s">
        <v>4818</v>
      </c>
      <c r="G74" s="33"/>
    </row>
    <row r="75" spans="1:7" ht="19.5" x14ac:dyDescent="0.2">
      <c r="A75" s="191" t="s">
        <v>259</v>
      </c>
      <c r="B75" s="191" t="s">
        <v>261</v>
      </c>
      <c r="C75" s="191" t="s">
        <v>76</v>
      </c>
      <c r="D75" s="191">
        <v>2</v>
      </c>
      <c r="E75" s="193" t="s">
        <v>4818</v>
      </c>
      <c r="G75" s="33"/>
    </row>
    <row r="76" spans="1:7" ht="19.5" x14ac:dyDescent="0.2">
      <c r="A76" s="191" t="s">
        <v>263</v>
      </c>
      <c r="B76" s="191" t="s">
        <v>265</v>
      </c>
      <c r="C76" s="191" t="s">
        <v>76</v>
      </c>
      <c r="D76" s="191">
        <v>1</v>
      </c>
      <c r="E76" s="193" t="s">
        <v>4818</v>
      </c>
      <c r="G76" s="33"/>
    </row>
    <row r="77" spans="1:7" x14ac:dyDescent="0.2">
      <c r="A77" s="191" t="s">
        <v>267</v>
      </c>
      <c r="B77" s="191" t="s">
        <v>268</v>
      </c>
      <c r="C77" s="191"/>
      <c r="D77" s="191"/>
      <c r="E77" s="193"/>
      <c r="G77" s="33"/>
    </row>
    <row r="78" spans="1:7" ht="19.5" x14ac:dyDescent="0.2">
      <c r="A78" s="191" t="s">
        <v>269</v>
      </c>
      <c r="B78" s="191" t="s">
        <v>118</v>
      </c>
      <c r="C78" s="191"/>
      <c r="D78" s="191"/>
      <c r="E78" s="193"/>
      <c r="G78" s="33"/>
    </row>
    <row r="79" spans="1:7" ht="19.5" x14ac:dyDescent="0.2">
      <c r="A79" s="191" t="s">
        <v>270</v>
      </c>
      <c r="B79" s="191" t="s">
        <v>121</v>
      </c>
      <c r="C79" s="191" t="s">
        <v>97</v>
      </c>
      <c r="D79" s="191">
        <v>44</v>
      </c>
      <c r="E79" s="193" t="s">
        <v>4815</v>
      </c>
      <c r="G79" s="33"/>
    </row>
    <row r="80" spans="1:7" ht="19.5" x14ac:dyDescent="0.2">
      <c r="A80" s="191" t="s">
        <v>271</v>
      </c>
      <c r="B80" s="191" t="s">
        <v>202</v>
      </c>
      <c r="C80" s="191" t="s">
        <v>76</v>
      </c>
      <c r="D80" s="191">
        <v>25</v>
      </c>
      <c r="E80" s="193" t="s">
        <v>4815</v>
      </c>
      <c r="G80" s="33"/>
    </row>
    <row r="81" spans="1:7" ht="19.5" x14ac:dyDescent="0.2">
      <c r="A81" s="191" t="s">
        <v>272</v>
      </c>
      <c r="B81" s="191" t="s">
        <v>137</v>
      </c>
      <c r="C81" s="191" t="s">
        <v>111</v>
      </c>
      <c r="D81" s="191">
        <v>8.48</v>
      </c>
      <c r="E81" s="193" t="s">
        <v>4821</v>
      </c>
      <c r="G81" s="33"/>
    </row>
    <row r="82" spans="1:7" ht="19.5" x14ac:dyDescent="0.2">
      <c r="A82" s="191" t="s">
        <v>273</v>
      </c>
      <c r="B82" s="191" t="s">
        <v>141</v>
      </c>
      <c r="C82" s="191" t="s">
        <v>111</v>
      </c>
      <c r="D82" s="191">
        <v>8.48</v>
      </c>
      <c r="E82" s="193" t="s">
        <v>4821</v>
      </c>
      <c r="G82" s="33"/>
    </row>
    <row r="83" spans="1:7" ht="19.5" x14ac:dyDescent="0.2">
      <c r="A83" s="191" t="s">
        <v>274</v>
      </c>
      <c r="B83" s="191" t="s">
        <v>152</v>
      </c>
      <c r="C83" s="191"/>
      <c r="D83" s="191"/>
      <c r="E83" s="193"/>
      <c r="G83" s="33"/>
    </row>
    <row r="84" spans="1:7" ht="19.5" x14ac:dyDescent="0.2">
      <c r="A84" s="191" t="s">
        <v>275</v>
      </c>
      <c r="B84" s="191" t="s">
        <v>155</v>
      </c>
      <c r="C84" s="191" t="s">
        <v>97</v>
      </c>
      <c r="D84" s="191">
        <v>1001</v>
      </c>
      <c r="E84" s="193" t="s">
        <v>4815</v>
      </c>
      <c r="G84" s="33"/>
    </row>
    <row r="85" spans="1:7" ht="19.5" x14ac:dyDescent="0.2">
      <c r="A85" s="191" t="s">
        <v>276</v>
      </c>
      <c r="B85" s="191" t="s">
        <v>241</v>
      </c>
      <c r="C85" s="191" t="s">
        <v>97</v>
      </c>
      <c r="D85" s="191">
        <v>237.6</v>
      </c>
      <c r="E85" s="193" t="s">
        <v>4815</v>
      </c>
      <c r="G85" s="33"/>
    </row>
    <row r="86" spans="1:7" ht="19.5" x14ac:dyDescent="0.2">
      <c r="A86" s="191" t="s">
        <v>277</v>
      </c>
      <c r="B86" s="191" t="s">
        <v>279</v>
      </c>
      <c r="C86" s="191" t="s">
        <v>97</v>
      </c>
      <c r="D86" s="191">
        <v>49.5</v>
      </c>
      <c r="E86" s="193" t="s">
        <v>4815</v>
      </c>
      <c r="G86" s="33"/>
    </row>
    <row r="87" spans="1:7" ht="19.5" x14ac:dyDescent="0.2">
      <c r="A87" s="191" t="s">
        <v>281</v>
      </c>
      <c r="B87" s="191" t="s">
        <v>158</v>
      </c>
      <c r="C87" s="191"/>
      <c r="D87" s="191"/>
      <c r="E87" s="193"/>
      <c r="G87" s="33"/>
    </row>
    <row r="88" spans="1:7" ht="29.25" x14ac:dyDescent="0.2">
      <c r="A88" s="191" t="s">
        <v>282</v>
      </c>
      <c r="B88" s="191" t="s">
        <v>284</v>
      </c>
      <c r="C88" s="191" t="s">
        <v>76</v>
      </c>
      <c r="D88" s="191">
        <v>1</v>
      </c>
      <c r="E88" s="193" t="s">
        <v>4815</v>
      </c>
      <c r="G88" s="33"/>
    </row>
    <row r="89" spans="1:7" ht="19.5" x14ac:dyDescent="0.2">
      <c r="A89" s="191" t="s">
        <v>286</v>
      </c>
      <c r="B89" s="191" t="s">
        <v>288</v>
      </c>
      <c r="C89" s="191" t="s">
        <v>76</v>
      </c>
      <c r="D89" s="191">
        <v>1</v>
      </c>
      <c r="E89" s="193" t="s">
        <v>4815</v>
      </c>
      <c r="G89" s="33"/>
    </row>
    <row r="90" spans="1:7" ht="19.5" x14ac:dyDescent="0.2">
      <c r="A90" s="191" t="s">
        <v>290</v>
      </c>
      <c r="B90" s="191" t="s">
        <v>292</v>
      </c>
      <c r="C90" s="191" t="s">
        <v>76</v>
      </c>
      <c r="D90" s="191">
        <v>1</v>
      </c>
      <c r="E90" s="193" t="s">
        <v>4815</v>
      </c>
      <c r="G90" s="33"/>
    </row>
    <row r="91" spans="1:7" ht="19.5" x14ac:dyDescent="0.2">
      <c r="A91" s="191" t="s">
        <v>294</v>
      </c>
      <c r="B91" s="191" t="s">
        <v>173</v>
      </c>
      <c r="C91" s="191" t="s">
        <v>76</v>
      </c>
      <c r="D91" s="191">
        <v>1</v>
      </c>
      <c r="E91" s="193" t="s">
        <v>4815</v>
      </c>
      <c r="G91" s="33"/>
    </row>
    <row r="92" spans="1:7" ht="19.5" x14ac:dyDescent="0.2">
      <c r="A92" s="191" t="s">
        <v>295</v>
      </c>
      <c r="B92" s="191" t="s">
        <v>177</v>
      </c>
      <c r="C92" s="191" t="s">
        <v>76</v>
      </c>
      <c r="D92" s="191">
        <v>6</v>
      </c>
      <c r="E92" s="193" t="s">
        <v>4815</v>
      </c>
      <c r="G92" s="33"/>
    </row>
    <row r="93" spans="1:7" ht="19.5" x14ac:dyDescent="0.2">
      <c r="A93" s="191" t="s">
        <v>296</v>
      </c>
      <c r="B93" s="191" t="s">
        <v>248</v>
      </c>
      <c r="C93" s="191" t="s">
        <v>76</v>
      </c>
      <c r="D93" s="191">
        <v>3</v>
      </c>
      <c r="E93" s="193" t="s">
        <v>4815</v>
      </c>
      <c r="G93" s="33"/>
    </row>
    <row r="94" spans="1:7" ht="19.5" x14ac:dyDescent="0.2">
      <c r="A94" s="191" t="s">
        <v>297</v>
      </c>
      <c r="B94" s="191" t="s">
        <v>299</v>
      </c>
      <c r="C94" s="191" t="s">
        <v>76</v>
      </c>
      <c r="D94" s="191">
        <v>2</v>
      </c>
      <c r="E94" s="193" t="s">
        <v>4815</v>
      </c>
      <c r="G94" s="33"/>
    </row>
    <row r="95" spans="1:7" ht="19.5" x14ac:dyDescent="0.2">
      <c r="A95" s="191" t="s">
        <v>301</v>
      </c>
      <c r="B95" s="191" t="s">
        <v>183</v>
      </c>
      <c r="C95" s="191"/>
      <c r="D95" s="191"/>
      <c r="E95" s="193"/>
      <c r="G95" s="33"/>
    </row>
    <row r="96" spans="1:7" ht="19.5" x14ac:dyDescent="0.2">
      <c r="A96" s="191" t="s">
        <v>302</v>
      </c>
      <c r="B96" s="191" t="s">
        <v>253</v>
      </c>
      <c r="C96" s="191" t="s">
        <v>76</v>
      </c>
      <c r="D96" s="191">
        <v>25</v>
      </c>
      <c r="E96" s="193" t="s">
        <v>4815</v>
      </c>
      <c r="G96" s="33"/>
    </row>
    <row r="97" spans="1:7" ht="19.5" x14ac:dyDescent="0.2">
      <c r="A97" s="191" t="s">
        <v>303</v>
      </c>
      <c r="B97" s="191" t="s">
        <v>186</v>
      </c>
      <c r="C97" s="191" t="s">
        <v>76</v>
      </c>
      <c r="D97" s="191">
        <v>17</v>
      </c>
      <c r="E97" s="193" t="s">
        <v>4815</v>
      </c>
      <c r="G97" s="33"/>
    </row>
    <row r="98" spans="1:7" ht="19.5" x14ac:dyDescent="0.2">
      <c r="A98" s="191" t="s">
        <v>304</v>
      </c>
      <c r="B98" s="191" t="s">
        <v>190</v>
      </c>
      <c r="C98" s="191" t="s">
        <v>76</v>
      </c>
      <c r="D98" s="191">
        <v>5</v>
      </c>
      <c r="E98" s="193" t="s">
        <v>4815</v>
      </c>
      <c r="G98" s="33"/>
    </row>
    <row r="99" spans="1:7" ht="19.5" x14ac:dyDescent="0.2">
      <c r="A99" s="191" t="s">
        <v>305</v>
      </c>
      <c r="B99" s="191" t="s">
        <v>206</v>
      </c>
      <c r="C99" s="191" t="s">
        <v>76</v>
      </c>
      <c r="D99" s="191">
        <v>6</v>
      </c>
      <c r="E99" s="193" t="s">
        <v>4815</v>
      </c>
      <c r="G99" s="33"/>
    </row>
    <row r="100" spans="1:7" ht="19.5" x14ac:dyDescent="0.2">
      <c r="A100" s="191" t="s">
        <v>306</v>
      </c>
      <c r="B100" s="191" t="s">
        <v>202</v>
      </c>
      <c r="C100" s="191" t="s">
        <v>76</v>
      </c>
      <c r="D100" s="191">
        <v>25</v>
      </c>
      <c r="E100" s="193" t="s">
        <v>4815</v>
      </c>
      <c r="G100" s="33"/>
    </row>
    <row r="101" spans="1:7" x14ac:dyDescent="0.2">
      <c r="A101" s="191" t="s">
        <v>307</v>
      </c>
      <c r="B101" s="191" t="s">
        <v>308</v>
      </c>
      <c r="C101" s="191"/>
      <c r="D101" s="191"/>
      <c r="E101" s="193"/>
      <c r="G101" s="33"/>
    </row>
    <row r="102" spans="1:7" ht="19.5" x14ac:dyDescent="0.2">
      <c r="A102" s="191" t="s">
        <v>309</v>
      </c>
      <c r="B102" s="191" t="s">
        <v>118</v>
      </c>
      <c r="C102" s="191"/>
      <c r="D102" s="191"/>
      <c r="E102" s="193"/>
      <c r="G102" s="33"/>
    </row>
    <row r="103" spans="1:7" ht="19.5" x14ac:dyDescent="0.2">
      <c r="A103" s="191" t="s">
        <v>310</v>
      </c>
      <c r="B103" s="191" t="s">
        <v>121</v>
      </c>
      <c r="C103" s="191" t="s">
        <v>97</v>
      </c>
      <c r="D103" s="191">
        <v>48</v>
      </c>
      <c r="E103" s="193" t="s">
        <v>4815</v>
      </c>
      <c r="G103" s="33"/>
    </row>
    <row r="104" spans="1:7" ht="19.5" x14ac:dyDescent="0.2">
      <c r="A104" s="191" t="s">
        <v>311</v>
      </c>
      <c r="B104" s="191" t="s">
        <v>137</v>
      </c>
      <c r="C104" s="191" t="s">
        <v>111</v>
      </c>
      <c r="D104" s="191">
        <v>18.079999999999998</v>
      </c>
      <c r="E104" s="193" t="s">
        <v>4822</v>
      </c>
      <c r="G104" s="33"/>
    </row>
    <row r="105" spans="1:7" ht="19.5" x14ac:dyDescent="0.2">
      <c r="A105" s="191" t="s">
        <v>312</v>
      </c>
      <c r="B105" s="191" t="s">
        <v>141</v>
      </c>
      <c r="C105" s="191" t="s">
        <v>111</v>
      </c>
      <c r="D105" s="191">
        <v>18.079999999999998</v>
      </c>
      <c r="E105" s="193" t="s">
        <v>4822</v>
      </c>
      <c r="G105" s="33"/>
    </row>
    <row r="106" spans="1:7" ht="19.5" x14ac:dyDescent="0.2">
      <c r="A106" s="191" t="s">
        <v>313</v>
      </c>
      <c r="B106" s="191" t="s">
        <v>152</v>
      </c>
      <c r="C106" s="191"/>
      <c r="D106" s="191"/>
      <c r="E106" s="193"/>
      <c r="G106" s="33"/>
    </row>
    <row r="107" spans="1:7" ht="19.5" x14ac:dyDescent="0.2">
      <c r="A107" s="191" t="s">
        <v>314</v>
      </c>
      <c r="B107" s="191" t="s">
        <v>155</v>
      </c>
      <c r="C107" s="191" t="s">
        <v>97</v>
      </c>
      <c r="D107" s="191">
        <v>869</v>
      </c>
      <c r="E107" s="193" t="s">
        <v>4818</v>
      </c>
      <c r="G107" s="33"/>
    </row>
    <row r="108" spans="1:7" ht="19.5" x14ac:dyDescent="0.2">
      <c r="A108" s="191" t="s">
        <v>315</v>
      </c>
      <c r="B108" s="191" t="s">
        <v>241</v>
      </c>
      <c r="C108" s="191" t="s">
        <v>97</v>
      </c>
      <c r="D108" s="191">
        <v>94</v>
      </c>
      <c r="E108" s="193" t="s">
        <v>4818</v>
      </c>
      <c r="G108" s="33"/>
    </row>
    <row r="109" spans="1:7" ht="19.5" x14ac:dyDescent="0.2">
      <c r="A109" s="191" t="s">
        <v>316</v>
      </c>
      <c r="B109" s="191" t="s">
        <v>158</v>
      </c>
      <c r="C109" s="191"/>
      <c r="D109" s="191"/>
      <c r="E109" s="193"/>
      <c r="G109" s="33"/>
    </row>
    <row r="110" spans="1:7" ht="19.5" x14ac:dyDescent="0.2">
      <c r="A110" s="191" t="s">
        <v>317</v>
      </c>
      <c r="B110" s="191" t="s">
        <v>169</v>
      </c>
      <c r="C110" s="191" t="s">
        <v>76</v>
      </c>
      <c r="D110" s="191">
        <v>1</v>
      </c>
      <c r="E110" s="193" t="s">
        <v>4818</v>
      </c>
      <c r="G110" s="33"/>
    </row>
    <row r="111" spans="1:7" ht="19.5" x14ac:dyDescent="0.2">
      <c r="A111" s="191" t="s">
        <v>318</v>
      </c>
      <c r="B111" s="191" t="s">
        <v>177</v>
      </c>
      <c r="C111" s="191" t="s">
        <v>76</v>
      </c>
      <c r="D111" s="191">
        <v>2</v>
      </c>
      <c r="E111" s="193" t="s">
        <v>4818</v>
      </c>
      <c r="G111" s="33"/>
    </row>
    <row r="112" spans="1:7" ht="19.5" x14ac:dyDescent="0.2">
      <c r="A112" s="191" t="s">
        <v>319</v>
      </c>
      <c r="B112" s="191" t="s">
        <v>299</v>
      </c>
      <c r="C112" s="191" t="s">
        <v>76</v>
      </c>
      <c r="D112" s="191">
        <v>1</v>
      </c>
      <c r="E112" s="193" t="s">
        <v>4818</v>
      </c>
      <c r="G112" s="33"/>
    </row>
    <row r="113" spans="1:7" ht="19.5" x14ac:dyDescent="0.2">
      <c r="A113" s="191" t="s">
        <v>320</v>
      </c>
      <c r="B113" s="191" t="s">
        <v>322</v>
      </c>
      <c r="C113" s="191" t="s">
        <v>76</v>
      </c>
      <c r="D113" s="191">
        <v>2</v>
      </c>
      <c r="E113" s="193" t="s">
        <v>4818</v>
      </c>
      <c r="G113" s="33"/>
    </row>
    <row r="114" spans="1:7" ht="19.5" x14ac:dyDescent="0.2">
      <c r="A114" s="191" t="s">
        <v>324</v>
      </c>
      <c r="B114" s="191" t="s">
        <v>183</v>
      </c>
      <c r="C114" s="191"/>
      <c r="D114" s="191"/>
      <c r="E114" s="193"/>
      <c r="G114" s="33"/>
    </row>
    <row r="115" spans="1:7" ht="19.5" x14ac:dyDescent="0.2">
      <c r="A115" s="191" t="s">
        <v>325</v>
      </c>
      <c r="B115" s="191" t="s">
        <v>253</v>
      </c>
      <c r="C115" s="191" t="s">
        <v>76</v>
      </c>
      <c r="D115" s="191">
        <v>8</v>
      </c>
      <c r="E115" s="193" t="s">
        <v>4818</v>
      </c>
      <c r="G115" s="33"/>
    </row>
    <row r="116" spans="1:7" ht="19.5" x14ac:dyDescent="0.2">
      <c r="A116" s="191" t="s">
        <v>326</v>
      </c>
      <c r="B116" s="191" t="s">
        <v>322</v>
      </c>
      <c r="C116" s="191" t="s">
        <v>76</v>
      </c>
      <c r="D116" s="191">
        <v>2</v>
      </c>
      <c r="E116" s="193" t="s">
        <v>4818</v>
      </c>
      <c r="G116" s="33"/>
    </row>
    <row r="117" spans="1:7" ht="19.5" x14ac:dyDescent="0.2">
      <c r="A117" s="191" t="s">
        <v>327</v>
      </c>
      <c r="B117" s="191" t="s">
        <v>190</v>
      </c>
      <c r="C117" s="191" t="s">
        <v>76</v>
      </c>
      <c r="D117" s="191">
        <v>19</v>
      </c>
      <c r="E117" s="193" t="s">
        <v>4818</v>
      </c>
      <c r="G117" s="33"/>
    </row>
    <row r="118" spans="1:7" ht="19.5" x14ac:dyDescent="0.2">
      <c r="A118" s="191" t="s">
        <v>328</v>
      </c>
      <c r="B118" s="191" t="s">
        <v>330</v>
      </c>
      <c r="C118" s="191" t="s">
        <v>76</v>
      </c>
      <c r="D118" s="191">
        <v>4</v>
      </c>
      <c r="E118" s="193" t="s">
        <v>4818</v>
      </c>
      <c r="G118" s="33"/>
    </row>
    <row r="119" spans="1:7" ht="19.5" x14ac:dyDescent="0.2">
      <c r="A119" s="191" t="s">
        <v>332</v>
      </c>
      <c r="B119" s="191" t="s">
        <v>206</v>
      </c>
      <c r="C119" s="191" t="s">
        <v>76</v>
      </c>
      <c r="D119" s="191">
        <v>1</v>
      </c>
      <c r="E119" s="193" t="s">
        <v>4818</v>
      </c>
      <c r="G119" s="33"/>
    </row>
    <row r="120" spans="1:7" ht="19.5" x14ac:dyDescent="0.2">
      <c r="A120" s="191" t="s">
        <v>333</v>
      </c>
      <c r="B120" s="191" t="s">
        <v>335</v>
      </c>
      <c r="C120" s="191" t="s">
        <v>76</v>
      </c>
      <c r="D120" s="191">
        <v>2</v>
      </c>
      <c r="E120" s="193" t="s">
        <v>4818</v>
      </c>
      <c r="G120" s="33"/>
    </row>
    <row r="121" spans="1:7" ht="19.5" x14ac:dyDescent="0.2">
      <c r="A121" s="191" t="s">
        <v>337</v>
      </c>
      <c r="B121" s="191" t="s">
        <v>339</v>
      </c>
      <c r="C121" s="191" t="s">
        <v>76</v>
      </c>
      <c r="D121" s="191">
        <v>6</v>
      </c>
      <c r="E121" s="193" t="s">
        <v>4818</v>
      </c>
      <c r="G121" s="33"/>
    </row>
    <row r="122" spans="1:7" x14ac:dyDescent="0.2">
      <c r="A122" s="191" t="s">
        <v>341</v>
      </c>
      <c r="B122" s="191" t="s">
        <v>342</v>
      </c>
      <c r="C122" s="191"/>
      <c r="D122" s="191"/>
      <c r="E122" s="193"/>
      <c r="G122" s="33"/>
    </row>
    <row r="123" spans="1:7" ht="19.5" x14ac:dyDescent="0.2">
      <c r="A123" s="191" t="s">
        <v>343</v>
      </c>
      <c r="B123" s="191" t="s">
        <v>152</v>
      </c>
      <c r="C123" s="191"/>
      <c r="D123" s="191"/>
      <c r="E123" s="193"/>
      <c r="G123" s="33"/>
    </row>
    <row r="124" spans="1:7" ht="19.5" x14ac:dyDescent="0.2">
      <c r="A124" s="191" t="s">
        <v>344</v>
      </c>
      <c r="B124" s="191" t="s">
        <v>155</v>
      </c>
      <c r="C124" s="191" t="s">
        <v>97</v>
      </c>
      <c r="D124" s="191">
        <v>658</v>
      </c>
      <c r="E124" s="193" t="s">
        <v>4815</v>
      </c>
      <c r="G124" s="33"/>
    </row>
    <row r="125" spans="1:7" ht="19.5" x14ac:dyDescent="0.2">
      <c r="A125" s="191" t="s">
        <v>345</v>
      </c>
      <c r="B125" s="191" t="s">
        <v>241</v>
      </c>
      <c r="C125" s="191" t="s">
        <v>97</v>
      </c>
      <c r="D125" s="191">
        <v>166</v>
      </c>
      <c r="E125" s="193" t="s">
        <v>4815</v>
      </c>
      <c r="G125" s="33"/>
    </row>
    <row r="126" spans="1:7" ht="19.5" x14ac:dyDescent="0.2">
      <c r="A126" s="191" t="s">
        <v>346</v>
      </c>
      <c r="B126" s="191" t="s">
        <v>158</v>
      </c>
      <c r="C126" s="191"/>
      <c r="D126" s="191"/>
      <c r="E126" s="193"/>
      <c r="G126" s="33"/>
    </row>
    <row r="127" spans="1:7" ht="29.25" x14ac:dyDescent="0.2">
      <c r="A127" s="191" t="s">
        <v>347</v>
      </c>
      <c r="B127" s="191" t="s">
        <v>284</v>
      </c>
      <c r="C127" s="191" t="s">
        <v>76</v>
      </c>
      <c r="D127" s="191">
        <v>1</v>
      </c>
      <c r="E127" s="193" t="s">
        <v>4815</v>
      </c>
      <c r="G127" s="33"/>
    </row>
    <row r="128" spans="1:7" ht="19.5" x14ac:dyDescent="0.2">
      <c r="A128" s="191" t="s">
        <v>348</v>
      </c>
      <c r="B128" s="191" t="s">
        <v>292</v>
      </c>
      <c r="C128" s="191" t="s">
        <v>76</v>
      </c>
      <c r="D128" s="191">
        <v>1</v>
      </c>
      <c r="E128" s="193" t="s">
        <v>4815</v>
      </c>
      <c r="G128" s="33"/>
    </row>
    <row r="129" spans="1:7" ht="19.5" x14ac:dyDescent="0.2">
      <c r="A129" s="191" t="s">
        <v>349</v>
      </c>
      <c r="B129" s="191" t="s">
        <v>169</v>
      </c>
      <c r="C129" s="191" t="s">
        <v>76</v>
      </c>
      <c r="D129" s="191">
        <v>1</v>
      </c>
      <c r="E129" s="193" t="s">
        <v>4815</v>
      </c>
      <c r="G129" s="33"/>
    </row>
    <row r="130" spans="1:7" ht="19.5" x14ac:dyDescent="0.2">
      <c r="A130" s="191" t="s">
        <v>350</v>
      </c>
      <c r="B130" s="191" t="s">
        <v>352</v>
      </c>
      <c r="C130" s="191" t="s">
        <v>76</v>
      </c>
      <c r="D130" s="191">
        <v>1</v>
      </c>
      <c r="E130" s="193" t="s">
        <v>4815</v>
      </c>
      <c r="G130" s="33"/>
    </row>
    <row r="131" spans="1:7" ht="19.5" x14ac:dyDescent="0.2">
      <c r="A131" s="191" t="s">
        <v>354</v>
      </c>
      <c r="B131" s="191" t="s">
        <v>173</v>
      </c>
      <c r="C131" s="191" t="s">
        <v>76</v>
      </c>
      <c r="D131" s="191">
        <v>2</v>
      </c>
      <c r="E131" s="193" t="s">
        <v>4815</v>
      </c>
      <c r="G131" s="33"/>
    </row>
    <row r="132" spans="1:7" ht="19.5" x14ac:dyDescent="0.2">
      <c r="A132" s="191" t="s">
        <v>355</v>
      </c>
      <c r="B132" s="191" t="s">
        <v>177</v>
      </c>
      <c r="C132" s="191" t="s">
        <v>76</v>
      </c>
      <c r="D132" s="191">
        <v>2</v>
      </c>
      <c r="E132" s="193" t="s">
        <v>4815</v>
      </c>
      <c r="G132" s="33"/>
    </row>
    <row r="133" spans="1:7" ht="19.5" x14ac:dyDescent="0.2">
      <c r="A133" s="191" t="s">
        <v>356</v>
      </c>
      <c r="B133" s="191" t="s">
        <v>248</v>
      </c>
      <c r="C133" s="191" t="s">
        <v>76</v>
      </c>
      <c r="D133" s="191">
        <v>1</v>
      </c>
      <c r="E133" s="193" t="s">
        <v>4815</v>
      </c>
      <c r="G133" s="33"/>
    </row>
    <row r="134" spans="1:7" ht="19.5" x14ac:dyDescent="0.2">
      <c r="A134" s="191" t="s">
        <v>357</v>
      </c>
      <c r="B134" s="191" t="s">
        <v>183</v>
      </c>
      <c r="C134" s="191"/>
      <c r="D134" s="191"/>
      <c r="E134" s="193"/>
      <c r="G134" s="33"/>
    </row>
    <row r="135" spans="1:7" ht="19.5" x14ac:dyDescent="0.2">
      <c r="A135" s="191" t="s">
        <v>358</v>
      </c>
      <c r="B135" s="191" t="s">
        <v>253</v>
      </c>
      <c r="C135" s="191" t="s">
        <v>76</v>
      </c>
      <c r="D135" s="191">
        <v>24</v>
      </c>
      <c r="E135" s="193" t="s">
        <v>4815</v>
      </c>
      <c r="G135" s="33"/>
    </row>
    <row r="136" spans="1:7" ht="19.5" x14ac:dyDescent="0.2">
      <c r="A136" s="191" t="s">
        <v>359</v>
      </c>
      <c r="B136" s="191" t="s">
        <v>190</v>
      </c>
      <c r="C136" s="191" t="s">
        <v>76</v>
      </c>
      <c r="D136" s="191">
        <v>2</v>
      </c>
      <c r="E136" s="193" t="s">
        <v>4815</v>
      </c>
      <c r="G136" s="33"/>
    </row>
    <row r="137" spans="1:7" ht="19.5" x14ac:dyDescent="0.2">
      <c r="A137" s="191" t="s">
        <v>360</v>
      </c>
      <c r="B137" s="191" t="s">
        <v>206</v>
      </c>
      <c r="C137" s="191" t="s">
        <v>76</v>
      </c>
      <c r="D137" s="191">
        <v>8</v>
      </c>
      <c r="E137" s="193" t="s">
        <v>4815</v>
      </c>
      <c r="G137" s="33"/>
    </row>
    <row r="138" spans="1:7" ht="19.5" x14ac:dyDescent="0.2">
      <c r="A138" s="191" t="s">
        <v>361</v>
      </c>
      <c r="B138" s="191" t="s">
        <v>330</v>
      </c>
      <c r="C138" s="191" t="s">
        <v>76</v>
      </c>
      <c r="D138" s="191">
        <v>4</v>
      </c>
      <c r="E138" s="193" t="s">
        <v>4815</v>
      </c>
      <c r="G138" s="33"/>
    </row>
    <row r="139" spans="1:7" ht="19.5" x14ac:dyDescent="0.2">
      <c r="A139" s="191" t="s">
        <v>362</v>
      </c>
      <c r="B139" s="191" t="s">
        <v>202</v>
      </c>
      <c r="C139" s="191" t="s">
        <v>76</v>
      </c>
      <c r="D139" s="191">
        <v>3</v>
      </c>
      <c r="E139" s="193" t="s">
        <v>4815</v>
      </c>
      <c r="G139" s="33"/>
    </row>
    <row r="140" spans="1:7" ht="19.5" x14ac:dyDescent="0.2">
      <c r="A140" s="191" t="s">
        <v>363</v>
      </c>
      <c r="B140" s="191" t="s">
        <v>365</v>
      </c>
      <c r="C140" s="191" t="s">
        <v>76</v>
      </c>
      <c r="D140" s="191">
        <v>2</v>
      </c>
      <c r="E140" s="193" t="s">
        <v>4815</v>
      </c>
      <c r="G140" s="33"/>
    </row>
    <row r="141" spans="1:7" ht="19.5" x14ac:dyDescent="0.2">
      <c r="A141" s="191" t="s">
        <v>367</v>
      </c>
      <c r="B141" s="191" t="s">
        <v>339</v>
      </c>
      <c r="C141" s="191" t="s">
        <v>76</v>
      </c>
      <c r="D141" s="191">
        <v>4</v>
      </c>
      <c r="E141" s="193" t="s">
        <v>4815</v>
      </c>
      <c r="G141" s="33"/>
    </row>
    <row r="142" spans="1:7" ht="19.5" x14ac:dyDescent="0.2">
      <c r="A142" s="191" t="s">
        <v>368</v>
      </c>
      <c r="B142" s="191" t="s">
        <v>261</v>
      </c>
      <c r="C142" s="191" t="s">
        <v>76</v>
      </c>
      <c r="D142" s="191">
        <v>6</v>
      </c>
      <c r="E142" s="193" t="s">
        <v>4815</v>
      </c>
      <c r="G142" s="33"/>
    </row>
    <row r="143" spans="1:7" x14ac:dyDescent="0.2">
      <c r="A143" s="191" t="s">
        <v>369</v>
      </c>
      <c r="B143" s="191" t="s">
        <v>370</v>
      </c>
      <c r="C143" s="191"/>
      <c r="D143" s="191"/>
      <c r="E143" s="193"/>
      <c r="G143" s="33"/>
    </row>
    <row r="144" spans="1:7" ht="19.5" x14ac:dyDescent="0.2">
      <c r="A144" s="191" t="s">
        <v>371</v>
      </c>
      <c r="B144" s="191" t="s">
        <v>118</v>
      </c>
      <c r="C144" s="191"/>
      <c r="D144" s="191"/>
      <c r="E144" s="193"/>
      <c r="G144" s="33"/>
    </row>
    <row r="145" spans="1:7" ht="19.5" x14ac:dyDescent="0.2">
      <c r="A145" s="191" t="s">
        <v>372</v>
      </c>
      <c r="B145" s="191" t="s">
        <v>121</v>
      </c>
      <c r="C145" s="191" t="s">
        <v>97</v>
      </c>
      <c r="D145" s="191">
        <v>13</v>
      </c>
      <c r="E145" s="193" t="s">
        <v>4815</v>
      </c>
      <c r="G145" s="33"/>
    </row>
    <row r="146" spans="1:7" ht="19.5" x14ac:dyDescent="0.2">
      <c r="A146" s="191" t="s">
        <v>373</v>
      </c>
      <c r="B146" s="191" t="s">
        <v>152</v>
      </c>
      <c r="C146" s="191"/>
      <c r="D146" s="191"/>
      <c r="E146" s="193"/>
      <c r="G146" s="33"/>
    </row>
    <row r="147" spans="1:7" ht="19.5" x14ac:dyDescent="0.2">
      <c r="A147" s="191" t="s">
        <v>374</v>
      </c>
      <c r="B147" s="191" t="s">
        <v>155</v>
      </c>
      <c r="C147" s="191" t="s">
        <v>97</v>
      </c>
      <c r="D147" s="191">
        <v>707</v>
      </c>
      <c r="E147" s="193" t="s">
        <v>4818</v>
      </c>
      <c r="G147" s="33"/>
    </row>
    <row r="148" spans="1:7" ht="19.5" x14ac:dyDescent="0.2">
      <c r="A148" s="191" t="s">
        <v>375</v>
      </c>
      <c r="B148" s="191" t="s">
        <v>241</v>
      </c>
      <c r="C148" s="191" t="s">
        <v>97</v>
      </c>
      <c r="D148" s="191">
        <v>139</v>
      </c>
      <c r="E148" s="193" t="s">
        <v>4818</v>
      </c>
      <c r="G148" s="33"/>
    </row>
    <row r="149" spans="1:7" ht="19.5" x14ac:dyDescent="0.2">
      <c r="A149" s="191" t="s">
        <v>376</v>
      </c>
      <c r="B149" s="191" t="s">
        <v>158</v>
      </c>
      <c r="C149" s="191"/>
      <c r="D149" s="191"/>
      <c r="E149" s="193"/>
      <c r="G149" s="33"/>
    </row>
    <row r="150" spans="1:7" ht="29.25" x14ac:dyDescent="0.2">
      <c r="A150" s="191" t="s">
        <v>377</v>
      </c>
      <c r="B150" s="191" t="s">
        <v>284</v>
      </c>
      <c r="C150" s="191" t="s">
        <v>76</v>
      </c>
      <c r="D150" s="191">
        <v>1</v>
      </c>
      <c r="E150" s="193" t="s">
        <v>4818</v>
      </c>
      <c r="G150" s="33"/>
    </row>
    <row r="151" spans="1:7" ht="19.5" x14ac:dyDescent="0.2">
      <c r="A151" s="191" t="s">
        <v>378</v>
      </c>
      <c r="B151" s="191" t="s">
        <v>292</v>
      </c>
      <c r="C151" s="191" t="s">
        <v>76</v>
      </c>
      <c r="D151" s="191">
        <v>1</v>
      </c>
      <c r="E151" s="193" t="s">
        <v>4818</v>
      </c>
      <c r="G151" s="33"/>
    </row>
    <row r="152" spans="1:7" ht="19.5" x14ac:dyDescent="0.2">
      <c r="A152" s="191" t="s">
        <v>379</v>
      </c>
      <c r="B152" s="191" t="s">
        <v>169</v>
      </c>
      <c r="C152" s="191" t="s">
        <v>76</v>
      </c>
      <c r="D152" s="191">
        <v>1</v>
      </c>
      <c r="E152" s="193" t="s">
        <v>4818</v>
      </c>
      <c r="G152" s="33"/>
    </row>
    <row r="153" spans="1:7" ht="19.5" x14ac:dyDescent="0.2">
      <c r="A153" s="191" t="s">
        <v>380</v>
      </c>
      <c r="B153" s="191" t="s">
        <v>352</v>
      </c>
      <c r="C153" s="191" t="s">
        <v>76</v>
      </c>
      <c r="D153" s="191">
        <v>1</v>
      </c>
      <c r="E153" s="193" t="s">
        <v>4818</v>
      </c>
      <c r="G153" s="33"/>
    </row>
    <row r="154" spans="1:7" ht="19.5" x14ac:dyDescent="0.2">
      <c r="A154" s="191" t="s">
        <v>381</v>
      </c>
      <c r="B154" s="191" t="s">
        <v>352</v>
      </c>
      <c r="C154" s="191" t="s">
        <v>76</v>
      </c>
      <c r="D154" s="191">
        <v>1</v>
      </c>
      <c r="E154" s="193" t="s">
        <v>4818</v>
      </c>
      <c r="G154" s="33"/>
    </row>
    <row r="155" spans="1:7" ht="19.5" x14ac:dyDescent="0.2">
      <c r="A155" s="191" t="s">
        <v>382</v>
      </c>
      <c r="B155" s="191" t="s">
        <v>173</v>
      </c>
      <c r="C155" s="191" t="s">
        <v>76</v>
      </c>
      <c r="D155" s="191">
        <v>2</v>
      </c>
      <c r="E155" s="193" t="s">
        <v>4818</v>
      </c>
      <c r="G155" s="33"/>
    </row>
    <row r="156" spans="1:7" ht="19.5" x14ac:dyDescent="0.2">
      <c r="A156" s="191" t="s">
        <v>383</v>
      </c>
      <c r="B156" s="191" t="s">
        <v>177</v>
      </c>
      <c r="C156" s="191" t="s">
        <v>76</v>
      </c>
      <c r="D156" s="191">
        <v>2</v>
      </c>
      <c r="E156" s="193" t="s">
        <v>4818</v>
      </c>
      <c r="G156" s="33"/>
    </row>
    <row r="157" spans="1:7" ht="19.5" x14ac:dyDescent="0.2">
      <c r="A157" s="191" t="s">
        <v>384</v>
      </c>
      <c r="B157" s="191" t="s">
        <v>248</v>
      </c>
      <c r="C157" s="191" t="s">
        <v>76</v>
      </c>
      <c r="D157" s="191">
        <v>1</v>
      </c>
      <c r="E157" s="193" t="s">
        <v>4818</v>
      </c>
      <c r="G157" s="33"/>
    </row>
    <row r="158" spans="1:7" ht="19.5" x14ac:dyDescent="0.2">
      <c r="A158" s="191" t="s">
        <v>385</v>
      </c>
      <c r="B158" s="191" t="s">
        <v>183</v>
      </c>
      <c r="C158" s="191"/>
      <c r="D158" s="191"/>
      <c r="E158" s="193"/>
      <c r="G158" s="33"/>
    </row>
    <row r="159" spans="1:7" ht="19.5" x14ac:dyDescent="0.2">
      <c r="A159" s="191" t="s">
        <v>386</v>
      </c>
      <c r="B159" s="191" t="s">
        <v>253</v>
      </c>
      <c r="C159" s="191" t="s">
        <v>76</v>
      </c>
      <c r="D159" s="191">
        <v>24</v>
      </c>
      <c r="E159" s="193" t="s">
        <v>4818</v>
      </c>
      <c r="G159" s="33"/>
    </row>
    <row r="160" spans="1:7" ht="19.5" x14ac:dyDescent="0.2">
      <c r="A160" s="191" t="s">
        <v>387</v>
      </c>
      <c r="B160" s="191" t="s">
        <v>206</v>
      </c>
      <c r="C160" s="191" t="s">
        <v>76</v>
      </c>
      <c r="D160" s="191">
        <v>8</v>
      </c>
      <c r="E160" s="193" t="s">
        <v>4818</v>
      </c>
      <c r="G160" s="33"/>
    </row>
    <row r="161" spans="1:7" ht="19.5" x14ac:dyDescent="0.2">
      <c r="A161" s="191" t="s">
        <v>388</v>
      </c>
      <c r="B161" s="191" t="s">
        <v>330</v>
      </c>
      <c r="C161" s="191" t="s">
        <v>76</v>
      </c>
      <c r="D161" s="191">
        <v>4</v>
      </c>
      <c r="E161" s="193" t="s">
        <v>4818</v>
      </c>
      <c r="G161" s="33"/>
    </row>
    <row r="162" spans="1:7" ht="19.5" x14ac:dyDescent="0.2">
      <c r="A162" s="191" t="s">
        <v>389</v>
      </c>
      <c r="B162" s="191" t="s">
        <v>202</v>
      </c>
      <c r="C162" s="191" t="s">
        <v>76</v>
      </c>
      <c r="D162" s="191">
        <v>4</v>
      </c>
      <c r="E162" s="193" t="s">
        <v>4818</v>
      </c>
      <c r="G162" s="33"/>
    </row>
    <row r="163" spans="1:7" x14ac:dyDescent="0.2">
      <c r="A163" s="191" t="s">
        <v>390</v>
      </c>
      <c r="B163" s="191" t="s">
        <v>391</v>
      </c>
      <c r="C163" s="191"/>
      <c r="D163" s="191"/>
      <c r="E163" s="193"/>
      <c r="G163" s="33"/>
    </row>
    <row r="164" spans="1:7" ht="19.5" x14ac:dyDescent="0.2">
      <c r="A164" s="191" t="s">
        <v>392</v>
      </c>
      <c r="B164" s="191" t="s">
        <v>393</v>
      </c>
      <c r="C164" s="191"/>
      <c r="D164" s="191"/>
      <c r="E164" s="193"/>
      <c r="G164" s="33"/>
    </row>
    <row r="165" spans="1:7" ht="19.5" x14ac:dyDescent="0.2">
      <c r="A165" s="191" t="s">
        <v>394</v>
      </c>
      <c r="B165" s="191" t="s">
        <v>121</v>
      </c>
      <c r="C165" s="191" t="s">
        <v>97</v>
      </c>
      <c r="D165" s="191">
        <v>178</v>
      </c>
      <c r="E165" s="193" t="s">
        <v>4815</v>
      </c>
      <c r="G165" s="33"/>
    </row>
    <row r="166" spans="1:7" ht="19.5" x14ac:dyDescent="0.2">
      <c r="A166" s="191" t="s">
        <v>395</v>
      </c>
      <c r="B166" s="191" t="s">
        <v>137</v>
      </c>
      <c r="C166" s="191" t="s">
        <v>111</v>
      </c>
      <c r="D166" s="191">
        <v>13.92</v>
      </c>
      <c r="E166" s="193" t="s">
        <v>4823</v>
      </c>
      <c r="G166" s="33"/>
    </row>
    <row r="167" spans="1:7" ht="19.5" x14ac:dyDescent="0.2">
      <c r="A167" s="191" t="s">
        <v>396</v>
      </c>
      <c r="B167" s="191" t="s">
        <v>141</v>
      </c>
      <c r="C167" s="191" t="s">
        <v>111</v>
      </c>
      <c r="D167" s="191">
        <v>13.92</v>
      </c>
      <c r="E167" s="193" t="s">
        <v>4823</v>
      </c>
      <c r="G167" s="33"/>
    </row>
    <row r="168" spans="1:7" ht="19.5" x14ac:dyDescent="0.2">
      <c r="A168" s="191" t="s">
        <v>397</v>
      </c>
      <c r="B168" s="191" t="s">
        <v>152</v>
      </c>
      <c r="C168" s="191"/>
      <c r="D168" s="191"/>
      <c r="E168" s="193"/>
      <c r="G168" s="33"/>
    </row>
    <row r="169" spans="1:7" ht="19.5" x14ac:dyDescent="0.2">
      <c r="A169" s="191" t="s">
        <v>398</v>
      </c>
      <c r="B169" s="191" t="s">
        <v>155</v>
      </c>
      <c r="C169" s="191" t="s">
        <v>97</v>
      </c>
      <c r="D169" s="191">
        <v>360</v>
      </c>
      <c r="E169" s="193" t="s">
        <v>4815</v>
      </c>
      <c r="G169" s="33"/>
    </row>
    <row r="170" spans="1:7" ht="19.5" x14ac:dyDescent="0.2">
      <c r="A170" s="191" t="s">
        <v>399</v>
      </c>
      <c r="B170" s="191" t="s">
        <v>401</v>
      </c>
      <c r="C170" s="191" t="s">
        <v>97</v>
      </c>
      <c r="D170" s="191">
        <v>84</v>
      </c>
      <c r="E170" s="193" t="s">
        <v>4815</v>
      </c>
      <c r="G170" s="33"/>
    </row>
    <row r="171" spans="1:7" ht="19.5" x14ac:dyDescent="0.2">
      <c r="A171" s="191" t="s">
        <v>403</v>
      </c>
      <c r="B171" s="191" t="s">
        <v>158</v>
      </c>
      <c r="C171" s="191"/>
      <c r="D171" s="191"/>
      <c r="E171" s="193"/>
      <c r="G171" s="33"/>
    </row>
    <row r="172" spans="1:7" ht="29.25" x14ac:dyDescent="0.2">
      <c r="A172" s="191" t="s">
        <v>404</v>
      </c>
      <c r="B172" s="191" t="s">
        <v>284</v>
      </c>
      <c r="C172" s="191" t="s">
        <v>76</v>
      </c>
      <c r="D172" s="191">
        <v>1</v>
      </c>
      <c r="E172" s="193" t="s">
        <v>4815</v>
      </c>
      <c r="G172" s="33"/>
    </row>
    <row r="173" spans="1:7" ht="19.5" x14ac:dyDescent="0.2">
      <c r="A173" s="191" t="s">
        <v>405</v>
      </c>
      <c r="B173" s="191" t="s">
        <v>292</v>
      </c>
      <c r="C173" s="191" t="s">
        <v>76</v>
      </c>
      <c r="D173" s="191">
        <v>2</v>
      </c>
      <c r="E173" s="193" t="s">
        <v>4815</v>
      </c>
      <c r="G173" s="33"/>
    </row>
    <row r="174" spans="1:7" ht="19.5" x14ac:dyDescent="0.2">
      <c r="A174" s="191" t="s">
        <v>406</v>
      </c>
      <c r="B174" s="191" t="s">
        <v>173</v>
      </c>
      <c r="C174" s="191" t="s">
        <v>76</v>
      </c>
      <c r="D174" s="191">
        <v>10</v>
      </c>
      <c r="E174" s="193" t="s">
        <v>4815</v>
      </c>
      <c r="G174" s="33"/>
    </row>
    <row r="175" spans="1:7" ht="19.5" x14ac:dyDescent="0.2">
      <c r="A175" s="191" t="s">
        <v>407</v>
      </c>
      <c r="B175" s="191" t="s">
        <v>352</v>
      </c>
      <c r="C175" s="191" t="s">
        <v>76</v>
      </c>
      <c r="D175" s="191">
        <v>2</v>
      </c>
      <c r="E175" s="193" t="s">
        <v>4815</v>
      </c>
      <c r="G175" s="33"/>
    </row>
    <row r="176" spans="1:7" ht="19.5" x14ac:dyDescent="0.2">
      <c r="A176" s="191" t="s">
        <v>408</v>
      </c>
      <c r="B176" s="191" t="s">
        <v>177</v>
      </c>
      <c r="C176" s="191" t="s">
        <v>76</v>
      </c>
      <c r="D176" s="191">
        <v>1</v>
      </c>
      <c r="E176" s="193" t="s">
        <v>4815</v>
      </c>
      <c r="G176" s="33"/>
    </row>
    <row r="177" spans="1:7" ht="19.5" x14ac:dyDescent="0.2">
      <c r="A177" s="191" t="s">
        <v>409</v>
      </c>
      <c r="B177" s="191" t="s">
        <v>183</v>
      </c>
      <c r="C177" s="191"/>
      <c r="D177" s="191"/>
      <c r="E177" s="193"/>
      <c r="G177" s="33"/>
    </row>
    <row r="178" spans="1:7" ht="19.5" x14ac:dyDescent="0.2">
      <c r="A178" s="191" t="s">
        <v>410</v>
      </c>
      <c r="B178" s="191" t="s">
        <v>253</v>
      </c>
      <c r="C178" s="191" t="s">
        <v>76</v>
      </c>
      <c r="D178" s="191">
        <v>8</v>
      </c>
      <c r="E178" s="193" t="s">
        <v>4815</v>
      </c>
      <c r="G178" s="33"/>
    </row>
    <row r="179" spans="1:7" ht="19.5" x14ac:dyDescent="0.2">
      <c r="A179" s="191" t="s">
        <v>411</v>
      </c>
      <c r="B179" s="191" t="s">
        <v>190</v>
      </c>
      <c r="C179" s="191" t="s">
        <v>76</v>
      </c>
      <c r="D179" s="191">
        <v>2</v>
      </c>
      <c r="E179" s="193" t="s">
        <v>4815</v>
      </c>
      <c r="G179" s="33"/>
    </row>
    <row r="180" spans="1:7" ht="19.5" x14ac:dyDescent="0.2">
      <c r="A180" s="191" t="s">
        <v>412</v>
      </c>
      <c r="B180" s="191" t="s">
        <v>330</v>
      </c>
      <c r="C180" s="191" t="s">
        <v>76</v>
      </c>
      <c r="D180" s="191">
        <v>9</v>
      </c>
      <c r="E180" s="193" t="s">
        <v>4815</v>
      </c>
      <c r="G180" s="33"/>
    </row>
    <row r="181" spans="1:7" ht="19.5" x14ac:dyDescent="0.2">
      <c r="A181" s="191" t="s">
        <v>413</v>
      </c>
      <c r="B181" s="191" t="s">
        <v>202</v>
      </c>
      <c r="C181" s="191" t="s">
        <v>76</v>
      </c>
      <c r="D181" s="191">
        <v>7</v>
      </c>
      <c r="E181" s="193" t="s">
        <v>4815</v>
      </c>
      <c r="G181" s="33"/>
    </row>
    <row r="182" spans="1:7" ht="19.5" x14ac:dyDescent="0.2">
      <c r="A182" s="191" t="s">
        <v>414</v>
      </c>
      <c r="B182" s="191" t="s">
        <v>339</v>
      </c>
      <c r="C182" s="191" t="s">
        <v>76</v>
      </c>
      <c r="D182" s="191">
        <v>2</v>
      </c>
      <c r="E182" s="193" t="s">
        <v>4815</v>
      </c>
      <c r="G182" s="33"/>
    </row>
    <row r="183" spans="1:7" x14ac:dyDescent="0.2">
      <c r="A183" s="191" t="s">
        <v>415</v>
      </c>
      <c r="B183" s="191" t="s">
        <v>416</v>
      </c>
      <c r="C183" s="191"/>
      <c r="D183" s="191"/>
      <c r="E183" s="193"/>
      <c r="G183" s="33"/>
    </row>
    <row r="184" spans="1:7" x14ac:dyDescent="0.2">
      <c r="A184" s="191" t="s">
        <v>417</v>
      </c>
      <c r="B184" s="191" t="s">
        <v>418</v>
      </c>
      <c r="C184" s="191"/>
      <c r="D184" s="191"/>
      <c r="E184" s="193"/>
      <c r="G184" s="33"/>
    </row>
    <row r="185" spans="1:7" ht="19.5" x14ac:dyDescent="0.2">
      <c r="A185" s="191" t="s">
        <v>419</v>
      </c>
      <c r="B185" s="191" t="s">
        <v>421</v>
      </c>
      <c r="C185" s="191" t="s">
        <v>97</v>
      </c>
      <c r="D185" s="191">
        <v>120</v>
      </c>
      <c r="E185" s="193" t="s">
        <v>4818</v>
      </c>
      <c r="G185" s="33"/>
    </row>
    <row r="186" spans="1:7" ht="19.5" x14ac:dyDescent="0.2">
      <c r="A186" s="191" t="s">
        <v>423</v>
      </c>
      <c r="B186" s="191" t="s">
        <v>425</v>
      </c>
      <c r="C186" s="191" t="s">
        <v>76</v>
      </c>
      <c r="D186" s="191">
        <v>1</v>
      </c>
      <c r="E186" s="193" t="s">
        <v>4818</v>
      </c>
      <c r="G186" s="33"/>
    </row>
    <row r="187" spans="1:7" ht="19.5" x14ac:dyDescent="0.2">
      <c r="A187" s="191" t="s">
        <v>427</v>
      </c>
      <c r="B187" s="191" t="s">
        <v>429</v>
      </c>
      <c r="C187" s="191" t="s">
        <v>430</v>
      </c>
      <c r="D187" s="191">
        <v>1</v>
      </c>
      <c r="E187" s="193" t="s">
        <v>4818</v>
      </c>
      <c r="G187" s="33"/>
    </row>
    <row r="188" spans="1:7" ht="19.5" x14ac:dyDescent="0.2">
      <c r="A188" s="191" t="s">
        <v>432</v>
      </c>
      <c r="B188" s="191" t="s">
        <v>434</v>
      </c>
      <c r="C188" s="191" t="s">
        <v>76</v>
      </c>
      <c r="D188" s="191">
        <v>1</v>
      </c>
      <c r="E188" s="193" t="s">
        <v>4818</v>
      </c>
      <c r="G188" s="33"/>
    </row>
    <row r="189" spans="1:7" ht="19.5" x14ac:dyDescent="0.2">
      <c r="A189" s="191" t="s">
        <v>436</v>
      </c>
      <c r="B189" s="191" t="s">
        <v>438</v>
      </c>
      <c r="C189" s="191" t="s">
        <v>97</v>
      </c>
      <c r="D189" s="191">
        <v>12</v>
      </c>
      <c r="E189" s="193" t="s">
        <v>4818</v>
      </c>
      <c r="G189" s="33"/>
    </row>
    <row r="190" spans="1:7" ht="19.5" x14ac:dyDescent="0.2">
      <c r="A190" s="191" t="s">
        <v>440</v>
      </c>
      <c r="B190" s="191" t="s">
        <v>442</v>
      </c>
      <c r="C190" s="191" t="s">
        <v>76</v>
      </c>
      <c r="D190" s="191">
        <v>4</v>
      </c>
      <c r="E190" s="193" t="s">
        <v>4818</v>
      </c>
      <c r="G190" s="33"/>
    </row>
    <row r="191" spans="1:7" ht="19.5" x14ac:dyDescent="0.2">
      <c r="A191" s="191" t="s">
        <v>444</v>
      </c>
      <c r="B191" s="191" t="s">
        <v>446</v>
      </c>
      <c r="C191" s="191" t="s">
        <v>76</v>
      </c>
      <c r="D191" s="191">
        <v>2</v>
      </c>
      <c r="E191" s="193" t="s">
        <v>4818</v>
      </c>
      <c r="G191" s="33"/>
    </row>
    <row r="192" spans="1:7" ht="19.5" x14ac:dyDescent="0.2">
      <c r="A192" s="191" t="s">
        <v>448</v>
      </c>
      <c r="B192" s="191" t="s">
        <v>450</v>
      </c>
      <c r="C192" s="191" t="s">
        <v>97</v>
      </c>
      <c r="D192" s="191">
        <v>504</v>
      </c>
      <c r="E192" s="193" t="s">
        <v>4818</v>
      </c>
      <c r="G192" s="33"/>
    </row>
    <row r="193" spans="1:7" ht="19.5" x14ac:dyDescent="0.2">
      <c r="A193" s="191" t="s">
        <v>452</v>
      </c>
      <c r="B193" s="191" t="s">
        <v>454</v>
      </c>
      <c r="C193" s="191" t="s">
        <v>76</v>
      </c>
      <c r="D193" s="191">
        <v>30</v>
      </c>
      <c r="E193" s="193" t="s">
        <v>4818</v>
      </c>
      <c r="G193" s="33"/>
    </row>
    <row r="194" spans="1:7" ht="19.5" x14ac:dyDescent="0.2">
      <c r="A194" s="191" t="s">
        <v>456</v>
      </c>
      <c r="B194" s="191" t="s">
        <v>458</v>
      </c>
      <c r="C194" s="191" t="s">
        <v>76</v>
      </c>
      <c r="D194" s="191">
        <v>30</v>
      </c>
      <c r="E194" s="193" t="s">
        <v>4818</v>
      </c>
      <c r="G194" s="33"/>
    </row>
    <row r="195" spans="1:7" ht="19.5" x14ac:dyDescent="0.2">
      <c r="A195" s="191" t="s">
        <v>460</v>
      </c>
      <c r="B195" s="191" t="s">
        <v>462</v>
      </c>
      <c r="C195" s="191" t="s">
        <v>76</v>
      </c>
      <c r="D195" s="191">
        <v>15</v>
      </c>
      <c r="E195" s="193" t="s">
        <v>4818</v>
      </c>
      <c r="G195" s="33"/>
    </row>
    <row r="196" spans="1:7" ht="19.5" x14ac:dyDescent="0.2">
      <c r="A196" s="191" t="s">
        <v>464</v>
      </c>
      <c r="B196" s="191" t="s">
        <v>466</v>
      </c>
      <c r="C196" s="191" t="s">
        <v>76</v>
      </c>
      <c r="D196" s="191">
        <v>30</v>
      </c>
      <c r="E196" s="193" t="s">
        <v>4818</v>
      </c>
      <c r="G196" s="33"/>
    </row>
    <row r="197" spans="1:7" ht="19.5" x14ac:dyDescent="0.2">
      <c r="A197" s="191" t="s">
        <v>468</v>
      </c>
      <c r="B197" s="191" t="s">
        <v>469</v>
      </c>
      <c r="C197" s="191"/>
      <c r="D197" s="191"/>
      <c r="E197" s="193"/>
      <c r="G197" s="33"/>
    </row>
    <row r="198" spans="1:7" ht="19.5" x14ac:dyDescent="0.2">
      <c r="A198" s="191" t="s">
        <v>470</v>
      </c>
      <c r="B198" s="191" t="s">
        <v>421</v>
      </c>
      <c r="C198" s="191" t="s">
        <v>97</v>
      </c>
      <c r="D198" s="191">
        <v>28</v>
      </c>
      <c r="E198" s="193" t="s">
        <v>4818</v>
      </c>
      <c r="G198" s="33"/>
    </row>
    <row r="199" spans="1:7" ht="19.5" x14ac:dyDescent="0.2">
      <c r="A199" s="191" t="s">
        <v>471</v>
      </c>
      <c r="B199" s="191" t="s">
        <v>429</v>
      </c>
      <c r="C199" s="191" t="s">
        <v>430</v>
      </c>
      <c r="D199" s="191">
        <v>1</v>
      </c>
      <c r="E199" s="193" t="s">
        <v>4818</v>
      </c>
      <c r="G199" s="33"/>
    </row>
    <row r="200" spans="1:7" ht="19.5" x14ac:dyDescent="0.2">
      <c r="A200" s="191" t="s">
        <v>472</v>
      </c>
      <c r="B200" s="191" t="s">
        <v>434</v>
      </c>
      <c r="C200" s="191" t="s">
        <v>76</v>
      </c>
      <c r="D200" s="191">
        <v>1</v>
      </c>
      <c r="E200" s="193" t="s">
        <v>4818</v>
      </c>
      <c r="G200" s="33"/>
    </row>
    <row r="201" spans="1:7" ht="19.5" x14ac:dyDescent="0.2">
      <c r="A201" s="191" t="s">
        <v>473</v>
      </c>
      <c r="B201" s="191" t="s">
        <v>442</v>
      </c>
      <c r="C201" s="191" t="s">
        <v>76</v>
      </c>
      <c r="D201" s="191">
        <v>4</v>
      </c>
      <c r="E201" s="193" t="s">
        <v>4818</v>
      </c>
      <c r="G201" s="33"/>
    </row>
    <row r="202" spans="1:7" ht="19.5" x14ac:dyDescent="0.2">
      <c r="A202" s="191" t="s">
        <v>474</v>
      </c>
      <c r="B202" s="191" t="s">
        <v>446</v>
      </c>
      <c r="C202" s="191" t="s">
        <v>76</v>
      </c>
      <c r="D202" s="191">
        <v>2</v>
      </c>
      <c r="E202" s="193" t="s">
        <v>4818</v>
      </c>
      <c r="G202" s="33"/>
    </row>
    <row r="203" spans="1:7" ht="19.5" x14ac:dyDescent="0.2">
      <c r="A203" s="191" t="s">
        <v>475</v>
      </c>
      <c r="B203" s="191" t="s">
        <v>450</v>
      </c>
      <c r="C203" s="191" t="s">
        <v>97</v>
      </c>
      <c r="D203" s="191">
        <v>470</v>
      </c>
      <c r="E203" s="193" t="s">
        <v>4818</v>
      </c>
      <c r="G203" s="33"/>
    </row>
    <row r="204" spans="1:7" ht="19.5" x14ac:dyDescent="0.2">
      <c r="A204" s="191" t="s">
        <v>476</v>
      </c>
      <c r="B204" s="191" t="s">
        <v>478</v>
      </c>
      <c r="C204" s="191" t="s">
        <v>76</v>
      </c>
      <c r="D204" s="191">
        <v>2</v>
      </c>
      <c r="E204" s="193" t="s">
        <v>4818</v>
      </c>
      <c r="G204" s="33"/>
    </row>
    <row r="205" spans="1:7" ht="19.5" x14ac:dyDescent="0.2">
      <c r="A205" s="191" t="s">
        <v>480</v>
      </c>
      <c r="B205" s="191" t="s">
        <v>454</v>
      </c>
      <c r="C205" s="191" t="s">
        <v>76</v>
      </c>
      <c r="D205" s="191">
        <v>30</v>
      </c>
      <c r="E205" s="193" t="s">
        <v>4818</v>
      </c>
      <c r="G205" s="33"/>
    </row>
    <row r="206" spans="1:7" ht="19.5" x14ac:dyDescent="0.2">
      <c r="A206" s="191" t="s">
        <v>481</v>
      </c>
      <c r="B206" s="191" t="s">
        <v>438</v>
      </c>
      <c r="C206" s="191" t="s">
        <v>97</v>
      </c>
      <c r="D206" s="191">
        <v>1</v>
      </c>
      <c r="E206" s="193" t="s">
        <v>4818</v>
      </c>
      <c r="G206" s="33"/>
    </row>
    <row r="207" spans="1:7" ht="19.5" x14ac:dyDescent="0.2">
      <c r="A207" s="191" t="s">
        <v>482</v>
      </c>
      <c r="B207" s="191" t="s">
        <v>458</v>
      </c>
      <c r="C207" s="191" t="s">
        <v>76</v>
      </c>
      <c r="D207" s="191">
        <v>30</v>
      </c>
      <c r="E207" s="193" t="s">
        <v>4818</v>
      </c>
      <c r="G207" s="33"/>
    </row>
    <row r="208" spans="1:7" ht="19.5" x14ac:dyDescent="0.2">
      <c r="A208" s="191" t="s">
        <v>483</v>
      </c>
      <c r="B208" s="191" t="s">
        <v>462</v>
      </c>
      <c r="C208" s="191" t="s">
        <v>76</v>
      </c>
      <c r="D208" s="191">
        <v>16</v>
      </c>
      <c r="E208" s="193" t="s">
        <v>4818</v>
      </c>
      <c r="G208" s="33"/>
    </row>
    <row r="209" spans="1:7" ht="19.5" x14ac:dyDescent="0.2">
      <c r="A209" s="191" t="s">
        <v>484</v>
      </c>
      <c r="B209" s="191" t="s">
        <v>466</v>
      </c>
      <c r="C209" s="191" t="s">
        <v>76</v>
      </c>
      <c r="D209" s="191">
        <v>30</v>
      </c>
      <c r="E209" s="193" t="s">
        <v>4818</v>
      </c>
      <c r="G209" s="33"/>
    </row>
    <row r="210" spans="1:7" ht="19.5" x14ac:dyDescent="0.2">
      <c r="A210" s="191" t="s">
        <v>485</v>
      </c>
      <c r="B210" s="191" t="s">
        <v>486</v>
      </c>
      <c r="C210" s="191"/>
      <c r="D210" s="191"/>
      <c r="E210" s="193"/>
      <c r="G210" s="33"/>
    </row>
    <row r="211" spans="1:7" ht="19.5" x14ac:dyDescent="0.2">
      <c r="A211" s="191" t="s">
        <v>487</v>
      </c>
      <c r="B211" s="191" t="s">
        <v>421</v>
      </c>
      <c r="C211" s="191" t="s">
        <v>97</v>
      </c>
      <c r="D211" s="191">
        <v>180</v>
      </c>
      <c r="E211" s="193" t="s">
        <v>4818</v>
      </c>
      <c r="G211" s="33"/>
    </row>
    <row r="212" spans="1:7" ht="19.5" x14ac:dyDescent="0.2">
      <c r="A212" s="191" t="s">
        <v>488</v>
      </c>
      <c r="B212" s="191" t="s">
        <v>429</v>
      </c>
      <c r="C212" s="191" t="s">
        <v>430</v>
      </c>
      <c r="D212" s="191">
        <v>1</v>
      </c>
      <c r="E212" s="193" t="s">
        <v>4818</v>
      </c>
      <c r="G212" s="33"/>
    </row>
    <row r="213" spans="1:7" ht="19.5" x14ac:dyDescent="0.2">
      <c r="A213" s="191" t="s">
        <v>489</v>
      </c>
      <c r="B213" s="191" t="s">
        <v>434</v>
      </c>
      <c r="C213" s="191" t="s">
        <v>76</v>
      </c>
      <c r="D213" s="191">
        <v>1</v>
      </c>
      <c r="E213" s="193" t="s">
        <v>4818</v>
      </c>
      <c r="G213" s="33"/>
    </row>
    <row r="214" spans="1:7" ht="19.5" x14ac:dyDescent="0.2">
      <c r="A214" s="191" t="s">
        <v>490</v>
      </c>
      <c r="B214" s="191" t="s">
        <v>478</v>
      </c>
      <c r="C214" s="191" t="s">
        <v>76</v>
      </c>
      <c r="D214" s="191">
        <v>4</v>
      </c>
      <c r="E214" s="193" t="s">
        <v>4818</v>
      </c>
      <c r="G214" s="33"/>
    </row>
    <row r="215" spans="1:7" ht="19.5" x14ac:dyDescent="0.2">
      <c r="A215" s="191" t="s">
        <v>491</v>
      </c>
      <c r="B215" s="191" t="s">
        <v>438</v>
      </c>
      <c r="C215" s="191" t="s">
        <v>97</v>
      </c>
      <c r="D215" s="191">
        <v>1</v>
      </c>
      <c r="E215" s="193" t="s">
        <v>4818</v>
      </c>
      <c r="G215" s="33"/>
    </row>
    <row r="216" spans="1:7" ht="19.5" x14ac:dyDescent="0.2">
      <c r="A216" s="191" t="s">
        <v>492</v>
      </c>
      <c r="B216" s="191" t="s">
        <v>442</v>
      </c>
      <c r="C216" s="191" t="s">
        <v>76</v>
      </c>
      <c r="D216" s="191">
        <v>4</v>
      </c>
      <c r="E216" s="193" t="s">
        <v>4818</v>
      </c>
      <c r="G216" s="33"/>
    </row>
    <row r="217" spans="1:7" ht="19.5" x14ac:dyDescent="0.2">
      <c r="A217" s="191" t="s">
        <v>493</v>
      </c>
      <c r="B217" s="191" t="s">
        <v>446</v>
      </c>
      <c r="C217" s="191" t="s">
        <v>76</v>
      </c>
      <c r="D217" s="191">
        <v>2</v>
      </c>
      <c r="E217" s="193" t="s">
        <v>4818</v>
      </c>
      <c r="G217" s="33"/>
    </row>
    <row r="218" spans="1:7" ht="19.5" x14ac:dyDescent="0.2">
      <c r="A218" s="191" t="s">
        <v>494</v>
      </c>
      <c r="B218" s="191" t="s">
        <v>450</v>
      </c>
      <c r="C218" s="191" t="s">
        <v>97</v>
      </c>
      <c r="D218" s="191">
        <v>915</v>
      </c>
      <c r="E218" s="193" t="s">
        <v>4818</v>
      </c>
      <c r="G218" s="33"/>
    </row>
    <row r="219" spans="1:7" ht="19.5" x14ac:dyDescent="0.2">
      <c r="A219" s="191" t="s">
        <v>495</v>
      </c>
      <c r="B219" s="191" t="s">
        <v>454</v>
      </c>
      <c r="C219" s="191" t="s">
        <v>76</v>
      </c>
      <c r="D219" s="191">
        <v>48</v>
      </c>
      <c r="E219" s="193" t="s">
        <v>4818</v>
      </c>
      <c r="G219" s="33"/>
    </row>
    <row r="220" spans="1:7" ht="19.5" x14ac:dyDescent="0.2">
      <c r="A220" s="191" t="s">
        <v>496</v>
      </c>
      <c r="B220" s="191" t="s">
        <v>458</v>
      </c>
      <c r="C220" s="191" t="s">
        <v>76</v>
      </c>
      <c r="D220" s="191">
        <v>48</v>
      </c>
      <c r="E220" s="193" t="s">
        <v>4818</v>
      </c>
      <c r="G220" s="33"/>
    </row>
    <row r="221" spans="1:7" ht="19.5" x14ac:dyDescent="0.2">
      <c r="A221" s="191" t="s">
        <v>497</v>
      </c>
      <c r="B221" s="191" t="s">
        <v>499</v>
      </c>
      <c r="C221" s="191" t="s">
        <v>97</v>
      </c>
      <c r="D221" s="191">
        <v>9</v>
      </c>
      <c r="E221" s="193" t="s">
        <v>4818</v>
      </c>
      <c r="G221" s="33"/>
    </row>
    <row r="222" spans="1:7" ht="19.5" x14ac:dyDescent="0.2">
      <c r="A222" s="191" t="s">
        <v>501</v>
      </c>
      <c r="B222" s="191" t="s">
        <v>462</v>
      </c>
      <c r="C222" s="191" t="s">
        <v>76</v>
      </c>
      <c r="D222" s="191">
        <v>36</v>
      </c>
      <c r="E222" s="193" t="s">
        <v>4818</v>
      </c>
      <c r="G222" s="33"/>
    </row>
    <row r="223" spans="1:7" ht="19.5" x14ac:dyDescent="0.2">
      <c r="A223" s="191" t="s">
        <v>502</v>
      </c>
      <c r="B223" s="191" t="s">
        <v>466</v>
      </c>
      <c r="C223" s="191" t="s">
        <v>76</v>
      </c>
      <c r="D223" s="191">
        <v>48</v>
      </c>
      <c r="E223" s="193" t="s">
        <v>4818</v>
      </c>
      <c r="G223" s="33"/>
    </row>
    <row r="224" spans="1:7" ht="19.5" x14ac:dyDescent="0.2">
      <c r="A224" s="191" t="s">
        <v>503</v>
      </c>
      <c r="B224" s="191" t="s">
        <v>504</v>
      </c>
      <c r="C224" s="191"/>
      <c r="D224" s="191"/>
      <c r="E224" s="193"/>
      <c r="G224" s="33"/>
    </row>
    <row r="225" spans="1:7" ht="19.5" x14ac:dyDescent="0.2">
      <c r="A225" s="191" t="s">
        <v>505</v>
      </c>
      <c r="B225" s="191" t="s">
        <v>421</v>
      </c>
      <c r="C225" s="191" t="s">
        <v>97</v>
      </c>
      <c r="D225" s="191">
        <v>6</v>
      </c>
      <c r="E225" s="193" t="s">
        <v>4818</v>
      </c>
      <c r="G225" s="33"/>
    </row>
    <row r="226" spans="1:7" ht="19.5" x14ac:dyDescent="0.2">
      <c r="A226" s="191" t="s">
        <v>506</v>
      </c>
      <c r="B226" s="191" t="s">
        <v>450</v>
      </c>
      <c r="C226" s="191" t="s">
        <v>97</v>
      </c>
      <c r="D226" s="191">
        <v>70</v>
      </c>
      <c r="E226" s="193" t="s">
        <v>4818</v>
      </c>
      <c r="G226" s="33"/>
    </row>
    <row r="227" spans="1:7" ht="19.5" x14ac:dyDescent="0.2">
      <c r="A227" s="191" t="s">
        <v>507</v>
      </c>
      <c r="B227" s="191" t="s">
        <v>508</v>
      </c>
      <c r="C227" s="191"/>
      <c r="D227" s="191"/>
      <c r="E227" s="193"/>
      <c r="G227" s="33"/>
    </row>
    <row r="228" spans="1:7" ht="19.5" x14ac:dyDescent="0.2">
      <c r="A228" s="191" t="s">
        <v>509</v>
      </c>
      <c r="B228" s="191" t="s">
        <v>421</v>
      </c>
      <c r="C228" s="191" t="s">
        <v>97</v>
      </c>
      <c r="D228" s="191">
        <v>168</v>
      </c>
      <c r="E228" s="193" t="s">
        <v>4818</v>
      </c>
      <c r="G228" s="33"/>
    </row>
    <row r="229" spans="1:7" ht="19.5" x14ac:dyDescent="0.2">
      <c r="A229" s="191" t="s">
        <v>510</v>
      </c>
      <c r="B229" s="191" t="s">
        <v>429</v>
      </c>
      <c r="C229" s="191" t="s">
        <v>430</v>
      </c>
      <c r="D229" s="191">
        <v>2</v>
      </c>
      <c r="E229" s="193" t="s">
        <v>4818</v>
      </c>
      <c r="G229" s="33"/>
    </row>
    <row r="230" spans="1:7" ht="19.5" x14ac:dyDescent="0.2">
      <c r="A230" s="191" t="s">
        <v>511</v>
      </c>
      <c r="B230" s="191" t="s">
        <v>434</v>
      </c>
      <c r="C230" s="191" t="s">
        <v>76</v>
      </c>
      <c r="D230" s="191">
        <v>2</v>
      </c>
      <c r="E230" s="193" t="s">
        <v>4818</v>
      </c>
      <c r="G230" s="33"/>
    </row>
    <row r="231" spans="1:7" ht="19.5" x14ac:dyDescent="0.2">
      <c r="A231" s="191" t="s">
        <v>512</v>
      </c>
      <c r="B231" s="191" t="s">
        <v>478</v>
      </c>
      <c r="C231" s="191" t="s">
        <v>76</v>
      </c>
      <c r="D231" s="191">
        <v>8</v>
      </c>
      <c r="E231" s="193" t="s">
        <v>4818</v>
      </c>
      <c r="G231" s="33"/>
    </row>
    <row r="232" spans="1:7" ht="19.5" x14ac:dyDescent="0.2">
      <c r="A232" s="191" t="s">
        <v>513</v>
      </c>
      <c r="B232" s="191" t="s">
        <v>438</v>
      </c>
      <c r="C232" s="191" t="s">
        <v>97</v>
      </c>
      <c r="D232" s="191">
        <v>2</v>
      </c>
      <c r="E232" s="193" t="s">
        <v>4818</v>
      </c>
      <c r="G232" s="33"/>
    </row>
    <row r="233" spans="1:7" ht="19.5" x14ac:dyDescent="0.2">
      <c r="A233" s="191" t="s">
        <v>514</v>
      </c>
      <c r="B233" s="191" t="s">
        <v>442</v>
      </c>
      <c r="C233" s="191" t="s">
        <v>76</v>
      </c>
      <c r="D233" s="191">
        <v>6</v>
      </c>
      <c r="E233" s="193" t="s">
        <v>4818</v>
      </c>
      <c r="G233" s="33"/>
    </row>
    <row r="234" spans="1:7" ht="19.5" x14ac:dyDescent="0.2">
      <c r="A234" s="191" t="s">
        <v>515</v>
      </c>
      <c r="B234" s="191" t="s">
        <v>446</v>
      </c>
      <c r="C234" s="191" t="s">
        <v>76</v>
      </c>
      <c r="D234" s="191">
        <v>2</v>
      </c>
      <c r="E234" s="193" t="s">
        <v>4818</v>
      </c>
      <c r="G234" s="33"/>
    </row>
    <row r="235" spans="1:7" ht="19.5" x14ac:dyDescent="0.2">
      <c r="A235" s="191" t="s">
        <v>516</v>
      </c>
      <c r="B235" s="191" t="s">
        <v>450</v>
      </c>
      <c r="C235" s="191" t="s">
        <v>97</v>
      </c>
      <c r="D235" s="191">
        <v>1040</v>
      </c>
      <c r="E235" s="193" t="s">
        <v>4824</v>
      </c>
      <c r="G235" s="33"/>
    </row>
    <row r="236" spans="1:7" ht="19.5" x14ac:dyDescent="0.2">
      <c r="A236" s="191" t="s">
        <v>517</v>
      </c>
      <c r="B236" s="191" t="s">
        <v>458</v>
      </c>
      <c r="C236" s="191" t="s">
        <v>76</v>
      </c>
      <c r="D236" s="191">
        <v>16</v>
      </c>
      <c r="E236" s="193" t="s">
        <v>4818</v>
      </c>
      <c r="G236" s="33"/>
    </row>
    <row r="237" spans="1:7" ht="19.5" x14ac:dyDescent="0.2">
      <c r="A237" s="191" t="s">
        <v>518</v>
      </c>
      <c r="B237" s="191" t="s">
        <v>499</v>
      </c>
      <c r="C237" s="191" t="s">
        <v>97</v>
      </c>
      <c r="D237" s="191">
        <v>6</v>
      </c>
      <c r="E237" s="193" t="s">
        <v>4818</v>
      </c>
      <c r="G237" s="33"/>
    </row>
    <row r="238" spans="1:7" ht="19.5" x14ac:dyDescent="0.2">
      <c r="A238" s="191" t="s">
        <v>519</v>
      </c>
      <c r="B238" s="191" t="s">
        <v>462</v>
      </c>
      <c r="C238" s="191" t="s">
        <v>76</v>
      </c>
      <c r="D238" s="191">
        <v>18</v>
      </c>
      <c r="E238" s="193" t="s">
        <v>4818</v>
      </c>
      <c r="G238" s="33"/>
    </row>
    <row r="239" spans="1:7" ht="19.5" x14ac:dyDescent="0.2">
      <c r="A239" s="191" t="s">
        <v>520</v>
      </c>
      <c r="B239" s="191" t="s">
        <v>466</v>
      </c>
      <c r="C239" s="191" t="s">
        <v>76</v>
      </c>
      <c r="D239" s="191">
        <v>32</v>
      </c>
      <c r="E239" s="193" t="s">
        <v>4818</v>
      </c>
      <c r="G239" s="33"/>
    </row>
    <row r="240" spans="1:7" ht="19.5" x14ac:dyDescent="0.2">
      <c r="A240" s="191" t="s">
        <v>521</v>
      </c>
      <c r="B240" s="191" t="s">
        <v>522</v>
      </c>
      <c r="C240" s="191"/>
      <c r="D240" s="191"/>
      <c r="E240" s="193"/>
      <c r="G240" s="33"/>
    </row>
    <row r="241" spans="1:7" ht="19.5" x14ac:dyDescent="0.2">
      <c r="A241" s="191" t="s">
        <v>523</v>
      </c>
      <c r="B241" s="191" t="s">
        <v>421</v>
      </c>
      <c r="C241" s="191" t="s">
        <v>97</v>
      </c>
      <c r="D241" s="191">
        <v>78</v>
      </c>
      <c r="E241" s="193" t="s">
        <v>4818</v>
      </c>
      <c r="G241" s="33"/>
    </row>
    <row r="242" spans="1:7" ht="19.5" x14ac:dyDescent="0.2">
      <c r="A242" s="191" t="s">
        <v>524</v>
      </c>
      <c r="B242" s="191" t="s">
        <v>429</v>
      </c>
      <c r="C242" s="191" t="s">
        <v>430</v>
      </c>
      <c r="D242" s="191">
        <v>1</v>
      </c>
      <c r="E242" s="193" t="s">
        <v>4818</v>
      </c>
      <c r="G242" s="33"/>
    </row>
    <row r="243" spans="1:7" ht="19.5" x14ac:dyDescent="0.2">
      <c r="A243" s="191" t="s">
        <v>525</v>
      </c>
      <c r="B243" s="191" t="s">
        <v>434</v>
      </c>
      <c r="C243" s="191" t="s">
        <v>76</v>
      </c>
      <c r="D243" s="191">
        <v>1</v>
      </c>
      <c r="E243" s="193" t="s">
        <v>4818</v>
      </c>
      <c r="G243" s="33"/>
    </row>
    <row r="244" spans="1:7" ht="19.5" x14ac:dyDescent="0.2">
      <c r="A244" s="191" t="s">
        <v>526</v>
      </c>
      <c r="B244" s="191" t="s">
        <v>478</v>
      </c>
      <c r="C244" s="191" t="s">
        <v>76</v>
      </c>
      <c r="D244" s="191">
        <v>4</v>
      </c>
      <c r="E244" s="193" t="s">
        <v>4818</v>
      </c>
      <c r="G244" s="33"/>
    </row>
    <row r="245" spans="1:7" ht="19.5" x14ac:dyDescent="0.2">
      <c r="A245" s="191" t="s">
        <v>527</v>
      </c>
      <c r="B245" s="191" t="s">
        <v>438</v>
      </c>
      <c r="C245" s="191" t="s">
        <v>97</v>
      </c>
      <c r="D245" s="191">
        <v>1</v>
      </c>
      <c r="E245" s="193" t="s">
        <v>4818</v>
      </c>
      <c r="G245" s="33"/>
    </row>
    <row r="246" spans="1:7" ht="19.5" x14ac:dyDescent="0.2">
      <c r="A246" s="191" t="s">
        <v>528</v>
      </c>
      <c r="B246" s="191" t="s">
        <v>442</v>
      </c>
      <c r="C246" s="191" t="s">
        <v>76</v>
      </c>
      <c r="D246" s="191">
        <v>3</v>
      </c>
      <c r="E246" s="193" t="s">
        <v>4818</v>
      </c>
      <c r="G246" s="33"/>
    </row>
    <row r="247" spans="1:7" ht="19.5" x14ac:dyDescent="0.2">
      <c r="A247" s="191" t="s">
        <v>529</v>
      </c>
      <c r="B247" s="191" t="s">
        <v>446</v>
      </c>
      <c r="C247" s="191" t="s">
        <v>76</v>
      </c>
      <c r="D247" s="191">
        <v>1</v>
      </c>
      <c r="E247" s="193" t="s">
        <v>4818</v>
      </c>
      <c r="G247" s="33"/>
    </row>
    <row r="248" spans="1:7" ht="19.5" x14ac:dyDescent="0.2">
      <c r="A248" s="191" t="s">
        <v>530</v>
      </c>
      <c r="B248" s="191" t="s">
        <v>450</v>
      </c>
      <c r="C248" s="191" t="s">
        <v>97</v>
      </c>
      <c r="D248" s="191">
        <v>410</v>
      </c>
      <c r="E248" s="193" t="s">
        <v>4818</v>
      </c>
      <c r="G248" s="33"/>
    </row>
    <row r="249" spans="1:7" ht="19.5" x14ac:dyDescent="0.2">
      <c r="A249" s="191" t="s">
        <v>531</v>
      </c>
      <c r="B249" s="191" t="s">
        <v>454</v>
      </c>
      <c r="C249" s="191" t="s">
        <v>76</v>
      </c>
      <c r="D249" s="191">
        <v>18</v>
      </c>
      <c r="E249" s="193" t="s">
        <v>4818</v>
      </c>
      <c r="G249" s="33"/>
    </row>
    <row r="250" spans="1:7" ht="19.5" x14ac:dyDescent="0.2">
      <c r="A250" s="191" t="s">
        <v>532</v>
      </c>
      <c r="B250" s="191" t="s">
        <v>458</v>
      </c>
      <c r="C250" s="191" t="s">
        <v>76</v>
      </c>
      <c r="D250" s="191">
        <v>3</v>
      </c>
      <c r="E250" s="193" t="s">
        <v>4818</v>
      </c>
      <c r="G250" s="33"/>
    </row>
    <row r="251" spans="1:7" ht="29.25" x14ac:dyDescent="0.2">
      <c r="A251" s="191" t="s">
        <v>533</v>
      </c>
      <c r="B251" s="191" t="s">
        <v>535</v>
      </c>
      <c r="C251" s="191" t="s">
        <v>97</v>
      </c>
      <c r="D251" s="191">
        <v>9</v>
      </c>
      <c r="E251" s="193" t="s">
        <v>4818</v>
      </c>
      <c r="G251" s="33"/>
    </row>
    <row r="252" spans="1:7" ht="19.5" x14ac:dyDescent="0.2">
      <c r="A252" s="191" t="s">
        <v>536</v>
      </c>
      <c r="B252" s="191" t="s">
        <v>499</v>
      </c>
      <c r="C252" s="191" t="s">
        <v>97</v>
      </c>
      <c r="D252" s="191">
        <v>3</v>
      </c>
      <c r="E252" s="193" t="s">
        <v>4818</v>
      </c>
      <c r="G252" s="33"/>
    </row>
    <row r="253" spans="1:7" ht="19.5" x14ac:dyDescent="0.2">
      <c r="A253" s="191" t="s">
        <v>537</v>
      </c>
      <c r="B253" s="191" t="s">
        <v>462</v>
      </c>
      <c r="C253" s="191" t="s">
        <v>76</v>
      </c>
      <c r="D253" s="191">
        <v>9</v>
      </c>
      <c r="E253" s="193" t="s">
        <v>4818</v>
      </c>
      <c r="G253" s="33"/>
    </row>
    <row r="254" spans="1:7" ht="19.5" x14ac:dyDescent="0.2">
      <c r="A254" s="191" t="s">
        <v>538</v>
      </c>
      <c r="B254" s="191" t="s">
        <v>466</v>
      </c>
      <c r="C254" s="191" t="s">
        <v>76</v>
      </c>
      <c r="D254" s="191">
        <v>34</v>
      </c>
      <c r="E254" s="193" t="s">
        <v>4818</v>
      </c>
      <c r="G254" s="33"/>
    </row>
    <row r="255" spans="1:7" x14ac:dyDescent="0.2">
      <c r="A255" s="191" t="s">
        <v>14</v>
      </c>
      <c r="B255" s="191" t="s">
        <v>15</v>
      </c>
      <c r="C255" s="191"/>
      <c r="D255" s="191"/>
      <c r="E255" s="193"/>
      <c r="G255" s="33"/>
    </row>
    <row r="256" spans="1:7" ht="19.5" x14ac:dyDescent="0.2">
      <c r="A256" s="191" t="s">
        <v>539</v>
      </c>
      <c r="B256" s="191" t="s">
        <v>541</v>
      </c>
      <c r="C256" s="191" t="s">
        <v>97</v>
      </c>
      <c r="D256" s="191">
        <v>25</v>
      </c>
      <c r="E256" s="193" t="s">
        <v>4818</v>
      </c>
      <c r="G256" s="33"/>
    </row>
    <row r="257" spans="1:7" ht="19.5" x14ac:dyDescent="0.2">
      <c r="A257" s="191" t="s">
        <v>543</v>
      </c>
      <c r="B257" s="191" t="s">
        <v>279</v>
      </c>
      <c r="C257" s="191" t="s">
        <v>97</v>
      </c>
      <c r="D257" s="191">
        <v>138</v>
      </c>
      <c r="E257" s="193" t="s">
        <v>4818</v>
      </c>
      <c r="G257" s="33"/>
    </row>
    <row r="258" spans="1:7" ht="19.5" x14ac:dyDescent="0.2">
      <c r="A258" s="191" t="s">
        <v>544</v>
      </c>
      <c r="B258" s="191" t="s">
        <v>546</v>
      </c>
      <c r="C258" s="191" t="s">
        <v>97</v>
      </c>
      <c r="D258" s="191">
        <v>715</v>
      </c>
      <c r="E258" s="193" t="s">
        <v>4825</v>
      </c>
      <c r="G258" s="33"/>
    </row>
    <row r="259" spans="1:7" ht="29.25" x14ac:dyDescent="0.2">
      <c r="A259" s="191" t="s">
        <v>548</v>
      </c>
      <c r="B259" s="191" t="s">
        <v>550</v>
      </c>
      <c r="C259" s="191" t="s">
        <v>97</v>
      </c>
      <c r="D259" s="191">
        <v>1262</v>
      </c>
      <c r="E259" s="193" t="s">
        <v>4825</v>
      </c>
      <c r="G259" s="33"/>
    </row>
    <row r="260" spans="1:7" ht="19.5" x14ac:dyDescent="0.2">
      <c r="A260" s="191" t="s">
        <v>552</v>
      </c>
      <c r="B260" s="191" t="s">
        <v>161</v>
      </c>
      <c r="C260" s="191" t="s">
        <v>76</v>
      </c>
      <c r="D260" s="191">
        <v>1</v>
      </c>
      <c r="E260" s="193" t="s">
        <v>4818</v>
      </c>
      <c r="G260" s="33"/>
    </row>
    <row r="261" spans="1:7" ht="19.5" x14ac:dyDescent="0.2">
      <c r="A261" s="191" t="s">
        <v>553</v>
      </c>
      <c r="B261" s="191" t="s">
        <v>292</v>
      </c>
      <c r="C261" s="191" t="s">
        <v>76</v>
      </c>
      <c r="D261" s="191">
        <v>4</v>
      </c>
      <c r="E261" s="193" t="s">
        <v>4818</v>
      </c>
      <c r="G261" s="33"/>
    </row>
    <row r="262" spans="1:7" ht="19.5" x14ac:dyDescent="0.2">
      <c r="A262" s="191" t="s">
        <v>554</v>
      </c>
      <c r="B262" s="191" t="s">
        <v>556</v>
      </c>
      <c r="C262" s="191" t="s">
        <v>76</v>
      </c>
      <c r="D262" s="191">
        <v>1</v>
      </c>
      <c r="E262" s="193" t="s">
        <v>4818</v>
      </c>
      <c r="G262" s="33"/>
    </row>
    <row r="263" spans="1:7" ht="39" x14ac:dyDescent="0.2">
      <c r="A263" s="191" t="s">
        <v>558</v>
      </c>
      <c r="B263" s="191" t="s">
        <v>560</v>
      </c>
      <c r="C263" s="191" t="s">
        <v>111</v>
      </c>
      <c r="D263" s="191">
        <v>311.52</v>
      </c>
      <c r="E263" s="193" t="s">
        <v>4826</v>
      </c>
      <c r="G263" s="33"/>
    </row>
    <row r="264" spans="1:7" x14ac:dyDescent="0.2">
      <c r="A264" s="191" t="s">
        <v>16</v>
      </c>
      <c r="B264" s="191" t="s">
        <v>17</v>
      </c>
      <c r="C264" s="191"/>
      <c r="D264" s="191"/>
      <c r="E264" s="193"/>
      <c r="G264" s="33"/>
    </row>
    <row r="265" spans="1:7" x14ac:dyDescent="0.2">
      <c r="A265" s="191" t="s">
        <v>562</v>
      </c>
      <c r="B265" s="191" t="s">
        <v>563</v>
      </c>
      <c r="C265" s="191"/>
      <c r="D265" s="191"/>
      <c r="E265" s="193"/>
      <c r="G265" s="33"/>
    </row>
    <row r="266" spans="1:7" ht="19.5" x14ac:dyDescent="0.2">
      <c r="A266" s="191" t="s">
        <v>564</v>
      </c>
      <c r="B266" s="191" t="s">
        <v>566</v>
      </c>
      <c r="C266" s="191" t="s">
        <v>97</v>
      </c>
      <c r="D266" s="191">
        <v>300</v>
      </c>
      <c r="E266" s="193" t="s">
        <v>4818</v>
      </c>
      <c r="G266" s="33"/>
    </row>
    <row r="267" spans="1:7" ht="19.5" x14ac:dyDescent="0.2">
      <c r="A267" s="191" t="s">
        <v>568</v>
      </c>
      <c r="B267" s="191" t="s">
        <v>570</v>
      </c>
      <c r="C267" s="191" t="s">
        <v>76</v>
      </c>
      <c r="D267" s="191">
        <v>13</v>
      </c>
      <c r="E267" s="193" t="s">
        <v>4818</v>
      </c>
      <c r="G267" s="33"/>
    </row>
    <row r="268" spans="1:7" ht="19.5" x14ac:dyDescent="0.2">
      <c r="A268" s="191" t="s">
        <v>572</v>
      </c>
      <c r="B268" s="191" t="s">
        <v>574</v>
      </c>
      <c r="C268" s="191" t="s">
        <v>97</v>
      </c>
      <c r="D268" s="191">
        <v>327</v>
      </c>
      <c r="E268" s="193" t="s">
        <v>4818</v>
      </c>
      <c r="G268" s="33"/>
    </row>
    <row r="269" spans="1:7" ht="19.5" x14ac:dyDescent="0.2">
      <c r="A269" s="191" t="s">
        <v>576</v>
      </c>
      <c r="B269" s="191" t="s">
        <v>578</v>
      </c>
      <c r="C269" s="191" t="s">
        <v>76</v>
      </c>
      <c r="D269" s="191">
        <v>9</v>
      </c>
      <c r="E269" s="193" t="s">
        <v>4818</v>
      </c>
      <c r="G269" s="33"/>
    </row>
    <row r="270" spans="1:7" ht="19.5" x14ac:dyDescent="0.2">
      <c r="A270" s="191" t="s">
        <v>580</v>
      </c>
      <c r="B270" s="191" t="s">
        <v>582</v>
      </c>
      <c r="C270" s="191" t="s">
        <v>97</v>
      </c>
      <c r="D270" s="191">
        <v>165</v>
      </c>
      <c r="E270" s="193" t="s">
        <v>4818</v>
      </c>
      <c r="G270" s="33"/>
    </row>
    <row r="271" spans="1:7" x14ac:dyDescent="0.2">
      <c r="A271" s="191" t="s">
        <v>584</v>
      </c>
      <c r="B271" s="191" t="s">
        <v>586</v>
      </c>
      <c r="C271" s="191" t="s">
        <v>76</v>
      </c>
      <c r="D271" s="191">
        <v>1</v>
      </c>
      <c r="E271" s="193" t="s">
        <v>4818</v>
      </c>
      <c r="G271" s="33"/>
    </row>
    <row r="272" spans="1:7" ht="19.5" x14ac:dyDescent="0.2">
      <c r="A272" s="191" t="s">
        <v>588</v>
      </c>
      <c r="B272" s="191" t="s">
        <v>590</v>
      </c>
      <c r="C272" s="191" t="s">
        <v>76</v>
      </c>
      <c r="D272" s="191">
        <v>2</v>
      </c>
      <c r="E272" s="193" t="s">
        <v>4818</v>
      </c>
      <c r="G272" s="33"/>
    </row>
    <row r="273" spans="1:7" x14ac:dyDescent="0.2">
      <c r="A273" s="191" t="s">
        <v>592</v>
      </c>
      <c r="B273" s="191" t="s">
        <v>593</v>
      </c>
      <c r="C273" s="191"/>
      <c r="D273" s="191"/>
      <c r="E273" s="193"/>
      <c r="G273" s="33"/>
    </row>
    <row r="274" spans="1:7" ht="29.25" x14ac:dyDescent="0.2">
      <c r="A274" s="191" t="s">
        <v>594</v>
      </c>
      <c r="B274" s="191" t="s">
        <v>596</v>
      </c>
      <c r="C274" s="191" t="s">
        <v>97</v>
      </c>
      <c r="D274" s="191">
        <v>120</v>
      </c>
      <c r="E274" s="193" t="s">
        <v>4818</v>
      </c>
      <c r="G274" s="33"/>
    </row>
    <row r="275" spans="1:7" ht="29.25" x14ac:dyDescent="0.2">
      <c r="A275" s="191" t="s">
        <v>598</v>
      </c>
      <c r="B275" s="191" t="s">
        <v>600</v>
      </c>
      <c r="C275" s="191" t="s">
        <v>97</v>
      </c>
      <c r="D275" s="191">
        <v>201</v>
      </c>
      <c r="E275" s="193" t="s">
        <v>4827</v>
      </c>
      <c r="G275" s="33"/>
    </row>
    <row r="276" spans="1:7" ht="29.25" x14ac:dyDescent="0.2">
      <c r="A276" s="191" t="s">
        <v>602</v>
      </c>
      <c r="B276" s="191" t="s">
        <v>604</v>
      </c>
      <c r="C276" s="191" t="s">
        <v>97</v>
      </c>
      <c r="D276" s="191">
        <v>120</v>
      </c>
      <c r="E276" s="193" t="s">
        <v>4818</v>
      </c>
      <c r="G276" s="33"/>
    </row>
    <row r="277" spans="1:7" ht="29.25" x14ac:dyDescent="0.2">
      <c r="A277" s="191" t="s">
        <v>606</v>
      </c>
      <c r="B277" s="191" t="s">
        <v>608</v>
      </c>
      <c r="C277" s="191" t="s">
        <v>76</v>
      </c>
      <c r="D277" s="191">
        <v>14</v>
      </c>
      <c r="E277" s="193" t="s">
        <v>4818</v>
      </c>
      <c r="G277" s="33"/>
    </row>
    <row r="278" spans="1:7" ht="29.25" x14ac:dyDescent="0.2">
      <c r="A278" s="191" t="s">
        <v>610</v>
      </c>
      <c r="B278" s="191" t="s">
        <v>612</v>
      </c>
      <c r="C278" s="191" t="s">
        <v>76</v>
      </c>
      <c r="D278" s="191">
        <v>7</v>
      </c>
      <c r="E278" s="193" t="s">
        <v>4818</v>
      </c>
      <c r="G278" s="33"/>
    </row>
    <row r="279" spans="1:7" ht="29.25" x14ac:dyDescent="0.2">
      <c r="A279" s="191" t="s">
        <v>614</v>
      </c>
      <c r="B279" s="191" t="s">
        <v>616</v>
      </c>
      <c r="C279" s="191" t="s">
        <v>76</v>
      </c>
      <c r="D279" s="191">
        <v>13</v>
      </c>
      <c r="E279" s="193" t="s">
        <v>4818</v>
      </c>
      <c r="G279" s="33"/>
    </row>
    <row r="280" spans="1:7" ht="29.25" x14ac:dyDescent="0.2">
      <c r="A280" s="191" t="s">
        <v>618</v>
      </c>
      <c r="B280" s="191" t="s">
        <v>620</v>
      </c>
      <c r="C280" s="191" t="s">
        <v>76</v>
      </c>
      <c r="D280" s="191">
        <v>10</v>
      </c>
      <c r="E280" s="193" t="s">
        <v>4818</v>
      </c>
      <c r="G280" s="33"/>
    </row>
    <row r="281" spans="1:7" ht="39" x14ac:dyDescent="0.2">
      <c r="A281" s="191" t="s">
        <v>622</v>
      </c>
      <c r="B281" s="191" t="s">
        <v>624</v>
      </c>
      <c r="C281" s="191" t="s">
        <v>76</v>
      </c>
      <c r="D281" s="191">
        <v>1</v>
      </c>
      <c r="E281" s="193" t="s">
        <v>4818</v>
      </c>
      <c r="G281" s="33"/>
    </row>
    <row r="282" spans="1:7" ht="19.5" x14ac:dyDescent="0.2">
      <c r="A282" s="191" t="s">
        <v>626</v>
      </c>
      <c r="B282" s="191" t="s">
        <v>628</v>
      </c>
      <c r="C282" s="191" t="s">
        <v>97</v>
      </c>
      <c r="D282" s="191">
        <v>138</v>
      </c>
      <c r="E282" s="193" t="s">
        <v>4827</v>
      </c>
      <c r="G282" s="33"/>
    </row>
    <row r="283" spans="1:7" ht="29.25" x14ac:dyDescent="0.2">
      <c r="A283" s="191" t="s">
        <v>630</v>
      </c>
      <c r="B283" s="191" t="s">
        <v>632</v>
      </c>
      <c r="C283" s="191" t="s">
        <v>76</v>
      </c>
      <c r="D283" s="191">
        <v>20</v>
      </c>
      <c r="E283" s="193" t="s">
        <v>4827</v>
      </c>
      <c r="G283" s="33"/>
    </row>
    <row r="284" spans="1:7" x14ac:dyDescent="0.2">
      <c r="A284" s="191" t="s">
        <v>634</v>
      </c>
      <c r="B284" s="191" t="s">
        <v>137</v>
      </c>
      <c r="C284" s="191" t="s">
        <v>111</v>
      </c>
      <c r="D284" s="191">
        <v>60.96</v>
      </c>
      <c r="E284" s="193" t="s">
        <v>4828</v>
      </c>
      <c r="G284" s="33"/>
    </row>
    <row r="285" spans="1:7" ht="19.5" x14ac:dyDescent="0.2">
      <c r="A285" s="191" t="s">
        <v>635</v>
      </c>
      <c r="B285" s="191" t="s">
        <v>141</v>
      </c>
      <c r="C285" s="191" t="s">
        <v>111</v>
      </c>
      <c r="D285" s="191">
        <v>60.96</v>
      </c>
      <c r="E285" s="193" t="s">
        <v>4828</v>
      </c>
      <c r="G285" s="33"/>
    </row>
    <row r="286" spans="1:7" x14ac:dyDescent="0.2">
      <c r="A286" s="191" t="s">
        <v>636</v>
      </c>
      <c r="B286" s="191" t="s">
        <v>637</v>
      </c>
      <c r="C286" s="191"/>
      <c r="D286" s="191"/>
      <c r="E286" s="193"/>
      <c r="G286" s="33"/>
    </row>
    <row r="287" spans="1:7" ht="58.5" x14ac:dyDescent="0.2">
      <c r="A287" s="191" t="s">
        <v>638</v>
      </c>
      <c r="B287" s="191" t="s">
        <v>640</v>
      </c>
      <c r="C287" s="191" t="s">
        <v>111</v>
      </c>
      <c r="D287" s="191">
        <v>5.99</v>
      </c>
      <c r="E287" s="193" t="s">
        <v>4829</v>
      </c>
      <c r="G287" s="33"/>
    </row>
    <row r="288" spans="1:7" ht="19.5" x14ac:dyDescent="0.2">
      <c r="A288" s="191" t="s">
        <v>642</v>
      </c>
      <c r="B288" s="191" t="s">
        <v>644</v>
      </c>
      <c r="C288" s="191" t="s">
        <v>111</v>
      </c>
      <c r="D288" s="191">
        <v>2.44</v>
      </c>
      <c r="E288" s="193" t="s">
        <v>4830</v>
      </c>
      <c r="G288" s="33"/>
    </row>
    <row r="289" spans="1:7" ht="19.5" x14ac:dyDescent="0.2">
      <c r="A289" s="191" t="s">
        <v>646</v>
      </c>
      <c r="B289" s="191" t="s">
        <v>648</v>
      </c>
      <c r="C289" s="191" t="s">
        <v>104</v>
      </c>
      <c r="D289" s="191">
        <v>12.24</v>
      </c>
      <c r="E289" s="193" t="s">
        <v>4831</v>
      </c>
      <c r="G289" s="33"/>
    </row>
    <row r="290" spans="1:7" ht="78" x14ac:dyDescent="0.2">
      <c r="A290" s="191" t="s">
        <v>650</v>
      </c>
      <c r="B290" s="191" t="s">
        <v>652</v>
      </c>
      <c r="C290" s="191" t="s">
        <v>111</v>
      </c>
      <c r="D290" s="191">
        <v>6.82</v>
      </c>
      <c r="E290" s="193" t="s">
        <v>4832</v>
      </c>
      <c r="G290" s="33"/>
    </row>
    <row r="291" spans="1:7" x14ac:dyDescent="0.2">
      <c r="A291" s="191" t="s">
        <v>655</v>
      </c>
      <c r="B291" s="191" t="s">
        <v>656</v>
      </c>
      <c r="C291" s="191"/>
      <c r="D291" s="191"/>
      <c r="E291" s="193"/>
      <c r="G291" s="33"/>
    </row>
    <row r="292" spans="1:7" x14ac:dyDescent="0.2">
      <c r="A292" s="191" t="s">
        <v>657</v>
      </c>
      <c r="B292" s="191" t="s">
        <v>658</v>
      </c>
      <c r="C292" s="191"/>
      <c r="D292" s="191"/>
      <c r="E292" s="193"/>
      <c r="G292" s="33"/>
    </row>
    <row r="293" spans="1:7" ht="29.25" x14ac:dyDescent="0.2">
      <c r="A293" s="191" t="s">
        <v>659</v>
      </c>
      <c r="B293" s="191" t="s">
        <v>640</v>
      </c>
      <c r="C293" s="191" t="s">
        <v>111</v>
      </c>
      <c r="D293" s="191">
        <v>9.4499999999999993</v>
      </c>
      <c r="E293" s="193" t="s">
        <v>4833</v>
      </c>
      <c r="G293" s="33"/>
    </row>
    <row r="294" spans="1:7" ht="19.5" x14ac:dyDescent="0.2">
      <c r="A294" s="191" t="s">
        <v>660</v>
      </c>
      <c r="B294" s="191" t="s">
        <v>648</v>
      </c>
      <c r="C294" s="191" t="s">
        <v>104</v>
      </c>
      <c r="D294" s="191">
        <v>9</v>
      </c>
      <c r="E294" s="193" t="s">
        <v>4834</v>
      </c>
      <c r="G294" s="33"/>
    </row>
    <row r="295" spans="1:7" x14ac:dyDescent="0.2">
      <c r="A295" s="191" t="s">
        <v>661</v>
      </c>
      <c r="B295" s="191" t="s">
        <v>662</v>
      </c>
      <c r="C295" s="191"/>
      <c r="D295" s="191"/>
      <c r="E295" s="193"/>
      <c r="G295" s="33"/>
    </row>
    <row r="296" spans="1:7" x14ac:dyDescent="0.2">
      <c r="A296" s="191" t="s">
        <v>663</v>
      </c>
      <c r="B296" s="191" t="s">
        <v>664</v>
      </c>
      <c r="C296" s="191"/>
      <c r="D296" s="191"/>
      <c r="E296" s="193"/>
      <c r="G296" s="33"/>
    </row>
    <row r="297" spans="1:7" ht="29.25" x14ac:dyDescent="0.2">
      <c r="A297" s="191" t="s">
        <v>665</v>
      </c>
      <c r="B297" s="191" t="s">
        <v>667</v>
      </c>
      <c r="C297" s="191" t="s">
        <v>76</v>
      </c>
      <c r="D297" s="191">
        <v>2</v>
      </c>
      <c r="E297" s="193" t="s">
        <v>4835</v>
      </c>
    </row>
    <row r="298" spans="1:7" ht="19.5" x14ac:dyDescent="0.2">
      <c r="A298" s="191" t="s">
        <v>669</v>
      </c>
      <c r="B298" s="191" t="s">
        <v>671</v>
      </c>
      <c r="C298" s="191" t="s">
        <v>76</v>
      </c>
      <c r="D298" s="191">
        <v>2</v>
      </c>
      <c r="E298" s="193" t="s">
        <v>4835</v>
      </c>
    </row>
    <row r="299" spans="1:7" ht="19.5" x14ac:dyDescent="0.2">
      <c r="A299" s="191" t="s">
        <v>673</v>
      </c>
      <c r="B299" s="191" t="s">
        <v>675</v>
      </c>
      <c r="C299" s="191" t="s">
        <v>76</v>
      </c>
      <c r="D299" s="191">
        <v>2</v>
      </c>
      <c r="E299" s="193" t="s">
        <v>4835</v>
      </c>
    </row>
    <row r="300" spans="1:7" ht="19.5" x14ac:dyDescent="0.2">
      <c r="A300" s="191" t="s">
        <v>677</v>
      </c>
      <c r="B300" s="191" t="s">
        <v>679</v>
      </c>
      <c r="C300" s="191" t="s">
        <v>76</v>
      </c>
      <c r="D300" s="191">
        <v>4</v>
      </c>
      <c r="E300" s="193" t="s">
        <v>4835</v>
      </c>
    </row>
    <row r="301" spans="1:7" ht="19.5" x14ac:dyDescent="0.2">
      <c r="A301" s="191" t="s">
        <v>681</v>
      </c>
      <c r="B301" s="191" t="s">
        <v>683</v>
      </c>
      <c r="C301" s="191" t="s">
        <v>76</v>
      </c>
      <c r="D301" s="191">
        <v>2</v>
      </c>
      <c r="E301" s="193" t="s">
        <v>4835</v>
      </c>
    </row>
    <row r="302" spans="1:7" ht="19.5" x14ac:dyDescent="0.2">
      <c r="A302" s="191" t="s">
        <v>685</v>
      </c>
      <c r="B302" s="191" t="s">
        <v>686</v>
      </c>
      <c r="C302" s="191"/>
      <c r="D302" s="191"/>
      <c r="E302" s="193"/>
    </row>
    <row r="303" spans="1:7" ht="29.25" x14ac:dyDescent="0.2">
      <c r="A303" s="191" t="s">
        <v>687</v>
      </c>
      <c r="B303" s="191" t="s">
        <v>689</v>
      </c>
      <c r="C303" s="191" t="s">
        <v>76</v>
      </c>
      <c r="D303" s="191">
        <v>3</v>
      </c>
      <c r="E303" s="193" t="s">
        <v>4835</v>
      </c>
    </row>
    <row r="304" spans="1:7" ht="19.5" x14ac:dyDescent="0.2">
      <c r="A304" s="191" t="s">
        <v>691</v>
      </c>
      <c r="B304" s="191" t="s">
        <v>692</v>
      </c>
      <c r="C304" s="191"/>
      <c r="D304" s="191"/>
      <c r="E304" s="193"/>
    </row>
    <row r="305" spans="1:5" ht="19.5" x14ac:dyDescent="0.2">
      <c r="A305" s="191" t="s">
        <v>693</v>
      </c>
      <c r="B305" s="191" t="s">
        <v>695</v>
      </c>
      <c r="C305" s="191" t="s">
        <v>76</v>
      </c>
      <c r="D305" s="191">
        <v>1</v>
      </c>
      <c r="E305" s="193" t="s">
        <v>4835</v>
      </c>
    </row>
    <row r="306" spans="1:5" ht="29.25" x14ac:dyDescent="0.2">
      <c r="A306" s="191" t="s">
        <v>697</v>
      </c>
      <c r="B306" s="191" t="s">
        <v>699</v>
      </c>
      <c r="C306" s="191" t="s">
        <v>76</v>
      </c>
      <c r="D306" s="191">
        <v>1</v>
      </c>
      <c r="E306" s="193" t="s">
        <v>4835</v>
      </c>
    </row>
    <row r="307" spans="1:5" ht="19.5" x14ac:dyDescent="0.2">
      <c r="A307" s="191" t="s">
        <v>701</v>
      </c>
      <c r="B307" s="191" t="s">
        <v>683</v>
      </c>
      <c r="C307" s="191" t="s">
        <v>76</v>
      </c>
      <c r="D307" s="191">
        <v>1</v>
      </c>
      <c r="E307" s="193" t="s">
        <v>4835</v>
      </c>
    </row>
    <row r="308" spans="1:5" ht="19.5" x14ac:dyDescent="0.2">
      <c r="A308" s="191" t="s">
        <v>702</v>
      </c>
      <c r="B308" s="191" t="s">
        <v>671</v>
      </c>
      <c r="C308" s="191" t="s">
        <v>76</v>
      </c>
      <c r="D308" s="191">
        <v>1</v>
      </c>
      <c r="E308" s="193" t="s">
        <v>4835</v>
      </c>
    </row>
    <row r="309" spans="1:5" ht="29.25" x14ac:dyDescent="0.2">
      <c r="A309" s="191" t="s">
        <v>703</v>
      </c>
      <c r="B309" s="191" t="s">
        <v>705</v>
      </c>
      <c r="C309" s="191" t="s">
        <v>76</v>
      </c>
      <c r="D309" s="191">
        <v>2</v>
      </c>
      <c r="E309" s="193" t="s">
        <v>4835</v>
      </c>
    </row>
    <row r="310" spans="1:5" ht="19.5" x14ac:dyDescent="0.2">
      <c r="A310" s="191" t="s">
        <v>707</v>
      </c>
      <c r="B310" s="191" t="s">
        <v>709</v>
      </c>
      <c r="C310" s="191" t="s">
        <v>76</v>
      </c>
      <c r="D310" s="191">
        <v>4</v>
      </c>
      <c r="E310" s="193" t="s">
        <v>4835</v>
      </c>
    </row>
    <row r="311" spans="1:5" ht="19.5" x14ac:dyDescent="0.2">
      <c r="A311" s="191" t="s">
        <v>711</v>
      </c>
      <c r="B311" s="191" t="s">
        <v>713</v>
      </c>
      <c r="C311" s="191" t="s">
        <v>76</v>
      </c>
      <c r="D311" s="191">
        <v>5</v>
      </c>
      <c r="E311" s="193" t="s">
        <v>4835</v>
      </c>
    </row>
    <row r="312" spans="1:5" ht="19.5" x14ac:dyDescent="0.2">
      <c r="A312" s="191" t="s">
        <v>715</v>
      </c>
      <c r="B312" s="191" t="s">
        <v>717</v>
      </c>
      <c r="C312" s="191" t="s">
        <v>76</v>
      </c>
      <c r="D312" s="191">
        <v>5</v>
      </c>
      <c r="E312" s="193" t="s">
        <v>4835</v>
      </c>
    </row>
    <row r="313" spans="1:5" ht="19.5" x14ac:dyDescent="0.2">
      <c r="A313" s="191" t="s">
        <v>719</v>
      </c>
      <c r="B313" s="191" t="s">
        <v>721</v>
      </c>
      <c r="C313" s="191" t="s">
        <v>76</v>
      </c>
      <c r="D313" s="191">
        <v>1</v>
      </c>
      <c r="E313" s="193" t="s">
        <v>4836</v>
      </c>
    </row>
    <row r="314" spans="1:5" ht="19.5" x14ac:dyDescent="0.2">
      <c r="A314" s="191" t="s">
        <v>723</v>
      </c>
      <c r="B314" s="191" t="s">
        <v>724</v>
      </c>
      <c r="C314" s="191"/>
      <c r="D314" s="191"/>
      <c r="E314" s="193"/>
    </row>
    <row r="315" spans="1:5" ht="29.25" x14ac:dyDescent="0.2">
      <c r="A315" s="191" t="s">
        <v>725</v>
      </c>
      <c r="B315" s="191" t="s">
        <v>699</v>
      </c>
      <c r="C315" s="191" t="s">
        <v>76</v>
      </c>
      <c r="D315" s="191">
        <v>4</v>
      </c>
      <c r="E315" s="193" t="s">
        <v>4815</v>
      </c>
    </row>
    <row r="316" spans="1:5" ht="19.5" x14ac:dyDescent="0.2">
      <c r="A316" s="191" t="s">
        <v>726</v>
      </c>
      <c r="B316" s="191" t="s">
        <v>683</v>
      </c>
      <c r="C316" s="191" t="s">
        <v>76</v>
      </c>
      <c r="D316" s="191">
        <v>6</v>
      </c>
      <c r="E316" s="193" t="s">
        <v>4815</v>
      </c>
    </row>
    <row r="317" spans="1:5" ht="19.5" x14ac:dyDescent="0.2">
      <c r="A317" s="191" t="s">
        <v>727</v>
      </c>
      <c r="B317" s="191" t="s">
        <v>679</v>
      </c>
      <c r="C317" s="191" t="s">
        <v>76</v>
      </c>
      <c r="D317" s="191">
        <v>4</v>
      </c>
      <c r="E317" s="193" t="s">
        <v>4815</v>
      </c>
    </row>
    <row r="318" spans="1:5" ht="19.5" x14ac:dyDescent="0.2">
      <c r="A318" s="191" t="s">
        <v>728</v>
      </c>
      <c r="B318" s="191" t="s">
        <v>717</v>
      </c>
      <c r="C318" s="191" t="s">
        <v>76</v>
      </c>
      <c r="D318" s="191">
        <v>3</v>
      </c>
      <c r="E318" s="193" t="s">
        <v>4815</v>
      </c>
    </row>
    <row r="319" spans="1:5" ht="19.5" x14ac:dyDescent="0.2">
      <c r="A319" s="191" t="s">
        <v>729</v>
      </c>
      <c r="B319" s="191" t="s">
        <v>731</v>
      </c>
      <c r="C319" s="191" t="s">
        <v>104</v>
      </c>
      <c r="D319" s="191">
        <v>1.18</v>
      </c>
      <c r="E319" s="193" t="s">
        <v>4815</v>
      </c>
    </row>
    <row r="320" spans="1:5" ht="19.5" x14ac:dyDescent="0.2">
      <c r="A320" s="191" t="s">
        <v>733</v>
      </c>
      <c r="B320" s="191" t="s">
        <v>734</v>
      </c>
      <c r="C320" s="191"/>
      <c r="D320" s="191"/>
      <c r="E320" s="193"/>
    </row>
    <row r="321" spans="1:5" ht="29.25" x14ac:dyDescent="0.2">
      <c r="A321" s="191" t="s">
        <v>735</v>
      </c>
      <c r="B321" s="191" t="s">
        <v>699</v>
      </c>
      <c r="C321" s="191" t="s">
        <v>76</v>
      </c>
      <c r="D321" s="191">
        <v>4</v>
      </c>
      <c r="E321" s="193" t="s">
        <v>4815</v>
      </c>
    </row>
    <row r="322" spans="1:5" ht="19.5" x14ac:dyDescent="0.2">
      <c r="A322" s="191" t="s">
        <v>736</v>
      </c>
      <c r="B322" s="191" t="s">
        <v>683</v>
      </c>
      <c r="C322" s="191" t="s">
        <v>76</v>
      </c>
      <c r="D322" s="191">
        <v>6</v>
      </c>
      <c r="E322" s="193" t="s">
        <v>4815</v>
      </c>
    </row>
    <row r="323" spans="1:5" ht="19.5" x14ac:dyDescent="0.2">
      <c r="A323" s="191" t="s">
        <v>737</v>
      </c>
      <c r="B323" s="191" t="s">
        <v>717</v>
      </c>
      <c r="C323" s="191" t="s">
        <v>76</v>
      </c>
      <c r="D323" s="191">
        <v>3</v>
      </c>
      <c r="E323" s="193" t="s">
        <v>4815</v>
      </c>
    </row>
    <row r="324" spans="1:5" ht="19.5" x14ac:dyDescent="0.2">
      <c r="A324" s="191" t="s">
        <v>738</v>
      </c>
      <c r="B324" s="191" t="s">
        <v>739</v>
      </c>
      <c r="C324" s="191"/>
      <c r="D324" s="191"/>
      <c r="E324" s="193"/>
    </row>
    <row r="325" spans="1:5" ht="29.25" x14ac:dyDescent="0.2">
      <c r="A325" s="191" t="s">
        <v>740</v>
      </c>
      <c r="B325" s="191" t="s">
        <v>699</v>
      </c>
      <c r="C325" s="191" t="s">
        <v>76</v>
      </c>
      <c r="D325" s="191">
        <v>2</v>
      </c>
      <c r="E325" s="193" t="s">
        <v>4815</v>
      </c>
    </row>
    <row r="326" spans="1:5" ht="19.5" x14ac:dyDescent="0.2">
      <c r="A326" s="191" t="s">
        <v>741</v>
      </c>
      <c r="B326" s="191" t="s">
        <v>683</v>
      </c>
      <c r="C326" s="191" t="s">
        <v>76</v>
      </c>
      <c r="D326" s="191">
        <v>4</v>
      </c>
      <c r="E326" s="193" t="s">
        <v>4815</v>
      </c>
    </row>
    <row r="327" spans="1:5" ht="19.5" x14ac:dyDescent="0.2">
      <c r="A327" s="191" t="s">
        <v>742</v>
      </c>
      <c r="B327" s="191" t="s">
        <v>695</v>
      </c>
      <c r="C327" s="191" t="s">
        <v>76</v>
      </c>
      <c r="D327" s="191">
        <v>6</v>
      </c>
      <c r="E327" s="193" t="s">
        <v>4815</v>
      </c>
    </row>
    <row r="328" spans="1:5" ht="19.5" x14ac:dyDescent="0.2">
      <c r="A328" s="191" t="s">
        <v>743</v>
      </c>
      <c r="B328" s="191" t="s">
        <v>671</v>
      </c>
      <c r="C328" s="191" t="s">
        <v>76</v>
      </c>
      <c r="D328" s="191">
        <v>8</v>
      </c>
      <c r="E328" s="193" t="s">
        <v>4815</v>
      </c>
    </row>
    <row r="329" spans="1:5" ht="19.5" x14ac:dyDescent="0.2">
      <c r="A329" s="191" t="s">
        <v>744</v>
      </c>
      <c r="B329" s="191" t="s">
        <v>745</v>
      </c>
      <c r="C329" s="191"/>
      <c r="D329" s="191"/>
      <c r="E329" s="193"/>
    </row>
    <row r="330" spans="1:5" ht="19.5" x14ac:dyDescent="0.2">
      <c r="A330" s="191" t="s">
        <v>746</v>
      </c>
      <c r="B330" s="191" t="s">
        <v>748</v>
      </c>
      <c r="C330" s="191" t="s">
        <v>97</v>
      </c>
      <c r="D330" s="191">
        <v>225</v>
      </c>
      <c r="E330" s="193" t="s">
        <v>4827</v>
      </c>
    </row>
    <row r="331" spans="1:5" ht="19.5" x14ac:dyDescent="0.2">
      <c r="A331" s="191" t="s">
        <v>750</v>
      </c>
      <c r="B331" s="191" t="s">
        <v>752</v>
      </c>
      <c r="C331" s="191" t="s">
        <v>97</v>
      </c>
      <c r="D331" s="191">
        <v>171</v>
      </c>
      <c r="E331" s="193" t="s">
        <v>4827</v>
      </c>
    </row>
    <row r="332" spans="1:5" ht="19.5" x14ac:dyDescent="0.2">
      <c r="A332" s="191" t="s">
        <v>754</v>
      </c>
      <c r="B332" s="191" t="s">
        <v>756</v>
      </c>
      <c r="C332" s="191" t="s">
        <v>97</v>
      </c>
      <c r="D332" s="191">
        <v>60</v>
      </c>
      <c r="E332" s="193" t="s">
        <v>4827</v>
      </c>
    </row>
    <row r="333" spans="1:5" ht="19.5" x14ac:dyDescent="0.2">
      <c r="A333" s="191" t="s">
        <v>758</v>
      </c>
      <c r="B333" s="191" t="s">
        <v>760</v>
      </c>
      <c r="C333" s="191" t="s">
        <v>97</v>
      </c>
      <c r="D333" s="191">
        <v>66</v>
      </c>
      <c r="E333" s="193" t="s">
        <v>4827</v>
      </c>
    </row>
    <row r="334" spans="1:5" ht="29.25" x14ac:dyDescent="0.2">
      <c r="A334" s="191" t="s">
        <v>762</v>
      </c>
      <c r="B334" s="191" t="s">
        <v>764</v>
      </c>
      <c r="C334" s="191" t="s">
        <v>76</v>
      </c>
      <c r="D334" s="191">
        <v>34</v>
      </c>
      <c r="E334" s="193" t="s">
        <v>4827</v>
      </c>
    </row>
    <row r="335" spans="1:5" ht="29.25" x14ac:dyDescent="0.2">
      <c r="A335" s="191" t="s">
        <v>766</v>
      </c>
      <c r="B335" s="191" t="s">
        <v>768</v>
      </c>
      <c r="C335" s="191" t="s">
        <v>76</v>
      </c>
      <c r="D335" s="191">
        <v>4</v>
      </c>
      <c r="E335" s="193" t="s">
        <v>4815</v>
      </c>
    </row>
    <row r="336" spans="1:5" ht="19.5" x14ac:dyDescent="0.2">
      <c r="A336" s="191" t="s">
        <v>770</v>
      </c>
      <c r="B336" s="191" t="s">
        <v>137</v>
      </c>
      <c r="C336" s="191" t="s">
        <v>111</v>
      </c>
      <c r="D336" s="191">
        <v>45.36</v>
      </c>
      <c r="E336" s="193" t="s">
        <v>4837</v>
      </c>
    </row>
    <row r="337" spans="1:5" ht="19.5" x14ac:dyDescent="0.2">
      <c r="A337" s="191" t="s">
        <v>771</v>
      </c>
      <c r="B337" s="191" t="s">
        <v>141</v>
      </c>
      <c r="C337" s="191" t="s">
        <v>111</v>
      </c>
      <c r="D337" s="191">
        <v>45.36</v>
      </c>
      <c r="E337" s="193" t="s">
        <v>4837</v>
      </c>
    </row>
    <row r="338" spans="1:5" x14ac:dyDescent="0.2">
      <c r="A338" s="191" t="s">
        <v>18</v>
      </c>
      <c r="B338" s="191" t="s">
        <v>19</v>
      </c>
      <c r="C338" s="191"/>
      <c r="D338" s="191"/>
      <c r="E338" s="193"/>
    </row>
    <row r="339" spans="1:5" ht="39" x14ac:dyDescent="0.2">
      <c r="A339" s="191" t="s">
        <v>772</v>
      </c>
      <c r="B339" s="191" t="s">
        <v>774</v>
      </c>
      <c r="C339" s="191" t="s">
        <v>104</v>
      </c>
      <c r="D339" s="191">
        <v>315.29000000000002</v>
      </c>
      <c r="E339" s="193" t="s">
        <v>4838</v>
      </c>
    </row>
    <row r="340" spans="1:5" ht="87.75" x14ac:dyDescent="0.2">
      <c r="A340" s="191" t="s">
        <v>776</v>
      </c>
      <c r="B340" s="191" t="s">
        <v>778</v>
      </c>
      <c r="C340" s="191" t="s">
        <v>104</v>
      </c>
      <c r="D340" s="191">
        <v>272.95999999999998</v>
      </c>
      <c r="E340" s="193" t="s">
        <v>4839</v>
      </c>
    </row>
    <row r="341" spans="1:5" x14ac:dyDescent="0.2">
      <c r="A341" s="191" t="s">
        <v>20</v>
      </c>
      <c r="B341" s="191" t="s">
        <v>21</v>
      </c>
      <c r="C341" s="191"/>
      <c r="D341" s="191"/>
      <c r="E341" s="193"/>
    </row>
    <row r="342" spans="1:5" ht="19.5" x14ac:dyDescent="0.2">
      <c r="A342" s="191" t="s">
        <v>780</v>
      </c>
      <c r="B342" s="191" t="s">
        <v>782</v>
      </c>
      <c r="C342" s="191" t="s">
        <v>104</v>
      </c>
      <c r="D342" s="191">
        <v>137.4</v>
      </c>
      <c r="E342" s="193" t="s">
        <v>4840</v>
      </c>
    </row>
    <row r="343" spans="1:5" x14ac:dyDescent="0.2">
      <c r="A343" s="191" t="s">
        <v>22</v>
      </c>
      <c r="B343" s="191" t="s">
        <v>23</v>
      </c>
      <c r="C343" s="191"/>
      <c r="D343" s="191"/>
      <c r="E343" s="193"/>
    </row>
    <row r="344" spans="1:5" ht="78" x14ac:dyDescent="0.2">
      <c r="A344" s="191" t="s">
        <v>784</v>
      </c>
      <c r="B344" s="191" t="s">
        <v>786</v>
      </c>
      <c r="C344" s="191" t="s">
        <v>787</v>
      </c>
      <c r="D344" s="191">
        <v>33200.400000000001</v>
      </c>
      <c r="E344" s="230" t="s">
        <v>4841</v>
      </c>
    </row>
    <row r="345" spans="1:5" x14ac:dyDescent="0.2">
      <c r="A345" s="191" t="s">
        <v>24</v>
      </c>
      <c r="B345" s="191" t="s">
        <v>25</v>
      </c>
      <c r="C345" s="191"/>
      <c r="D345" s="191"/>
      <c r="E345" s="193"/>
    </row>
    <row r="346" spans="1:5" ht="19.5" x14ac:dyDescent="0.2">
      <c r="A346" s="191" t="s">
        <v>789</v>
      </c>
      <c r="B346" s="191" t="s">
        <v>791</v>
      </c>
      <c r="C346" s="191" t="s">
        <v>104</v>
      </c>
      <c r="D346" s="191">
        <v>1219.1099999999999</v>
      </c>
      <c r="E346" s="193" t="s">
        <v>4842</v>
      </c>
    </row>
    <row r="347" spans="1:5" ht="29.25" x14ac:dyDescent="0.2">
      <c r="A347" s="191" t="s">
        <v>793</v>
      </c>
      <c r="B347" s="191" t="s">
        <v>795</v>
      </c>
      <c r="C347" s="191" t="s">
        <v>104</v>
      </c>
      <c r="D347" s="191">
        <v>42</v>
      </c>
      <c r="E347" s="193" t="s">
        <v>4843</v>
      </c>
    </row>
    <row r="348" spans="1:5" ht="19.5" x14ac:dyDescent="0.2">
      <c r="A348" s="191" t="s">
        <v>797</v>
      </c>
      <c r="B348" s="191" t="s">
        <v>799</v>
      </c>
      <c r="C348" s="191" t="s">
        <v>104</v>
      </c>
      <c r="D348" s="191">
        <v>1457.19</v>
      </c>
      <c r="E348" s="193" t="s">
        <v>4844</v>
      </c>
    </row>
    <row r="349" spans="1:5" ht="29.25" x14ac:dyDescent="0.2">
      <c r="A349" s="191" t="s">
        <v>801</v>
      </c>
      <c r="B349" s="191" t="s">
        <v>803</v>
      </c>
      <c r="C349" s="191" t="s">
        <v>97</v>
      </c>
      <c r="D349" s="191">
        <v>313.19</v>
      </c>
      <c r="E349" s="193" t="s">
        <v>4845</v>
      </c>
    </row>
    <row r="350" spans="1:5" x14ac:dyDescent="0.2">
      <c r="A350" s="191" t="s">
        <v>26</v>
      </c>
      <c r="B350" s="191" t="s">
        <v>27</v>
      </c>
      <c r="C350" s="191"/>
      <c r="D350" s="191"/>
      <c r="E350" s="193"/>
    </row>
    <row r="351" spans="1:5" x14ac:dyDescent="0.2">
      <c r="A351" s="191" t="s">
        <v>805</v>
      </c>
      <c r="B351" s="191" t="s">
        <v>806</v>
      </c>
      <c r="C351" s="191"/>
      <c r="D351" s="191"/>
      <c r="E351" s="193"/>
    </row>
    <row r="352" spans="1:5" ht="19.5" x14ac:dyDescent="0.2">
      <c r="A352" s="191" t="s">
        <v>807</v>
      </c>
      <c r="B352" s="191" t="s">
        <v>664</v>
      </c>
      <c r="C352" s="191"/>
      <c r="D352" s="191"/>
      <c r="E352" s="193"/>
    </row>
    <row r="353" spans="1:5" ht="19.5" x14ac:dyDescent="0.2">
      <c r="A353" s="191" t="s">
        <v>808</v>
      </c>
      <c r="B353" s="191" t="s">
        <v>810</v>
      </c>
      <c r="C353" s="191" t="s">
        <v>104</v>
      </c>
      <c r="D353" s="191">
        <v>12.81</v>
      </c>
      <c r="E353" s="193" t="s">
        <v>4812</v>
      </c>
    </row>
    <row r="354" spans="1:5" ht="19.5" x14ac:dyDescent="0.2">
      <c r="A354" s="191" t="s">
        <v>812</v>
      </c>
      <c r="B354" s="191" t="s">
        <v>813</v>
      </c>
      <c r="C354" s="191"/>
      <c r="D354" s="191"/>
      <c r="E354" s="193"/>
    </row>
    <row r="355" spans="1:5" ht="19.5" x14ac:dyDescent="0.2">
      <c r="A355" s="191" t="s">
        <v>814</v>
      </c>
      <c r="B355" s="191" t="s">
        <v>816</v>
      </c>
      <c r="C355" s="191" t="s">
        <v>104</v>
      </c>
      <c r="D355" s="191">
        <v>5.8</v>
      </c>
      <c r="E355" s="193" t="s">
        <v>4812</v>
      </c>
    </row>
    <row r="356" spans="1:5" ht="19.5" x14ac:dyDescent="0.2">
      <c r="A356" s="191" t="s">
        <v>818</v>
      </c>
      <c r="B356" s="191" t="s">
        <v>686</v>
      </c>
      <c r="C356" s="191"/>
      <c r="D356" s="191"/>
      <c r="E356" s="193"/>
    </row>
    <row r="357" spans="1:5" ht="19.5" x14ac:dyDescent="0.2">
      <c r="A357" s="191" t="s">
        <v>819</v>
      </c>
      <c r="B357" s="191" t="s">
        <v>816</v>
      </c>
      <c r="C357" s="191" t="s">
        <v>104</v>
      </c>
      <c r="D357" s="191">
        <v>4.51</v>
      </c>
      <c r="E357" s="193" t="s">
        <v>4812</v>
      </c>
    </row>
    <row r="358" spans="1:5" ht="19.5" x14ac:dyDescent="0.2">
      <c r="A358" s="191" t="s">
        <v>820</v>
      </c>
      <c r="B358" s="191" t="s">
        <v>692</v>
      </c>
      <c r="C358" s="191"/>
      <c r="D358" s="191"/>
      <c r="E358" s="193"/>
    </row>
    <row r="359" spans="1:5" ht="19.5" x14ac:dyDescent="0.2">
      <c r="A359" s="191" t="s">
        <v>821</v>
      </c>
      <c r="B359" s="191" t="s">
        <v>810</v>
      </c>
      <c r="C359" s="191" t="s">
        <v>104</v>
      </c>
      <c r="D359" s="191">
        <v>13.86</v>
      </c>
      <c r="E359" s="193" t="s">
        <v>4812</v>
      </c>
    </row>
    <row r="360" spans="1:5" ht="19.5" x14ac:dyDescent="0.2">
      <c r="A360" s="191" t="s">
        <v>822</v>
      </c>
      <c r="B360" s="191" t="s">
        <v>824</v>
      </c>
      <c r="C360" s="191" t="s">
        <v>104</v>
      </c>
      <c r="D360" s="191">
        <v>1.89</v>
      </c>
      <c r="E360" s="193" t="s">
        <v>4812</v>
      </c>
    </row>
    <row r="361" spans="1:5" ht="19.5" x14ac:dyDescent="0.2">
      <c r="A361" s="191" t="s">
        <v>826</v>
      </c>
      <c r="B361" s="191" t="s">
        <v>724</v>
      </c>
      <c r="C361" s="191"/>
      <c r="D361" s="191"/>
      <c r="E361" s="193"/>
    </row>
    <row r="362" spans="1:5" ht="19.5" x14ac:dyDescent="0.2">
      <c r="A362" s="191" t="s">
        <v>827</v>
      </c>
      <c r="B362" s="191" t="s">
        <v>829</v>
      </c>
      <c r="C362" s="191" t="s">
        <v>76</v>
      </c>
      <c r="D362" s="191">
        <v>4</v>
      </c>
      <c r="E362" s="193" t="s">
        <v>4812</v>
      </c>
    </row>
    <row r="363" spans="1:5" ht="19.5" x14ac:dyDescent="0.2">
      <c r="A363" s="191" t="s">
        <v>831</v>
      </c>
      <c r="B363" s="191" t="s">
        <v>833</v>
      </c>
      <c r="C363" s="191" t="s">
        <v>76</v>
      </c>
      <c r="D363" s="191">
        <v>2</v>
      </c>
      <c r="E363" s="193" t="s">
        <v>4812</v>
      </c>
    </row>
    <row r="364" spans="1:5" ht="19.5" x14ac:dyDescent="0.2">
      <c r="A364" s="191" t="s">
        <v>835</v>
      </c>
      <c r="B364" s="191" t="s">
        <v>810</v>
      </c>
      <c r="C364" s="191" t="s">
        <v>104</v>
      </c>
      <c r="D364" s="191">
        <v>3.78</v>
      </c>
      <c r="E364" s="193" t="s">
        <v>4812</v>
      </c>
    </row>
    <row r="365" spans="1:5" ht="19.5" x14ac:dyDescent="0.2">
      <c r="A365" s="191" t="s">
        <v>836</v>
      </c>
      <c r="B365" s="191" t="s">
        <v>824</v>
      </c>
      <c r="C365" s="191" t="s">
        <v>104</v>
      </c>
      <c r="D365" s="191">
        <v>1.43</v>
      </c>
      <c r="E365" s="193" t="s">
        <v>4812</v>
      </c>
    </row>
    <row r="366" spans="1:5" ht="19.5" x14ac:dyDescent="0.2">
      <c r="A366" s="191" t="s">
        <v>837</v>
      </c>
      <c r="B366" s="191" t="s">
        <v>734</v>
      </c>
      <c r="C366" s="191"/>
      <c r="D366" s="191"/>
      <c r="E366" s="193"/>
    </row>
    <row r="367" spans="1:5" ht="19.5" x14ac:dyDescent="0.2">
      <c r="A367" s="191" t="s">
        <v>838</v>
      </c>
      <c r="B367" s="191" t="s">
        <v>833</v>
      </c>
      <c r="C367" s="191" t="s">
        <v>76</v>
      </c>
      <c r="D367" s="191">
        <v>2</v>
      </c>
      <c r="E367" s="193" t="s">
        <v>4812</v>
      </c>
    </row>
    <row r="368" spans="1:5" ht="19.5" x14ac:dyDescent="0.2">
      <c r="A368" s="191" t="s">
        <v>839</v>
      </c>
      <c r="B368" s="191" t="s">
        <v>810</v>
      </c>
      <c r="C368" s="191" t="s">
        <v>104</v>
      </c>
      <c r="D368" s="191">
        <v>3.78</v>
      </c>
      <c r="E368" s="193" t="s">
        <v>4812</v>
      </c>
    </row>
    <row r="369" spans="1:5" ht="19.5" x14ac:dyDescent="0.2">
      <c r="A369" s="191" t="s">
        <v>840</v>
      </c>
      <c r="B369" s="191" t="s">
        <v>824</v>
      </c>
      <c r="C369" s="191" t="s">
        <v>104</v>
      </c>
      <c r="D369" s="191">
        <v>1.43</v>
      </c>
      <c r="E369" s="193" t="s">
        <v>4812</v>
      </c>
    </row>
    <row r="370" spans="1:5" ht="19.5" x14ac:dyDescent="0.2">
      <c r="A370" s="191" t="s">
        <v>841</v>
      </c>
      <c r="B370" s="191" t="s">
        <v>739</v>
      </c>
      <c r="C370" s="191"/>
      <c r="D370" s="191"/>
      <c r="E370" s="193"/>
    </row>
    <row r="371" spans="1:5" ht="19.5" x14ac:dyDescent="0.2">
      <c r="A371" s="191" t="s">
        <v>842</v>
      </c>
      <c r="B371" s="191" t="s">
        <v>833</v>
      </c>
      <c r="C371" s="191" t="s">
        <v>76</v>
      </c>
      <c r="D371" s="191">
        <v>2</v>
      </c>
      <c r="E371" s="193" t="s">
        <v>4812</v>
      </c>
    </row>
    <row r="372" spans="1:5" ht="19.5" x14ac:dyDescent="0.2">
      <c r="A372" s="191" t="s">
        <v>843</v>
      </c>
      <c r="B372" s="191" t="s">
        <v>810</v>
      </c>
      <c r="C372" s="191" t="s">
        <v>104</v>
      </c>
      <c r="D372" s="191">
        <v>3.78</v>
      </c>
      <c r="E372" s="193" t="s">
        <v>4812</v>
      </c>
    </row>
    <row r="373" spans="1:5" x14ac:dyDescent="0.2">
      <c r="A373" s="191" t="s">
        <v>844</v>
      </c>
      <c r="B373" s="191" t="s">
        <v>845</v>
      </c>
      <c r="C373" s="191"/>
      <c r="D373" s="191"/>
      <c r="E373" s="193"/>
    </row>
    <row r="374" spans="1:5" ht="19.5" x14ac:dyDescent="0.2">
      <c r="A374" s="191" t="s">
        <v>846</v>
      </c>
      <c r="B374" s="191" t="s">
        <v>848</v>
      </c>
      <c r="C374" s="191" t="s">
        <v>104</v>
      </c>
      <c r="D374" s="191">
        <v>18.07</v>
      </c>
      <c r="E374" s="193" t="s">
        <v>4846</v>
      </c>
    </row>
    <row r="375" spans="1:5" ht="19.5" x14ac:dyDescent="0.2">
      <c r="A375" s="191" t="s">
        <v>850</v>
      </c>
      <c r="B375" s="191" t="s">
        <v>852</v>
      </c>
      <c r="C375" s="191" t="s">
        <v>104</v>
      </c>
      <c r="D375" s="191">
        <v>116.25</v>
      </c>
      <c r="E375" s="193" t="s">
        <v>4846</v>
      </c>
    </row>
    <row r="376" spans="1:5" ht="19.5" x14ac:dyDescent="0.2">
      <c r="A376" s="191" t="s">
        <v>854</v>
      </c>
      <c r="B376" s="191" t="s">
        <v>856</v>
      </c>
      <c r="C376" s="191" t="s">
        <v>857</v>
      </c>
      <c r="D376" s="191">
        <v>148.79</v>
      </c>
      <c r="E376" s="193" t="s">
        <v>4846</v>
      </c>
    </row>
    <row r="377" spans="1:5" ht="19.5" x14ac:dyDescent="0.2">
      <c r="A377" s="191" t="s">
        <v>859</v>
      </c>
      <c r="B377" s="191" t="s">
        <v>861</v>
      </c>
      <c r="C377" s="191" t="s">
        <v>104</v>
      </c>
      <c r="D377" s="191">
        <v>1.26</v>
      </c>
      <c r="E377" s="193" t="s">
        <v>4846</v>
      </c>
    </row>
    <row r="378" spans="1:5" ht="19.5" x14ac:dyDescent="0.2">
      <c r="A378" s="191" t="s">
        <v>863</v>
      </c>
      <c r="B378" s="191" t="s">
        <v>865</v>
      </c>
      <c r="C378" s="191" t="s">
        <v>104</v>
      </c>
      <c r="D378" s="191">
        <v>1.93</v>
      </c>
      <c r="E378" s="193" t="s">
        <v>4846</v>
      </c>
    </row>
    <row r="379" spans="1:5" ht="19.5" x14ac:dyDescent="0.2">
      <c r="A379" s="191" t="s">
        <v>867</v>
      </c>
      <c r="B379" s="191" t="s">
        <v>869</v>
      </c>
      <c r="C379" s="191" t="s">
        <v>857</v>
      </c>
      <c r="D379" s="191">
        <v>32.07</v>
      </c>
      <c r="E379" s="193" t="s">
        <v>4847</v>
      </c>
    </row>
    <row r="380" spans="1:5" x14ac:dyDescent="0.2">
      <c r="A380" s="191" t="s">
        <v>871</v>
      </c>
      <c r="B380" s="191" t="s">
        <v>872</v>
      </c>
      <c r="C380" s="191"/>
      <c r="D380" s="191"/>
      <c r="E380" s="193"/>
    </row>
    <row r="381" spans="1:5" ht="19.5" x14ac:dyDescent="0.2">
      <c r="A381" s="191" t="s">
        <v>873</v>
      </c>
      <c r="B381" s="191" t="s">
        <v>875</v>
      </c>
      <c r="C381" s="191" t="s">
        <v>97</v>
      </c>
      <c r="D381" s="191">
        <v>20</v>
      </c>
      <c r="E381" s="193" t="s">
        <v>4848</v>
      </c>
    </row>
    <row r="382" spans="1:5" ht="39" x14ac:dyDescent="0.2">
      <c r="A382" s="191" t="s">
        <v>877</v>
      </c>
      <c r="B382" s="191" t="s">
        <v>879</v>
      </c>
      <c r="C382" s="191" t="s">
        <v>76</v>
      </c>
      <c r="D382" s="191">
        <v>8</v>
      </c>
      <c r="E382" s="193" t="s">
        <v>5000</v>
      </c>
    </row>
    <row r="383" spans="1:5" ht="39" x14ac:dyDescent="0.2">
      <c r="A383" s="191" t="s">
        <v>881</v>
      </c>
      <c r="B383" s="191" t="s">
        <v>883</v>
      </c>
      <c r="C383" s="191" t="s">
        <v>104</v>
      </c>
      <c r="D383" s="191">
        <v>46.81</v>
      </c>
      <c r="E383" s="193" t="s">
        <v>4849</v>
      </c>
    </row>
    <row r="384" spans="1:5" ht="39" x14ac:dyDescent="0.2">
      <c r="A384" s="191" t="s">
        <v>885</v>
      </c>
      <c r="B384" s="191" t="s">
        <v>887</v>
      </c>
      <c r="C384" s="191" t="s">
        <v>104</v>
      </c>
      <c r="D384" s="191">
        <v>46.81</v>
      </c>
      <c r="E384" s="193" t="s">
        <v>4849</v>
      </c>
    </row>
    <row r="385" spans="1:5" x14ac:dyDescent="0.2">
      <c r="A385" s="191" t="s">
        <v>889</v>
      </c>
      <c r="B385" s="191" t="s">
        <v>890</v>
      </c>
      <c r="C385" s="191"/>
      <c r="D385" s="191"/>
      <c r="E385" s="193"/>
    </row>
    <row r="386" spans="1:5" ht="29.25" x14ac:dyDescent="0.2">
      <c r="A386" s="191" t="s">
        <v>891</v>
      </c>
      <c r="B386" s="191" t="s">
        <v>893</v>
      </c>
      <c r="C386" s="191" t="s">
        <v>76</v>
      </c>
      <c r="D386" s="191">
        <v>2</v>
      </c>
      <c r="E386" s="193" t="s">
        <v>4850</v>
      </c>
    </row>
    <row r="387" spans="1:5" x14ac:dyDescent="0.2">
      <c r="A387" s="191" t="s">
        <v>28</v>
      </c>
      <c r="B387" s="191" t="s">
        <v>29</v>
      </c>
      <c r="C387" s="191"/>
      <c r="D387" s="191"/>
      <c r="E387" s="193"/>
    </row>
    <row r="388" spans="1:5" ht="29.25" x14ac:dyDescent="0.2">
      <c r="A388" s="191" t="s">
        <v>895</v>
      </c>
      <c r="B388" s="191" t="s">
        <v>883</v>
      </c>
      <c r="C388" s="191" t="s">
        <v>104</v>
      </c>
      <c r="D388" s="191">
        <v>1020.38</v>
      </c>
      <c r="E388" s="193" t="s">
        <v>4851</v>
      </c>
    </row>
    <row r="389" spans="1:5" ht="29.25" x14ac:dyDescent="0.2">
      <c r="A389" s="191" t="s">
        <v>896</v>
      </c>
      <c r="B389" s="191" t="s">
        <v>898</v>
      </c>
      <c r="C389" s="191" t="s">
        <v>104</v>
      </c>
      <c r="D389" s="191">
        <v>593.49</v>
      </c>
      <c r="E389" s="193" t="s">
        <v>4852</v>
      </c>
    </row>
    <row r="390" spans="1:5" ht="19.5" x14ac:dyDescent="0.2">
      <c r="A390" s="191" t="s">
        <v>900</v>
      </c>
      <c r="B390" s="191" t="s">
        <v>902</v>
      </c>
      <c r="C390" s="191" t="s">
        <v>104</v>
      </c>
      <c r="D390" s="191">
        <v>293.47000000000003</v>
      </c>
      <c r="E390" s="193" t="s">
        <v>4852</v>
      </c>
    </row>
    <row r="391" spans="1:5" x14ac:dyDescent="0.2">
      <c r="A391" s="191" t="s">
        <v>30</v>
      </c>
      <c r="B391" s="191" t="s">
        <v>31</v>
      </c>
      <c r="C391" s="191"/>
      <c r="D391" s="191"/>
      <c r="E391" s="193"/>
    </row>
    <row r="392" spans="1:5" ht="29.25" x14ac:dyDescent="0.2">
      <c r="A392" s="191" t="s">
        <v>904</v>
      </c>
      <c r="B392" s="191" t="s">
        <v>906</v>
      </c>
      <c r="C392" s="191" t="s">
        <v>104</v>
      </c>
      <c r="D392" s="191">
        <v>1149.8800000000001</v>
      </c>
      <c r="E392" s="193" t="s">
        <v>4853</v>
      </c>
    </row>
    <row r="393" spans="1:5" ht="19.5" x14ac:dyDescent="0.2">
      <c r="A393" s="191" t="s">
        <v>908</v>
      </c>
      <c r="B393" s="191" t="s">
        <v>910</v>
      </c>
      <c r="C393" s="191" t="s">
        <v>104</v>
      </c>
      <c r="D393" s="191">
        <v>1149.8800000000001</v>
      </c>
      <c r="E393" s="193" t="s">
        <v>4853</v>
      </c>
    </row>
    <row r="394" spans="1:5" x14ac:dyDescent="0.2">
      <c r="A394" s="191" t="s">
        <v>912</v>
      </c>
      <c r="B394" s="191" t="s">
        <v>914</v>
      </c>
      <c r="C394" s="191" t="s">
        <v>97</v>
      </c>
      <c r="D394" s="191">
        <v>527.87</v>
      </c>
      <c r="E394" s="193" t="s">
        <v>4853</v>
      </c>
    </row>
    <row r="395" spans="1:5" x14ac:dyDescent="0.2">
      <c r="A395" s="191" t="s">
        <v>32</v>
      </c>
      <c r="B395" s="191" t="s">
        <v>33</v>
      </c>
      <c r="C395" s="191"/>
      <c r="D395" s="191"/>
      <c r="E395" s="193"/>
    </row>
    <row r="396" spans="1:5" ht="19.5" x14ac:dyDescent="0.2">
      <c r="A396" s="191" t="s">
        <v>916</v>
      </c>
      <c r="B396" s="191" t="s">
        <v>918</v>
      </c>
      <c r="C396" s="191" t="s">
        <v>104</v>
      </c>
      <c r="D396" s="191">
        <v>116.19</v>
      </c>
      <c r="E396" s="193" t="s">
        <v>4854</v>
      </c>
    </row>
    <row r="397" spans="1:5" ht="19.5" x14ac:dyDescent="0.2">
      <c r="A397" s="191" t="s">
        <v>920</v>
      </c>
      <c r="B397" s="191" t="s">
        <v>922</v>
      </c>
      <c r="C397" s="191" t="s">
        <v>97</v>
      </c>
      <c r="D397" s="191">
        <v>60.02</v>
      </c>
      <c r="E397" s="193" t="s">
        <v>4812</v>
      </c>
    </row>
    <row r="398" spans="1:5" ht="39" x14ac:dyDescent="0.2">
      <c r="A398" s="191" t="s">
        <v>924</v>
      </c>
      <c r="B398" s="191" t="s">
        <v>926</v>
      </c>
      <c r="C398" s="191" t="s">
        <v>104</v>
      </c>
      <c r="D398" s="191">
        <v>1117.27</v>
      </c>
      <c r="E398" s="193" t="s">
        <v>4855</v>
      </c>
    </row>
    <row r="399" spans="1:5" x14ac:dyDescent="0.2">
      <c r="A399" s="191" t="s">
        <v>928</v>
      </c>
      <c r="B399" s="191" t="s">
        <v>930</v>
      </c>
      <c r="C399" s="191" t="s">
        <v>97</v>
      </c>
      <c r="D399" s="191">
        <v>920.25</v>
      </c>
      <c r="E399" s="193" t="s">
        <v>4856</v>
      </c>
    </row>
    <row r="400" spans="1:5" x14ac:dyDescent="0.2">
      <c r="A400" s="191" t="s">
        <v>932</v>
      </c>
      <c r="B400" s="191" t="s">
        <v>934</v>
      </c>
      <c r="C400" s="191" t="s">
        <v>104</v>
      </c>
      <c r="D400" s="191">
        <v>888.17</v>
      </c>
      <c r="E400" s="193" t="s">
        <v>4857</v>
      </c>
    </row>
    <row r="401" spans="1:5" x14ac:dyDescent="0.2">
      <c r="A401" s="191" t="s">
        <v>936</v>
      </c>
      <c r="B401" s="191" t="s">
        <v>938</v>
      </c>
      <c r="C401" s="191" t="s">
        <v>111</v>
      </c>
      <c r="D401" s="191">
        <v>6.83</v>
      </c>
      <c r="E401" s="193" t="s">
        <v>4812</v>
      </c>
    </row>
    <row r="402" spans="1:5" ht="29.25" x14ac:dyDescent="0.2">
      <c r="A402" s="191" t="s">
        <v>940</v>
      </c>
      <c r="B402" s="191" t="s">
        <v>942</v>
      </c>
      <c r="C402" s="191" t="s">
        <v>111</v>
      </c>
      <c r="D402" s="191">
        <v>39.380000000000003</v>
      </c>
      <c r="E402" s="193" t="s">
        <v>4965</v>
      </c>
    </row>
    <row r="403" spans="1:5" ht="29.25" x14ac:dyDescent="0.2">
      <c r="A403" s="191" t="s">
        <v>944</v>
      </c>
      <c r="B403" s="191" t="s">
        <v>946</v>
      </c>
      <c r="C403" s="191" t="s">
        <v>104</v>
      </c>
      <c r="D403" s="191">
        <v>816.19</v>
      </c>
      <c r="E403" s="193" t="s">
        <v>4858</v>
      </c>
    </row>
    <row r="404" spans="1:5" x14ac:dyDescent="0.2">
      <c r="A404" s="191" t="s">
        <v>34</v>
      </c>
      <c r="B404" s="191" t="s">
        <v>35</v>
      </c>
      <c r="C404" s="191"/>
      <c r="D404" s="191"/>
      <c r="E404" s="193"/>
    </row>
    <row r="405" spans="1:5" ht="146.25" x14ac:dyDescent="0.2">
      <c r="A405" s="191" t="s">
        <v>948</v>
      </c>
      <c r="B405" s="191" t="s">
        <v>950</v>
      </c>
      <c r="C405" s="191" t="s">
        <v>104</v>
      </c>
      <c r="D405" s="191">
        <v>2566.9699999999998</v>
      </c>
      <c r="E405" s="193" t="s">
        <v>4859</v>
      </c>
    </row>
    <row r="406" spans="1:5" ht="146.25" x14ac:dyDescent="0.2">
      <c r="A406" s="191" t="s">
        <v>952</v>
      </c>
      <c r="B406" s="191" t="s">
        <v>954</v>
      </c>
      <c r="C406" s="191" t="s">
        <v>104</v>
      </c>
      <c r="D406" s="191">
        <v>2566.9699999999998</v>
      </c>
      <c r="E406" s="193" t="s">
        <v>4859</v>
      </c>
    </row>
    <row r="407" spans="1:5" ht="107.25" x14ac:dyDescent="0.2">
      <c r="A407" s="191" t="s">
        <v>956</v>
      </c>
      <c r="B407" s="191" t="s">
        <v>958</v>
      </c>
      <c r="C407" s="191" t="s">
        <v>104</v>
      </c>
      <c r="D407" s="191">
        <v>2099.25</v>
      </c>
      <c r="E407" s="193" t="s">
        <v>4860</v>
      </c>
    </row>
    <row r="408" spans="1:5" ht="380.25" x14ac:dyDescent="0.2">
      <c r="A408" s="191" t="s">
        <v>960</v>
      </c>
      <c r="B408" s="191" t="s">
        <v>887</v>
      </c>
      <c r="C408" s="191" t="s">
        <v>104</v>
      </c>
      <c r="D408" s="191">
        <v>467.72</v>
      </c>
      <c r="E408" s="193" t="s">
        <v>4861</v>
      </c>
    </row>
    <row r="409" spans="1:5" ht="234" x14ac:dyDescent="0.2">
      <c r="A409" s="191" t="s">
        <v>961</v>
      </c>
      <c r="B409" s="191" t="s">
        <v>963</v>
      </c>
      <c r="C409" s="191" t="s">
        <v>104</v>
      </c>
      <c r="D409" s="191">
        <v>107.03</v>
      </c>
      <c r="E409" s="193" t="s">
        <v>4862</v>
      </c>
    </row>
    <row r="410" spans="1:5" ht="29.25" x14ac:dyDescent="0.2">
      <c r="A410" s="191" t="s">
        <v>965</v>
      </c>
      <c r="B410" s="191" t="s">
        <v>967</v>
      </c>
      <c r="C410" s="191" t="s">
        <v>104</v>
      </c>
      <c r="D410" s="191">
        <v>2336.64</v>
      </c>
      <c r="E410" s="193" t="s">
        <v>4863</v>
      </c>
    </row>
    <row r="411" spans="1:5" ht="19.5" x14ac:dyDescent="0.2">
      <c r="A411" s="191" t="s">
        <v>969</v>
      </c>
      <c r="B411" s="191" t="s">
        <v>971</v>
      </c>
      <c r="C411" s="191" t="s">
        <v>104</v>
      </c>
      <c r="D411" s="191">
        <v>816.19</v>
      </c>
      <c r="E411" s="193" t="s">
        <v>4864</v>
      </c>
    </row>
    <row r="412" spans="1:5" ht="19.5" x14ac:dyDescent="0.2">
      <c r="A412" s="191" t="s">
        <v>973</v>
      </c>
      <c r="B412" s="191" t="s">
        <v>975</v>
      </c>
      <c r="C412" s="191" t="s">
        <v>97</v>
      </c>
      <c r="D412" s="191">
        <v>491</v>
      </c>
      <c r="E412" s="193" t="s">
        <v>4865</v>
      </c>
    </row>
    <row r="413" spans="1:5" x14ac:dyDescent="0.2">
      <c r="A413" s="191" t="s">
        <v>36</v>
      </c>
      <c r="B413" s="191" t="s">
        <v>37</v>
      </c>
      <c r="C413" s="191"/>
      <c r="D413" s="191"/>
      <c r="E413" s="193"/>
    </row>
    <row r="414" spans="1:5" ht="19.5" x14ac:dyDescent="0.2">
      <c r="A414" s="191" t="s">
        <v>977</v>
      </c>
      <c r="B414" s="191" t="s">
        <v>979</v>
      </c>
      <c r="C414" s="191" t="s">
        <v>76</v>
      </c>
      <c r="D414" s="191">
        <v>51</v>
      </c>
      <c r="E414" s="193" t="s">
        <v>4815</v>
      </c>
    </row>
    <row r="415" spans="1:5" ht="19.5" x14ac:dyDescent="0.2">
      <c r="A415" s="191" t="s">
        <v>981</v>
      </c>
      <c r="B415" s="191" t="s">
        <v>983</v>
      </c>
      <c r="C415" s="191" t="s">
        <v>97</v>
      </c>
      <c r="D415" s="191">
        <v>950</v>
      </c>
      <c r="E415" s="193" t="s">
        <v>4866</v>
      </c>
    </row>
    <row r="416" spans="1:5" ht="19.5" x14ac:dyDescent="0.2">
      <c r="A416" s="191" t="s">
        <v>985</v>
      </c>
      <c r="B416" s="191" t="s">
        <v>987</v>
      </c>
      <c r="C416" s="191" t="s">
        <v>97</v>
      </c>
      <c r="D416" s="191">
        <v>70</v>
      </c>
      <c r="E416" s="193" t="s">
        <v>4815</v>
      </c>
    </row>
    <row r="417" spans="1:5" ht="19.5" x14ac:dyDescent="0.2">
      <c r="A417" s="191" t="s">
        <v>989</v>
      </c>
      <c r="B417" s="191" t="s">
        <v>121</v>
      </c>
      <c r="C417" s="191" t="s">
        <v>97</v>
      </c>
      <c r="D417" s="191">
        <v>150</v>
      </c>
      <c r="E417" s="193" t="s">
        <v>4815</v>
      </c>
    </row>
    <row r="418" spans="1:5" x14ac:dyDescent="0.2">
      <c r="A418" s="191" t="s">
        <v>990</v>
      </c>
      <c r="B418" s="191" t="s">
        <v>992</v>
      </c>
      <c r="C418" s="191" t="s">
        <v>76</v>
      </c>
      <c r="D418" s="191">
        <v>49</v>
      </c>
      <c r="E418" s="193" t="s">
        <v>4815</v>
      </c>
    </row>
    <row r="419" spans="1:5" x14ac:dyDescent="0.2">
      <c r="A419" s="191" t="s">
        <v>38</v>
      </c>
      <c r="B419" s="191" t="s">
        <v>39</v>
      </c>
      <c r="C419" s="191"/>
      <c r="D419" s="191"/>
      <c r="E419" s="193"/>
    </row>
    <row r="420" spans="1:5" x14ac:dyDescent="0.2">
      <c r="A420" s="191" t="s">
        <v>994</v>
      </c>
      <c r="B420" s="191" t="s">
        <v>995</v>
      </c>
      <c r="C420" s="191"/>
      <c r="D420" s="191"/>
      <c r="E420" s="193"/>
    </row>
    <row r="421" spans="1:5" ht="29.25" x14ac:dyDescent="0.2">
      <c r="A421" s="191" t="s">
        <v>996</v>
      </c>
      <c r="B421" s="191" t="s">
        <v>998</v>
      </c>
      <c r="C421" s="191" t="s">
        <v>97</v>
      </c>
      <c r="D421" s="191">
        <v>112</v>
      </c>
      <c r="E421" s="193" t="s">
        <v>4867</v>
      </c>
    </row>
    <row r="422" spans="1:5" x14ac:dyDescent="0.2">
      <c r="A422" s="191" t="s">
        <v>1000</v>
      </c>
      <c r="B422" s="191" t="s">
        <v>938</v>
      </c>
      <c r="C422" s="191" t="s">
        <v>111</v>
      </c>
      <c r="D422" s="191">
        <v>18.18</v>
      </c>
      <c r="E422" s="193" t="s">
        <v>4867</v>
      </c>
    </row>
    <row r="423" spans="1:5" x14ac:dyDescent="0.2">
      <c r="A423" s="191" t="s">
        <v>1001</v>
      </c>
      <c r="B423" s="191" t="s">
        <v>1002</v>
      </c>
      <c r="C423" s="191"/>
      <c r="D423" s="191"/>
      <c r="E423" s="193"/>
    </row>
    <row r="424" spans="1:5" ht="29.25" x14ac:dyDescent="0.2">
      <c r="A424" s="191" t="s">
        <v>1003</v>
      </c>
      <c r="B424" s="191" t="s">
        <v>1005</v>
      </c>
      <c r="C424" s="191" t="s">
        <v>76</v>
      </c>
      <c r="D424" s="191">
        <v>1</v>
      </c>
      <c r="E424" s="193" t="s">
        <v>4815</v>
      </c>
    </row>
    <row r="425" spans="1:5" ht="39" x14ac:dyDescent="0.2">
      <c r="A425" s="191" t="s">
        <v>1007</v>
      </c>
      <c r="B425" s="191" t="s">
        <v>1009</v>
      </c>
      <c r="C425" s="191" t="s">
        <v>76</v>
      </c>
      <c r="D425" s="191">
        <v>1</v>
      </c>
      <c r="E425" s="193" t="s">
        <v>4815</v>
      </c>
    </row>
    <row r="426" spans="1:5" ht="48.75" x14ac:dyDescent="0.2">
      <c r="A426" s="191" t="s">
        <v>1011</v>
      </c>
      <c r="B426" s="191" t="s">
        <v>1013</v>
      </c>
      <c r="C426" s="191" t="s">
        <v>1014</v>
      </c>
      <c r="D426" s="191">
        <v>1</v>
      </c>
      <c r="E426" s="193" t="s">
        <v>4868</v>
      </c>
    </row>
    <row r="427" spans="1:5" x14ac:dyDescent="0.2">
      <c r="A427" s="191" t="s">
        <v>1016</v>
      </c>
      <c r="B427" s="191" t="s">
        <v>1017</v>
      </c>
      <c r="C427" s="191"/>
      <c r="D427" s="191"/>
      <c r="E427" s="193"/>
    </row>
    <row r="428" spans="1:5" ht="19.5" x14ac:dyDescent="0.2">
      <c r="A428" s="191" t="s">
        <v>1018</v>
      </c>
      <c r="B428" s="191" t="s">
        <v>1020</v>
      </c>
      <c r="C428" s="191" t="s">
        <v>97</v>
      </c>
      <c r="D428" s="191">
        <v>84</v>
      </c>
      <c r="E428" s="193" t="s">
        <v>4869</v>
      </c>
    </row>
    <row r="429" spans="1:5" x14ac:dyDescent="0.2">
      <c r="A429" s="191" t="s">
        <v>1022</v>
      </c>
      <c r="B429" s="191" t="s">
        <v>1023</v>
      </c>
      <c r="C429" s="191"/>
      <c r="D429" s="191"/>
      <c r="E429" s="193"/>
    </row>
    <row r="430" spans="1:5" ht="29.25" x14ac:dyDescent="0.2">
      <c r="A430" s="191" t="s">
        <v>1024</v>
      </c>
      <c r="B430" s="191" t="s">
        <v>1026</v>
      </c>
      <c r="C430" s="191" t="s">
        <v>76</v>
      </c>
      <c r="D430" s="191">
        <v>12</v>
      </c>
      <c r="E430" s="193" t="s">
        <v>4870</v>
      </c>
    </row>
    <row r="431" spans="1:5" x14ac:dyDescent="0.2">
      <c r="A431" s="191" t="s">
        <v>1028</v>
      </c>
      <c r="B431" s="191" t="s">
        <v>1029</v>
      </c>
      <c r="C431" s="191"/>
      <c r="D431" s="191"/>
      <c r="E431" s="193"/>
    </row>
    <row r="432" spans="1:5" ht="19.5" x14ac:dyDescent="0.2">
      <c r="A432" s="191" t="s">
        <v>1030</v>
      </c>
      <c r="B432" s="191" t="s">
        <v>1032</v>
      </c>
      <c r="C432" s="191" t="s">
        <v>76</v>
      </c>
      <c r="D432" s="191">
        <v>1</v>
      </c>
      <c r="E432" s="193" t="s">
        <v>4818</v>
      </c>
    </row>
    <row r="433" spans="1:5" x14ac:dyDescent="0.2">
      <c r="A433" s="191" t="s">
        <v>40</v>
      </c>
      <c r="B433" s="191" t="s">
        <v>41</v>
      </c>
      <c r="C433" s="191"/>
      <c r="D433" s="191"/>
      <c r="E433" s="193"/>
    </row>
    <row r="434" spans="1:5" x14ac:dyDescent="0.2">
      <c r="A434" s="191" t="s">
        <v>1034</v>
      </c>
      <c r="B434" s="191" t="s">
        <v>1035</v>
      </c>
      <c r="C434" s="191"/>
      <c r="D434" s="191"/>
      <c r="E434" s="193"/>
    </row>
    <row r="435" spans="1:5" x14ac:dyDescent="0.2">
      <c r="A435" s="191" t="s">
        <v>1036</v>
      </c>
      <c r="B435" s="191" t="s">
        <v>438</v>
      </c>
      <c r="C435" s="191" t="s">
        <v>97</v>
      </c>
      <c r="D435" s="191">
        <v>340</v>
      </c>
      <c r="E435" s="193" t="s">
        <v>4818</v>
      </c>
    </row>
    <row r="436" spans="1:5" ht="19.5" x14ac:dyDescent="0.2">
      <c r="A436" s="191" t="s">
        <v>1037</v>
      </c>
      <c r="B436" s="191" t="s">
        <v>1039</v>
      </c>
      <c r="C436" s="191" t="s">
        <v>97</v>
      </c>
      <c r="D436" s="191">
        <v>3</v>
      </c>
      <c r="E436" s="193" t="s">
        <v>4818</v>
      </c>
    </row>
    <row r="437" spans="1:5" ht="19.5" x14ac:dyDescent="0.2">
      <c r="A437" s="191" t="s">
        <v>1041</v>
      </c>
      <c r="B437" s="191" t="s">
        <v>1043</v>
      </c>
      <c r="C437" s="191" t="s">
        <v>97</v>
      </c>
      <c r="D437" s="191">
        <v>30</v>
      </c>
      <c r="E437" s="193" t="s">
        <v>4818</v>
      </c>
    </row>
    <row r="438" spans="1:5" x14ac:dyDescent="0.2">
      <c r="A438" s="191" t="s">
        <v>1045</v>
      </c>
      <c r="B438" s="191" t="s">
        <v>1046</v>
      </c>
      <c r="C438" s="191"/>
      <c r="D438" s="191"/>
      <c r="E438" s="193"/>
    </row>
    <row r="439" spans="1:5" ht="19.5" x14ac:dyDescent="0.2">
      <c r="A439" s="191" t="s">
        <v>1047</v>
      </c>
      <c r="B439" s="191" t="s">
        <v>1049</v>
      </c>
      <c r="C439" s="191" t="s">
        <v>97</v>
      </c>
      <c r="D439" s="191">
        <v>8.5</v>
      </c>
      <c r="E439" s="193" t="s">
        <v>4871</v>
      </c>
    </row>
    <row r="440" spans="1:5" x14ac:dyDescent="0.2">
      <c r="A440" s="191" t="s">
        <v>1051</v>
      </c>
      <c r="B440" s="191" t="s">
        <v>1052</v>
      </c>
      <c r="C440" s="191"/>
      <c r="D440" s="191"/>
      <c r="E440" s="193"/>
    </row>
    <row r="441" spans="1:5" ht="19.5" x14ac:dyDescent="0.2">
      <c r="A441" s="191" t="s">
        <v>1053</v>
      </c>
      <c r="B441" s="191" t="s">
        <v>1055</v>
      </c>
      <c r="C441" s="191" t="s">
        <v>97</v>
      </c>
      <c r="D441" s="191">
        <v>200</v>
      </c>
      <c r="E441" s="193" t="s">
        <v>4872</v>
      </c>
    </row>
    <row r="442" spans="1:5" ht="39" x14ac:dyDescent="0.2">
      <c r="A442" s="191" t="s">
        <v>1057</v>
      </c>
      <c r="B442" s="191" t="s">
        <v>1059</v>
      </c>
      <c r="C442" s="191" t="s">
        <v>76</v>
      </c>
      <c r="D442" s="191">
        <v>25</v>
      </c>
      <c r="E442" s="193" t="s">
        <v>4873</v>
      </c>
    </row>
    <row r="443" spans="1:5" x14ac:dyDescent="0.2">
      <c r="A443" s="191" t="s">
        <v>1061</v>
      </c>
      <c r="B443" s="191" t="s">
        <v>1062</v>
      </c>
      <c r="C443" s="191"/>
      <c r="D443" s="191"/>
      <c r="E443" s="193"/>
    </row>
    <row r="444" spans="1:5" ht="19.5" x14ac:dyDescent="0.2">
      <c r="A444" s="191" t="s">
        <v>1063</v>
      </c>
      <c r="B444" s="191" t="s">
        <v>1065</v>
      </c>
      <c r="C444" s="191" t="s">
        <v>104</v>
      </c>
      <c r="D444" s="191">
        <v>5.28</v>
      </c>
      <c r="E444" s="193" t="s">
        <v>4874</v>
      </c>
    </row>
    <row r="445" spans="1:5" x14ac:dyDescent="0.2">
      <c r="A445" s="191" t="s">
        <v>1067</v>
      </c>
      <c r="B445" s="191" t="s">
        <v>1068</v>
      </c>
      <c r="C445" s="191"/>
      <c r="D445" s="191"/>
      <c r="E445" s="193"/>
    </row>
    <row r="446" spans="1:5" ht="19.5" x14ac:dyDescent="0.2">
      <c r="A446" s="191" t="s">
        <v>1069</v>
      </c>
      <c r="B446" s="191" t="s">
        <v>1070</v>
      </c>
      <c r="C446" s="191"/>
      <c r="D446" s="191"/>
      <c r="E446" s="193"/>
    </row>
    <row r="447" spans="1:5" ht="78" x14ac:dyDescent="0.2">
      <c r="A447" s="191" t="s">
        <v>1071</v>
      </c>
      <c r="B447" s="191" t="s">
        <v>958</v>
      </c>
      <c r="C447" s="191" t="s">
        <v>104</v>
      </c>
      <c r="D447" s="191">
        <v>2452.73</v>
      </c>
      <c r="E447" s="193" t="s">
        <v>4875</v>
      </c>
    </row>
    <row r="448" spans="1:5" ht="19.5" x14ac:dyDescent="0.2">
      <c r="A448" s="191" t="s">
        <v>1072</v>
      </c>
      <c r="B448" s="191" t="s">
        <v>1073</v>
      </c>
      <c r="C448" s="191"/>
      <c r="D448" s="191"/>
      <c r="E448" s="193"/>
    </row>
    <row r="449" spans="1:5" ht="39" x14ac:dyDescent="0.2">
      <c r="A449" s="191" t="s">
        <v>1074</v>
      </c>
      <c r="B449" s="191" t="s">
        <v>875</v>
      </c>
      <c r="C449" s="191" t="s">
        <v>97</v>
      </c>
      <c r="D449" s="191">
        <v>24</v>
      </c>
      <c r="E449" s="193" t="s">
        <v>4876</v>
      </c>
    </row>
    <row r="450" spans="1:5" ht="39" x14ac:dyDescent="0.2">
      <c r="A450" s="191" t="s">
        <v>1075</v>
      </c>
      <c r="B450" s="191" t="s">
        <v>883</v>
      </c>
      <c r="C450" s="191" t="s">
        <v>104</v>
      </c>
      <c r="D450" s="191">
        <v>147.36000000000001</v>
      </c>
      <c r="E450" s="193" t="s">
        <v>4877</v>
      </c>
    </row>
    <row r="451" spans="1:5" ht="39" x14ac:dyDescent="0.2">
      <c r="A451" s="191" t="s">
        <v>1076</v>
      </c>
      <c r="B451" s="191" t="s">
        <v>887</v>
      </c>
      <c r="C451" s="191" t="s">
        <v>104</v>
      </c>
      <c r="D451" s="191">
        <v>147.36000000000001</v>
      </c>
      <c r="E451" s="193" t="s">
        <v>4878</v>
      </c>
    </row>
    <row r="452" spans="1:5" x14ac:dyDescent="0.2">
      <c r="A452" s="191" t="s">
        <v>1077</v>
      </c>
      <c r="B452" s="191" t="s">
        <v>1078</v>
      </c>
      <c r="C452" s="191"/>
      <c r="D452" s="191"/>
      <c r="E452" s="193"/>
    </row>
    <row r="453" spans="1:5" ht="19.5" x14ac:dyDescent="0.2">
      <c r="A453" s="191" t="s">
        <v>1079</v>
      </c>
      <c r="B453" s="191" t="s">
        <v>979</v>
      </c>
      <c r="C453" s="191" t="s">
        <v>76</v>
      </c>
      <c r="D453" s="191">
        <v>40</v>
      </c>
      <c r="E453" s="193" t="s">
        <v>4815</v>
      </c>
    </row>
    <row r="454" spans="1:5" ht="19.5" x14ac:dyDescent="0.2">
      <c r="A454" s="191" t="s">
        <v>1080</v>
      </c>
      <c r="B454" s="191" t="s">
        <v>339</v>
      </c>
      <c r="C454" s="191" t="s">
        <v>76</v>
      </c>
      <c r="D454" s="191">
        <v>36</v>
      </c>
      <c r="E454" s="193" t="s">
        <v>4815</v>
      </c>
    </row>
    <row r="455" spans="1:5" ht="19.5" x14ac:dyDescent="0.2">
      <c r="A455" s="191" t="s">
        <v>1081</v>
      </c>
      <c r="B455" s="191" t="s">
        <v>155</v>
      </c>
      <c r="C455" s="191" t="s">
        <v>97</v>
      </c>
      <c r="D455" s="191">
        <v>2611</v>
      </c>
      <c r="E455" s="193" t="s">
        <v>4879</v>
      </c>
    </row>
    <row r="456" spans="1:5" ht="29.25" x14ac:dyDescent="0.2">
      <c r="A456" s="191" t="s">
        <v>1082</v>
      </c>
      <c r="B456" s="191" t="s">
        <v>284</v>
      </c>
      <c r="C456" s="191" t="s">
        <v>76</v>
      </c>
      <c r="D456" s="191">
        <v>1</v>
      </c>
      <c r="E456" s="193" t="s">
        <v>4815</v>
      </c>
    </row>
    <row r="457" spans="1:5" ht="19.5" x14ac:dyDescent="0.2">
      <c r="A457" s="191" t="s">
        <v>1083</v>
      </c>
      <c r="B457" s="191" t="s">
        <v>556</v>
      </c>
      <c r="C457" s="191" t="s">
        <v>76</v>
      </c>
      <c r="D457" s="191">
        <v>2</v>
      </c>
      <c r="E457" s="193" t="s">
        <v>4815</v>
      </c>
    </row>
    <row r="458" spans="1:5" ht="19.5" x14ac:dyDescent="0.2">
      <c r="A458" s="191" t="s">
        <v>1084</v>
      </c>
      <c r="B458" s="191" t="s">
        <v>173</v>
      </c>
      <c r="C458" s="191" t="s">
        <v>76</v>
      </c>
      <c r="D458" s="191">
        <v>3</v>
      </c>
      <c r="E458" s="193" t="s">
        <v>4815</v>
      </c>
    </row>
    <row r="459" spans="1:5" ht="19.5" x14ac:dyDescent="0.2">
      <c r="A459" s="191" t="s">
        <v>1085</v>
      </c>
      <c r="B459" s="191" t="s">
        <v>352</v>
      </c>
      <c r="C459" s="191" t="s">
        <v>76</v>
      </c>
      <c r="D459" s="191">
        <v>1</v>
      </c>
      <c r="E459" s="193" t="s">
        <v>4815</v>
      </c>
    </row>
    <row r="460" spans="1:5" x14ac:dyDescent="0.2">
      <c r="A460" s="191" t="s">
        <v>1086</v>
      </c>
      <c r="B460" s="191" t="s">
        <v>1087</v>
      </c>
      <c r="C460" s="191"/>
      <c r="D460" s="191"/>
      <c r="E460" s="193"/>
    </row>
    <row r="461" spans="1:5" ht="29.25" x14ac:dyDescent="0.2">
      <c r="A461" s="191" t="s">
        <v>1088</v>
      </c>
      <c r="B461" s="191" t="s">
        <v>803</v>
      </c>
      <c r="C461" s="191" t="s">
        <v>97</v>
      </c>
      <c r="D461" s="191">
        <v>313.89999999999998</v>
      </c>
      <c r="E461" s="193" t="s">
        <v>4845</v>
      </c>
    </row>
    <row r="462" spans="1:5" ht="19.5" x14ac:dyDescent="0.2">
      <c r="A462" s="191" t="s">
        <v>1089</v>
      </c>
      <c r="B462" s="191" t="s">
        <v>1091</v>
      </c>
      <c r="C462" s="191" t="s">
        <v>104</v>
      </c>
      <c r="D462" s="191">
        <v>106.1</v>
      </c>
      <c r="E462" s="193" t="s">
        <v>4845</v>
      </c>
    </row>
    <row r="463" spans="1:5" ht="19.5" x14ac:dyDescent="0.2">
      <c r="A463" s="191" t="s">
        <v>1093</v>
      </c>
      <c r="B463" s="191" t="s">
        <v>1095</v>
      </c>
      <c r="C463" s="191" t="s">
        <v>857</v>
      </c>
      <c r="D463" s="191">
        <v>27.12</v>
      </c>
      <c r="E463" s="193" t="s">
        <v>4845</v>
      </c>
    </row>
    <row r="464" spans="1:5" x14ac:dyDescent="0.2">
      <c r="A464" s="191" t="s">
        <v>1097</v>
      </c>
      <c r="B464" s="191" t="s">
        <v>1098</v>
      </c>
      <c r="C464" s="191"/>
      <c r="D464" s="191"/>
      <c r="E464" s="193"/>
    </row>
    <row r="465" spans="1:5" ht="39" x14ac:dyDescent="0.2">
      <c r="A465" s="191" t="s">
        <v>1099</v>
      </c>
      <c r="B465" s="191" t="s">
        <v>1101</v>
      </c>
      <c r="C465" s="191" t="s">
        <v>104</v>
      </c>
      <c r="D465" s="191">
        <v>32.65</v>
      </c>
      <c r="E465" s="193" t="s">
        <v>4880</v>
      </c>
    </row>
    <row r="466" spans="1:5" x14ac:dyDescent="0.2">
      <c r="A466" s="191" t="s">
        <v>1103</v>
      </c>
      <c r="B466" s="191" t="s">
        <v>1105</v>
      </c>
      <c r="C466" s="191" t="s">
        <v>104</v>
      </c>
      <c r="D466" s="191">
        <v>2418.2600000000002</v>
      </c>
      <c r="E466" s="193" t="s">
        <v>4881</v>
      </c>
    </row>
    <row r="467" spans="1:5" ht="29.25" x14ac:dyDescent="0.2">
      <c r="A467" s="191" t="s">
        <v>1107</v>
      </c>
      <c r="B467" s="191" t="s">
        <v>942</v>
      </c>
      <c r="C467" s="191" t="s">
        <v>111</v>
      </c>
      <c r="D467" s="191">
        <v>118.35</v>
      </c>
      <c r="E467" s="193" t="s">
        <v>4882</v>
      </c>
    </row>
    <row r="468" spans="1:5" x14ac:dyDescent="0.2">
      <c r="A468" s="191" t="s">
        <v>42</v>
      </c>
      <c r="B468" s="191" t="s">
        <v>43</v>
      </c>
      <c r="C468" s="191"/>
      <c r="D468" s="191"/>
      <c r="E468" s="193"/>
    </row>
    <row r="469" spans="1:5" x14ac:dyDescent="0.2">
      <c r="A469" s="191" t="s">
        <v>44</v>
      </c>
      <c r="B469" s="191" t="s">
        <v>9</v>
      </c>
      <c r="C469" s="191"/>
      <c r="D469" s="191"/>
      <c r="E469" s="193"/>
    </row>
    <row r="470" spans="1:5" x14ac:dyDescent="0.2">
      <c r="A470" s="191" t="s">
        <v>1108</v>
      </c>
      <c r="B470" s="191" t="s">
        <v>1109</v>
      </c>
      <c r="C470" s="191"/>
      <c r="D470" s="191"/>
      <c r="E470" s="193"/>
    </row>
    <row r="471" spans="1:5" ht="19.5" x14ac:dyDescent="0.2">
      <c r="A471" s="191" t="s">
        <v>1110</v>
      </c>
      <c r="B471" s="191" t="s">
        <v>1112</v>
      </c>
      <c r="C471" s="191" t="s">
        <v>104</v>
      </c>
      <c r="D471" s="191">
        <v>6</v>
      </c>
      <c r="E471" s="193" t="s">
        <v>4812</v>
      </c>
    </row>
    <row r="472" spans="1:5" ht="19.5" x14ac:dyDescent="0.2">
      <c r="A472" s="191" t="s">
        <v>1114</v>
      </c>
      <c r="B472" s="191" t="s">
        <v>1116</v>
      </c>
      <c r="C472" s="191" t="s">
        <v>104</v>
      </c>
      <c r="D472" s="191">
        <v>20</v>
      </c>
      <c r="E472" s="193" t="s">
        <v>4812</v>
      </c>
    </row>
    <row r="473" spans="1:5" ht="19.5" x14ac:dyDescent="0.2">
      <c r="A473" s="191" t="s">
        <v>1118</v>
      </c>
      <c r="B473" s="191" t="s">
        <v>1120</v>
      </c>
      <c r="C473" s="191" t="s">
        <v>104</v>
      </c>
      <c r="D473" s="191">
        <v>20</v>
      </c>
      <c r="E473" s="193" t="s">
        <v>4812</v>
      </c>
    </row>
    <row r="474" spans="1:5" ht="19.5" x14ac:dyDescent="0.2">
      <c r="A474" s="191" t="s">
        <v>1122</v>
      </c>
      <c r="B474" s="191" t="s">
        <v>1124</v>
      </c>
      <c r="C474" s="191" t="s">
        <v>104</v>
      </c>
      <c r="D474" s="191">
        <v>10</v>
      </c>
      <c r="E474" s="193" t="s">
        <v>4812</v>
      </c>
    </row>
    <row r="475" spans="1:5" x14ac:dyDescent="0.2">
      <c r="A475" s="191" t="s">
        <v>45</v>
      </c>
      <c r="B475" s="191" t="s">
        <v>11</v>
      </c>
      <c r="C475" s="191"/>
      <c r="D475" s="191"/>
      <c r="E475" s="193"/>
    </row>
    <row r="476" spans="1:5" x14ac:dyDescent="0.2">
      <c r="A476" s="191" t="s">
        <v>1126</v>
      </c>
      <c r="B476" s="191" t="s">
        <v>1127</v>
      </c>
      <c r="C476" s="191"/>
      <c r="D476" s="191"/>
      <c r="E476" s="193"/>
    </row>
    <row r="477" spans="1:5" ht="19.5" x14ac:dyDescent="0.2">
      <c r="A477" s="191" t="s">
        <v>1128</v>
      </c>
      <c r="B477" s="191" t="s">
        <v>1130</v>
      </c>
      <c r="C477" s="191" t="s">
        <v>787</v>
      </c>
      <c r="D477" s="191">
        <v>19.8</v>
      </c>
      <c r="E477" s="193" t="s">
        <v>4883</v>
      </c>
    </row>
    <row r="478" spans="1:5" ht="19.5" x14ac:dyDescent="0.2">
      <c r="A478" s="191" t="s">
        <v>1132</v>
      </c>
      <c r="B478" s="191" t="s">
        <v>1134</v>
      </c>
      <c r="C478" s="191" t="s">
        <v>787</v>
      </c>
      <c r="D478" s="191">
        <v>145.9</v>
      </c>
      <c r="E478" s="193" t="s">
        <v>4883</v>
      </c>
    </row>
    <row r="479" spans="1:5" ht="19.5" x14ac:dyDescent="0.2">
      <c r="A479" s="191" t="s">
        <v>1135</v>
      </c>
      <c r="B479" s="191" t="s">
        <v>1137</v>
      </c>
      <c r="C479" s="191" t="s">
        <v>787</v>
      </c>
      <c r="D479" s="191">
        <v>81.3</v>
      </c>
      <c r="E479" s="193" t="s">
        <v>4883</v>
      </c>
    </row>
    <row r="480" spans="1:5" ht="29.25" x14ac:dyDescent="0.2">
      <c r="A480" s="191" t="s">
        <v>1139</v>
      </c>
      <c r="B480" s="191" t="s">
        <v>1141</v>
      </c>
      <c r="C480" s="191" t="s">
        <v>111</v>
      </c>
      <c r="D480" s="191">
        <v>0.85</v>
      </c>
      <c r="E480" s="193" t="s">
        <v>4883</v>
      </c>
    </row>
    <row r="481" spans="1:5" ht="19.5" x14ac:dyDescent="0.2">
      <c r="A481" s="191" t="s">
        <v>1143</v>
      </c>
      <c r="B481" s="191" t="s">
        <v>1145</v>
      </c>
      <c r="C481" s="191" t="s">
        <v>111</v>
      </c>
      <c r="D481" s="191">
        <v>3.97</v>
      </c>
      <c r="E481" s="193" t="s">
        <v>4883</v>
      </c>
    </row>
    <row r="482" spans="1:5" x14ac:dyDescent="0.2">
      <c r="A482" s="191" t="s">
        <v>1147</v>
      </c>
      <c r="B482" s="191" t="s">
        <v>107</v>
      </c>
      <c r="C482" s="191"/>
      <c r="D482" s="191"/>
      <c r="E482" s="193"/>
    </row>
    <row r="483" spans="1:5" ht="19.5" x14ac:dyDescent="0.2">
      <c r="A483" s="191" t="s">
        <v>1148</v>
      </c>
      <c r="B483" s="191" t="s">
        <v>1150</v>
      </c>
      <c r="C483" s="191" t="s">
        <v>104</v>
      </c>
      <c r="D483" s="191">
        <v>137.4</v>
      </c>
      <c r="E483" s="193" t="s">
        <v>4884</v>
      </c>
    </row>
    <row r="484" spans="1:5" ht="19.5" x14ac:dyDescent="0.2">
      <c r="A484" s="191" t="s">
        <v>1152</v>
      </c>
      <c r="B484" s="191" t="s">
        <v>1130</v>
      </c>
      <c r="C484" s="191" t="s">
        <v>787</v>
      </c>
      <c r="D484" s="191">
        <v>232.9</v>
      </c>
      <c r="E484" s="193" t="s">
        <v>4884</v>
      </c>
    </row>
    <row r="485" spans="1:5" ht="19.5" x14ac:dyDescent="0.2">
      <c r="A485" s="191" t="s">
        <v>1153</v>
      </c>
      <c r="B485" s="191" t="s">
        <v>1155</v>
      </c>
      <c r="C485" s="191" t="s">
        <v>787</v>
      </c>
      <c r="D485" s="191">
        <v>7.1</v>
      </c>
      <c r="E485" s="193" t="s">
        <v>4884</v>
      </c>
    </row>
    <row r="486" spans="1:5" ht="19.5" x14ac:dyDescent="0.2">
      <c r="A486" s="191" t="s">
        <v>1157</v>
      </c>
      <c r="B486" s="191" t="s">
        <v>1137</v>
      </c>
      <c r="C486" s="191" t="s">
        <v>787</v>
      </c>
      <c r="D486" s="191">
        <v>99.2</v>
      </c>
      <c r="E486" s="193" t="s">
        <v>4884</v>
      </c>
    </row>
    <row r="487" spans="1:5" ht="29.25" x14ac:dyDescent="0.2">
      <c r="A487" s="191" t="s">
        <v>1158</v>
      </c>
      <c r="B487" s="191" t="s">
        <v>1141</v>
      </c>
      <c r="C487" s="191" t="s">
        <v>111</v>
      </c>
      <c r="D487" s="191">
        <v>8.9600000000000009</v>
      </c>
      <c r="E487" s="193" t="s">
        <v>4884</v>
      </c>
    </row>
    <row r="488" spans="1:5" ht="29.25" x14ac:dyDescent="0.2">
      <c r="A488" s="191" t="s">
        <v>1159</v>
      </c>
      <c r="B488" s="191" t="s">
        <v>1161</v>
      </c>
      <c r="C488" s="191" t="s">
        <v>104</v>
      </c>
      <c r="D488" s="191">
        <v>91.17</v>
      </c>
      <c r="E488" s="193" t="s">
        <v>4884</v>
      </c>
    </row>
    <row r="489" spans="1:5" ht="19.5" x14ac:dyDescent="0.2">
      <c r="A489" s="191" t="s">
        <v>1163</v>
      </c>
      <c r="B489" s="191" t="s">
        <v>1165</v>
      </c>
      <c r="C489" s="191" t="s">
        <v>787</v>
      </c>
      <c r="D489" s="191">
        <v>446.2</v>
      </c>
      <c r="E489" s="193" t="s">
        <v>4884</v>
      </c>
    </row>
    <row r="490" spans="1:5" ht="29.25" x14ac:dyDescent="0.2">
      <c r="A490" s="191" t="s">
        <v>1167</v>
      </c>
      <c r="B490" s="191" t="s">
        <v>1169</v>
      </c>
      <c r="C490" s="191" t="s">
        <v>787</v>
      </c>
      <c r="D490" s="191">
        <v>130.4</v>
      </c>
      <c r="E490" s="193" t="s">
        <v>4884</v>
      </c>
    </row>
    <row r="491" spans="1:5" ht="39" x14ac:dyDescent="0.2">
      <c r="A491" s="191" t="s">
        <v>1171</v>
      </c>
      <c r="B491" s="191" t="s">
        <v>1173</v>
      </c>
      <c r="C491" s="191" t="s">
        <v>111</v>
      </c>
      <c r="D491" s="191">
        <v>7.39</v>
      </c>
      <c r="E491" s="193" t="s">
        <v>4884</v>
      </c>
    </row>
    <row r="492" spans="1:5" x14ac:dyDescent="0.2">
      <c r="A492" s="191" t="s">
        <v>46</v>
      </c>
      <c r="B492" s="191" t="s">
        <v>13</v>
      </c>
      <c r="C492" s="191"/>
      <c r="D492" s="191"/>
      <c r="E492" s="193"/>
    </row>
    <row r="493" spans="1:5" x14ac:dyDescent="0.2">
      <c r="A493" s="191" t="s">
        <v>1175</v>
      </c>
      <c r="B493" s="191" t="s">
        <v>114</v>
      </c>
      <c r="C493" s="191"/>
      <c r="D493" s="191"/>
      <c r="E493" s="193"/>
    </row>
    <row r="494" spans="1:5" x14ac:dyDescent="0.2">
      <c r="A494" s="191" t="s">
        <v>1176</v>
      </c>
      <c r="B494" s="191" t="s">
        <v>116</v>
      </c>
      <c r="C494" s="191"/>
      <c r="D494" s="191"/>
      <c r="E494" s="193"/>
    </row>
    <row r="495" spans="1:5" ht="19.5" x14ac:dyDescent="0.2">
      <c r="A495" s="191" t="s">
        <v>1177</v>
      </c>
      <c r="B495" s="191" t="s">
        <v>158</v>
      </c>
      <c r="C495" s="191"/>
      <c r="D495" s="191"/>
      <c r="E495" s="193"/>
    </row>
    <row r="496" spans="1:5" ht="29.25" x14ac:dyDescent="0.2">
      <c r="A496" s="191" t="s">
        <v>1178</v>
      </c>
      <c r="B496" s="191" t="s">
        <v>1180</v>
      </c>
      <c r="C496" s="191" t="s">
        <v>76</v>
      </c>
      <c r="D496" s="191">
        <v>1</v>
      </c>
      <c r="E496" s="193" t="s">
        <v>4818</v>
      </c>
    </row>
    <row r="497" spans="1:5" ht="19.5" x14ac:dyDescent="0.2">
      <c r="A497" s="191" t="s">
        <v>1182</v>
      </c>
      <c r="B497" s="191" t="s">
        <v>213</v>
      </c>
      <c r="C497" s="191"/>
      <c r="D497" s="191"/>
      <c r="E497" s="193"/>
    </row>
    <row r="498" spans="1:5" ht="19.5" x14ac:dyDescent="0.2">
      <c r="A498" s="191" t="s">
        <v>1183</v>
      </c>
      <c r="B498" s="191" t="s">
        <v>1185</v>
      </c>
      <c r="C498" s="191" t="s">
        <v>76</v>
      </c>
      <c r="D498" s="191">
        <v>23</v>
      </c>
      <c r="E498" s="193" t="s">
        <v>4818</v>
      </c>
    </row>
    <row r="499" spans="1:5" ht="19.5" x14ac:dyDescent="0.2">
      <c r="A499" s="191" t="s">
        <v>1187</v>
      </c>
      <c r="B499" s="191" t="s">
        <v>219</v>
      </c>
      <c r="C499" s="191"/>
      <c r="D499" s="191"/>
      <c r="E499" s="193"/>
    </row>
    <row r="500" spans="1:5" ht="19.5" x14ac:dyDescent="0.2">
      <c r="A500" s="191" t="s">
        <v>1188</v>
      </c>
      <c r="B500" s="191" t="s">
        <v>158</v>
      </c>
      <c r="C500" s="191"/>
      <c r="D500" s="191"/>
      <c r="E500" s="193"/>
    </row>
    <row r="501" spans="1:5" ht="29.25" x14ac:dyDescent="0.2">
      <c r="A501" s="191" t="s">
        <v>1189</v>
      </c>
      <c r="B501" s="191" t="s">
        <v>1180</v>
      </c>
      <c r="C501" s="191" t="s">
        <v>76</v>
      </c>
      <c r="D501" s="191">
        <v>1</v>
      </c>
      <c r="E501" s="193" t="s">
        <v>4818</v>
      </c>
    </row>
    <row r="502" spans="1:5" ht="19.5" x14ac:dyDescent="0.2">
      <c r="A502" s="191" t="s">
        <v>1190</v>
      </c>
      <c r="B502" s="191" t="s">
        <v>1192</v>
      </c>
      <c r="C502" s="191" t="s">
        <v>76</v>
      </c>
      <c r="D502" s="191">
        <v>5</v>
      </c>
      <c r="E502" s="193" t="s">
        <v>4818</v>
      </c>
    </row>
    <row r="503" spans="1:5" ht="19.5" x14ac:dyDescent="0.2">
      <c r="A503" s="191" t="s">
        <v>1194</v>
      </c>
      <c r="B503" s="191" t="s">
        <v>1196</v>
      </c>
      <c r="C503" s="191" t="s">
        <v>76</v>
      </c>
      <c r="D503" s="191">
        <v>1</v>
      </c>
      <c r="E503" s="193" t="s">
        <v>4818</v>
      </c>
    </row>
    <row r="504" spans="1:5" ht="19.5" x14ac:dyDescent="0.2">
      <c r="A504" s="191" t="s">
        <v>1198</v>
      </c>
      <c r="B504" s="191" t="s">
        <v>1200</v>
      </c>
      <c r="C504" s="191" t="s">
        <v>76</v>
      </c>
      <c r="D504" s="191">
        <v>4</v>
      </c>
      <c r="E504" s="193" t="s">
        <v>4818</v>
      </c>
    </row>
    <row r="505" spans="1:5" ht="19.5" x14ac:dyDescent="0.2">
      <c r="A505" s="191" t="s">
        <v>1202</v>
      </c>
      <c r="B505" s="191" t="s">
        <v>1204</v>
      </c>
      <c r="C505" s="191" t="s">
        <v>76</v>
      </c>
      <c r="D505" s="191">
        <v>1</v>
      </c>
      <c r="E505" s="193" t="s">
        <v>4818</v>
      </c>
    </row>
    <row r="506" spans="1:5" ht="19.5" x14ac:dyDescent="0.2">
      <c r="A506" s="191" t="s">
        <v>1206</v>
      </c>
      <c r="B506" s="191" t="s">
        <v>183</v>
      </c>
      <c r="C506" s="191"/>
      <c r="D506" s="191"/>
      <c r="E506" s="193"/>
    </row>
    <row r="507" spans="1:5" ht="19.5" x14ac:dyDescent="0.2">
      <c r="A507" s="191" t="s">
        <v>1207</v>
      </c>
      <c r="B507" s="191" t="s">
        <v>194</v>
      </c>
      <c r="C507" s="191" t="s">
        <v>76</v>
      </c>
      <c r="D507" s="191">
        <v>2</v>
      </c>
      <c r="E507" s="193" t="s">
        <v>4818</v>
      </c>
    </row>
    <row r="508" spans="1:5" ht="19.5" x14ac:dyDescent="0.2">
      <c r="A508" s="191" t="s">
        <v>1208</v>
      </c>
      <c r="B508" s="191" t="s">
        <v>1210</v>
      </c>
      <c r="C508" s="191" t="s">
        <v>76</v>
      </c>
      <c r="D508" s="191">
        <v>1</v>
      </c>
      <c r="E508" s="193" t="s">
        <v>4818</v>
      </c>
    </row>
    <row r="509" spans="1:5" ht="19.5" x14ac:dyDescent="0.2">
      <c r="A509" s="191" t="s">
        <v>1212</v>
      </c>
      <c r="B509" s="191" t="s">
        <v>213</v>
      </c>
      <c r="C509" s="191"/>
      <c r="D509" s="191"/>
      <c r="E509" s="193"/>
    </row>
    <row r="510" spans="1:5" ht="19.5" x14ac:dyDescent="0.2">
      <c r="A510" s="191" t="s">
        <v>1213</v>
      </c>
      <c r="B510" s="191" t="s">
        <v>1185</v>
      </c>
      <c r="C510" s="191" t="s">
        <v>76</v>
      </c>
      <c r="D510" s="191">
        <v>23</v>
      </c>
      <c r="E510" s="193" t="s">
        <v>4818</v>
      </c>
    </row>
    <row r="511" spans="1:5" ht="19.5" x14ac:dyDescent="0.2">
      <c r="A511" s="191" t="s">
        <v>1214</v>
      </c>
      <c r="B511" s="191" t="s">
        <v>1216</v>
      </c>
      <c r="C511" s="191" t="s">
        <v>76</v>
      </c>
      <c r="D511" s="191">
        <v>8</v>
      </c>
      <c r="E511" s="193" t="s">
        <v>4818</v>
      </c>
    </row>
    <row r="512" spans="1:5" ht="19.5" x14ac:dyDescent="0.2">
      <c r="A512" s="191" t="s">
        <v>1218</v>
      </c>
      <c r="B512" s="191" t="s">
        <v>268</v>
      </c>
      <c r="C512" s="191"/>
      <c r="D512" s="191"/>
      <c r="E512" s="193"/>
    </row>
    <row r="513" spans="1:5" ht="19.5" x14ac:dyDescent="0.2">
      <c r="A513" s="191" t="s">
        <v>1219</v>
      </c>
      <c r="B513" s="191" t="s">
        <v>118</v>
      </c>
      <c r="C513" s="191"/>
      <c r="D513" s="191"/>
      <c r="E513" s="193"/>
    </row>
    <row r="514" spans="1:5" ht="19.5" x14ac:dyDescent="0.2">
      <c r="A514" s="191" t="s">
        <v>1220</v>
      </c>
      <c r="B514" s="191" t="s">
        <v>129</v>
      </c>
      <c r="C514" s="191" t="s">
        <v>97</v>
      </c>
      <c r="D514" s="191">
        <v>53</v>
      </c>
      <c r="E514" s="193" t="s">
        <v>4815</v>
      </c>
    </row>
    <row r="515" spans="1:5" ht="29.25" x14ac:dyDescent="0.2">
      <c r="A515" s="191" t="s">
        <v>1221</v>
      </c>
      <c r="B515" s="191" t="s">
        <v>133</v>
      </c>
      <c r="C515" s="191" t="s">
        <v>97</v>
      </c>
      <c r="D515" s="191">
        <v>9</v>
      </c>
      <c r="E515" s="193" t="s">
        <v>4815</v>
      </c>
    </row>
    <row r="516" spans="1:5" ht="29.25" x14ac:dyDescent="0.2">
      <c r="A516" s="191" t="s">
        <v>1222</v>
      </c>
      <c r="B516" s="191" t="s">
        <v>226</v>
      </c>
      <c r="C516" s="191" t="s">
        <v>97</v>
      </c>
      <c r="D516" s="191">
        <v>146</v>
      </c>
      <c r="E516" s="193" t="s">
        <v>4815</v>
      </c>
    </row>
    <row r="517" spans="1:5" ht="19.5" x14ac:dyDescent="0.2">
      <c r="A517" s="191" t="s">
        <v>1223</v>
      </c>
      <c r="B517" s="191" t="s">
        <v>230</v>
      </c>
      <c r="C517" s="191" t="s">
        <v>97</v>
      </c>
      <c r="D517" s="191">
        <v>23</v>
      </c>
      <c r="E517" s="193" t="s">
        <v>4815</v>
      </c>
    </row>
    <row r="518" spans="1:5" ht="19.5" x14ac:dyDescent="0.2">
      <c r="A518" s="191" t="s">
        <v>1224</v>
      </c>
      <c r="B518" s="191" t="s">
        <v>125</v>
      </c>
      <c r="C518" s="191" t="s">
        <v>76</v>
      </c>
      <c r="D518" s="191">
        <v>2</v>
      </c>
      <c r="E518" s="193" t="s">
        <v>4815</v>
      </c>
    </row>
    <row r="519" spans="1:5" ht="19.5" x14ac:dyDescent="0.2">
      <c r="A519" s="191" t="s">
        <v>1225</v>
      </c>
      <c r="B519" s="191" t="s">
        <v>145</v>
      </c>
      <c r="C519" s="191" t="s">
        <v>97</v>
      </c>
      <c r="D519" s="191">
        <v>9</v>
      </c>
      <c r="E519" s="193" t="s">
        <v>4820</v>
      </c>
    </row>
    <row r="520" spans="1:5" ht="19.5" x14ac:dyDescent="0.2">
      <c r="A520" s="191" t="s">
        <v>1226</v>
      </c>
      <c r="B520" s="191" t="s">
        <v>149</v>
      </c>
      <c r="C520" s="191" t="s">
        <v>97</v>
      </c>
      <c r="D520" s="191">
        <v>9</v>
      </c>
      <c r="E520" s="193" t="s">
        <v>4820</v>
      </c>
    </row>
    <row r="521" spans="1:5" ht="19.5" x14ac:dyDescent="0.2">
      <c r="A521" s="191" t="s">
        <v>1227</v>
      </c>
      <c r="B521" s="191" t="s">
        <v>158</v>
      </c>
      <c r="C521" s="191"/>
      <c r="D521" s="191"/>
      <c r="E521" s="193"/>
    </row>
    <row r="522" spans="1:5" ht="29.25" x14ac:dyDescent="0.2">
      <c r="A522" s="191" t="s">
        <v>1228</v>
      </c>
      <c r="B522" s="191" t="s">
        <v>1180</v>
      </c>
      <c r="C522" s="191" t="s">
        <v>76</v>
      </c>
      <c r="D522" s="191">
        <v>1</v>
      </c>
      <c r="E522" s="193" t="s">
        <v>4815</v>
      </c>
    </row>
    <row r="523" spans="1:5" ht="19.5" x14ac:dyDescent="0.2">
      <c r="A523" s="191" t="s">
        <v>1229</v>
      </c>
      <c r="B523" s="191" t="s">
        <v>1196</v>
      </c>
      <c r="C523" s="191" t="s">
        <v>76</v>
      </c>
      <c r="D523" s="191">
        <v>1</v>
      </c>
      <c r="E523" s="193" t="s">
        <v>4815</v>
      </c>
    </row>
    <row r="524" spans="1:5" ht="19.5" x14ac:dyDescent="0.2">
      <c r="A524" s="191" t="s">
        <v>1230</v>
      </c>
      <c r="B524" s="191" t="s">
        <v>1200</v>
      </c>
      <c r="C524" s="191" t="s">
        <v>76</v>
      </c>
      <c r="D524" s="191">
        <v>8</v>
      </c>
      <c r="E524" s="193" t="s">
        <v>4815</v>
      </c>
    </row>
    <row r="525" spans="1:5" ht="19.5" x14ac:dyDescent="0.2">
      <c r="A525" s="191" t="s">
        <v>1231</v>
      </c>
      <c r="B525" s="191" t="s">
        <v>1233</v>
      </c>
      <c r="C525" s="191" t="s">
        <v>76</v>
      </c>
      <c r="D525" s="191">
        <v>1</v>
      </c>
      <c r="E525" s="193" t="s">
        <v>4815</v>
      </c>
    </row>
    <row r="526" spans="1:5" ht="19.5" x14ac:dyDescent="0.2">
      <c r="A526" s="191" t="s">
        <v>1235</v>
      </c>
      <c r="B526" s="191" t="s">
        <v>1204</v>
      </c>
      <c r="C526" s="191" t="s">
        <v>76</v>
      </c>
      <c r="D526" s="191">
        <v>1</v>
      </c>
      <c r="E526" s="193" t="s">
        <v>4815</v>
      </c>
    </row>
    <row r="527" spans="1:5" ht="19.5" x14ac:dyDescent="0.2">
      <c r="A527" s="191" t="s">
        <v>1236</v>
      </c>
      <c r="B527" s="191" t="s">
        <v>180</v>
      </c>
      <c r="C527" s="191" t="s">
        <v>76</v>
      </c>
      <c r="D527" s="191">
        <v>1</v>
      </c>
      <c r="E527" s="193" t="s">
        <v>4815</v>
      </c>
    </row>
    <row r="528" spans="1:5" ht="19.5" x14ac:dyDescent="0.2">
      <c r="A528" s="191" t="s">
        <v>1237</v>
      </c>
      <c r="B528" s="191" t="s">
        <v>1192</v>
      </c>
      <c r="C528" s="191" t="s">
        <v>76</v>
      </c>
      <c r="D528" s="191">
        <v>5</v>
      </c>
      <c r="E528" s="193" t="s">
        <v>4815</v>
      </c>
    </row>
    <row r="529" spans="1:5" ht="19.5" x14ac:dyDescent="0.2">
      <c r="A529" s="191" t="s">
        <v>1238</v>
      </c>
      <c r="B529" s="191" t="s">
        <v>183</v>
      </c>
      <c r="C529" s="191"/>
      <c r="D529" s="191"/>
      <c r="E529" s="193"/>
    </row>
    <row r="530" spans="1:5" ht="19.5" x14ac:dyDescent="0.2">
      <c r="A530" s="191" t="s">
        <v>1239</v>
      </c>
      <c r="B530" s="191" t="s">
        <v>194</v>
      </c>
      <c r="C530" s="191" t="s">
        <v>76</v>
      </c>
      <c r="D530" s="191">
        <v>2</v>
      </c>
      <c r="E530" s="193" t="s">
        <v>4815</v>
      </c>
    </row>
    <row r="531" spans="1:5" ht="19.5" x14ac:dyDescent="0.2">
      <c r="A531" s="191" t="s">
        <v>1240</v>
      </c>
      <c r="B531" s="191" t="s">
        <v>1242</v>
      </c>
      <c r="C531" s="191" t="s">
        <v>76</v>
      </c>
      <c r="D531" s="191">
        <v>3</v>
      </c>
      <c r="E531" s="193" t="s">
        <v>4815</v>
      </c>
    </row>
    <row r="532" spans="1:5" ht="19.5" x14ac:dyDescent="0.2">
      <c r="A532" s="191" t="s">
        <v>1244</v>
      </c>
      <c r="B532" s="191" t="s">
        <v>1210</v>
      </c>
      <c r="C532" s="191" t="s">
        <v>76</v>
      </c>
      <c r="D532" s="191">
        <v>1</v>
      </c>
      <c r="E532" s="193" t="s">
        <v>4815</v>
      </c>
    </row>
    <row r="533" spans="1:5" ht="19.5" x14ac:dyDescent="0.2">
      <c r="A533" s="191" t="s">
        <v>1245</v>
      </c>
      <c r="B533" s="191" t="s">
        <v>213</v>
      </c>
      <c r="C533" s="191"/>
      <c r="D533" s="191"/>
      <c r="E533" s="193"/>
    </row>
    <row r="534" spans="1:5" ht="19.5" x14ac:dyDescent="0.2">
      <c r="A534" s="191" t="s">
        <v>1246</v>
      </c>
      <c r="B534" s="191" t="s">
        <v>1185</v>
      </c>
      <c r="C534" s="191" t="s">
        <v>76</v>
      </c>
      <c r="D534" s="191">
        <v>23</v>
      </c>
      <c r="E534" s="193" t="s">
        <v>4815</v>
      </c>
    </row>
    <row r="535" spans="1:5" ht="19.5" x14ac:dyDescent="0.2">
      <c r="A535" s="191" t="s">
        <v>1247</v>
      </c>
      <c r="B535" s="191" t="s">
        <v>1216</v>
      </c>
      <c r="C535" s="191" t="s">
        <v>76</v>
      </c>
      <c r="D535" s="191">
        <v>9</v>
      </c>
      <c r="E535" s="193" t="s">
        <v>4815</v>
      </c>
    </row>
    <row r="536" spans="1:5" ht="19.5" x14ac:dyDescent="0.2">
      <c r="A536" s="191" t="s">
        <v>1248</v>
      </c>
      <c r="B536" s="191" t="s">
        <v>308</v>
      </c>
      <c r="C536" s="191"/>
      <c r="D536" s="191"/>
      <c r="E536" s="193"/>
    </row>
    <row r="537" spans="1:5" ht="19.5" x14ac:dyDescent="0.2">
      <c r="A537" s="191" t="s">
        <v>1249</v>
      </c>
      <c r="B537" s="191" t="s">
        <v>118</v>
      </c>
      <c r="C537" s="191"/>
      <c r="D537" s="191"/>
      <c r="E537" s="193"/>
    </row>
    <row r="538" spans="1:5" ht="19.5" x14ac:dyDescent="0.2">
      <c r="A538" s="191" t="s">
        <v>1250</v>
      </c>
      <c r="B538" s="191" t="s">
        <v>129</v>
      </c>
      <c r="C538" s="191" t="s">
        <v>97</v>
      </c>
      <c r="D538" s="191">
        <v>113</v>
      </c>
      <c r="E538" s="193" t="s">
        <v>4815</v>
      </c>
    </row>
    <row r="539" spans="1:5" ht="29.25" x14ac:dyDescent="0.2">
      <c r="A539" s="191" t="s">
        <v>1251</v>
      </c>
      <c r="B539" s="191" t="s">
        <v>133</v>
      </c>
      <c r="C539" s="191" t="s">
        <v>97</v>
      </c>
      <c r="D539" s="191">
        <v>8</v>
      </c>
      <c r="E539" s="193" t="s">
        <v>4815</v>
      </c>
    </row>
    <row r="540" spans="1:5" ht="29.25" x14ac:dyDescent="0.2">
      <c r="A540" s="191" t="s">
        <v>1252</v>
      </c>
      <c r="B540" s="191" t="s">
        <v>226</v>
      </c>
      <c r="C540" s="191" t="s">
        <v>97</v>
      </c>
      <c r="D540" s="191">
        <v>113</v>
      </c>
      <c r="E540" s="193" t="s">
        <v>4815</v>
      </c>
    </row>
    <row r="541" spans="1:5" ht="19.5" x14ac:dyDescent="0.2">
      <c r="A541" s="191" t="s">
        <v>1253</v>
      </c>
      <c r="B541" s="191" t="s">
        <v>230</v>
      </c>
      <c r="C541" s="191" t="s">
        <v>97</v>
      </c>
      <c r="D541" s="191">
        <v>57</v>
      </c>
      <c r="E541" s="193" t="s">
        <v>4815</v>
      </c>
    </row>
    <row r="542" spans="1:5" ht="19.5" x14ac:dyDescent="0.2">
      <c r="A542" s="191" t="s">
        <v>1254</v>
      </c>
      <c r="B542" s="191" t="s">
        <v>145</v>
      </c>
      <c r="C542" s="191" t="s">
        <v>97</v>
      </c>
      <c r="D542" s="191">
        <v>8</v>
      </c>
      <c r="E542" s="193" t="s">
        <v>4820</v>
      </c>
    </row>
    <row r="543" spans="1:5" ht="19.5" x14ac:dyDescent="0.2">
      <c r="A543" s="191" t="s">
        <v>1255</v>
      </c>
      <c r="B543" s="191" t="s">
        <v>149</v>
      </c>
      <c r="C543" s="191" t="s">
        <v>97</v>
      </c>
      <c r="D543" s="191">
        <v>8</v>
      </c>
      <c r="E543" s="193" t="s">
        <v>4820</v>
      </c>
    </row>
    <row r="544" spans="1:5" ht="19.5" x14ac:dyDescent="0.2">
      <c r="A544" s="191" t="s">
        <v>1256</v>
      </c>
      <c r="B544" s="191" t="s">
        <v>158</v>
      </c>
      <c r="C544" s="191"/>
      <c r="D544" s="191"/>
      <c r="E544" s="193"/>
    </row>
    <row r="545" spans="1:5" ht="29.25" x14ac:dyDescent="0.2">
      <c r="A545" s="191" t="s">
        <v>1257</v>
      </c>
      <c r="B545" s="191" t="s">
        <v>1180</v>
      </c>
      <c r="C545" s="191" t="s">
        <v>76</v>
      </c>
      <c r="D545" s="191">
        <v>1</v>
      </c>
      <c r="E545" s="193" t="s">
        <v>4818</v>
      </c>
    </row>
    <row r="546" spans="1:5" ht="19.5" x14ac:dyDescent="0.2">
      <c r="A546" s="191" t="s">
        <v>1258</v>
      </c>
      <c r="B546" s="191" t="s">
        <v>1260</v>
      </c>
      <c r="C546" s="191" t="s">
        <v>76</v>
      </c>
      <c r="D546" s="191">
        <v>1</v>
      </c>
      <c r="E546" s="193" t="s">
        <v>4818</v>
      </c>
    </row>
    <row r="547" spans="1:5" ht="19.5" x14ac:dyDescent="0.2">
      <c r="A547" s="191" t="s">
        <v>1262</v>
      </c>
      <c r="B547" s="191" t="s">
        <v>1200</v>
      </c>
      <c r="C547" s="191" t="s">
        <v>76</v>
      </c>
      <c r="D547" s="191">
        <v>4</v>
      </c>
      <c r="E547" s="193" t="s">
        <v>4818</v>
      </c>
    </row>
    <row r="548" spans="1:5" ht="19.5" x14ac:dyDescent="0.2">
      <c r="A548" s="191" t="s">
        <v>1263</v>
      </c>
      <c r="B548" s="191" t="s">
        <v>248</v>
      </c>
      <c r="C548" s="191" t="s">
        <v>76</v>
      </c>
      <c r="D548" s="191">
        <v>5</v>
      </c>
      <c r="E548" s="193" t="s">
        <v>4818</v>
      </c>
    </row>
    <row r="549" spans="1:5" ht="19.5" x14ac:dyDescent="0.2">
      <c r="A549" s="191" t="s">
        <v>1264</v>
      </c>
      <c r="B549" s="191" t="s">
        <v>1266</v>
      </c>
      <c r="C549" s="191" t="s">
        <v>76</v>
      </c>
      <c r="D549" s="191">
        <v>1</v>
      </c>
      <c r="E549" s="193" t="s">
        <v>4818</v>
      </c>
    </row>
    <row r="550" spans="1:5" ht="19.5" x14ac:dyDescent="0.2">
      <c r="A550" s="191" t="s">
        <v>1268</v>
      </c>
      <c r="B550" s="191" t="s">
        <v>183</v>
      </c>
      <c r="C550" s="191"/>
      <c r="D550" s="191"/>
      <c r="E550" s="193"/>
    </row>
    <row r="551" spans="1:5" ht="19.5" x14ac:dyDescent="0.2">
      <c r="A551" s="191" t="s">
        <v>1269</v>
      </c>
      <c r="B551" s="191" t="s">
        <v>1271</v>
      </c>
      <c r="C551" s="191" t="s">
        <v>76</v>
      </c>
      <c r="D551" s="191">
        <v>3</v>
      </c>
      <c r="E551" s="193" t="s">
        <v>4818</v>
      </c>
    </row>
    <row r="552" spans="1:5" ht="19.5" x14ac:dyDescent="0.2">
      <c r="A552" s="191" t="s">
        <v>1273</v>
      </c>
      <c r="B552" s="191" t="s">
        <v>213</v>
      </c>
      <c r="C552" s="191"/>
      <c r="D552" s="191"/>
      <c r="E552" s="193"/>
    </row>
    <row r="553" spans="1:5" ht="19.5" x14ac:dyDescent="0.2">
      <c r="A553" s="191" t="s">
        <v>1274</v>
      </c>
      <c r="B553" s="191" t="s">
        <v>1185</v>
      </c>
      <c r="C553" s="191" t="s">
        <v>76</v>
      </c>
      <c r="D553" s="191">
        <v>23</v>
      </c>
      <c r="E553" s="193" t="s">
        <v>4818</v>
      </c>
    </row>
    <row r="554" spans="1:5" ht="19.5" x14ac:dyDescent="0.2">
      <c r="A554" s="191" t="s">
        <v>1275</v>
      </c>
      <c r="B554" s="191" t="s">
        <v>216</v>
      </c>
      <c r="C554" s="191" t="s">
        <v>76</v>
      </c>
      <c r="D554" s="191">
        <v>4</v>
      </c>
      <c r="E554" s="193" t="s">
        <v>4818</v>
      </c>
    </row>
    <row r="555" spans="1:5" ht="19.5" x14ac:dyDescent="0.2">
      <c r="A555" s="191" t="s">
        <v>1276</v>
      </c>
      <c r="B555" s="191" t="s">
        <v>1278</v>
      </c>
      <c r="C555" s="191" t="s">
        <v>76</v>
      </c>
      <c r="D555" s="191">
        <v>2</v>
      </c>
      <c r="E555" s="193" t="s">
        <v>4818</v>
      </c>
    </row>
    <row r="556" spans="1:5" ht="19.5" x14ac:dyDescent="0.2">
      <c r="A556" s="191" t="s">
        <v>1280</v>
      </c>
      <c r="B556" s="191" t="s">
        <v>342</v>
      </c>
      <c r="C556" s="191"/>
      <c r="D556" s="191"/>
      <c r="E556" s="193"/>
    </row>
    <row r="557" spans="1:5" ht="19.5" x14ac:dyDescent="0.2">
      <c r="A557" s="191" t="s">
        <v>1281</v>
      </c>
      <c r="B557" s="191" t="s">
        <v>118</v>
      </c>
      <c r="C557" s="191"/>
      <c r="D557" s="191"/>
      <c r="E557" s="193"/>
    </row>
    <row r="558" spans="1:5" ht="19.5" x14ac:dyDescent="0.2">
      <c r="A558" s="191" t="s">
        <v>1282</v>
      </c>
      <c r="B558" s="191" t="s">
        <v>121</v>
      </c>
      <c r="C558" s="191" t="s">
        <v>97</v>
      </c>
      <c r="D558" s="191">
        <v>13</v>
      </c>
      <c r="E558" s="193" t="s">
        <v>4818</v>
      </c>
    </row>
    <row r="559" spans="1:5" ht="29.25" x14ac:dyDescent="0.2">
      <c r="A559" s="191" t="s">
        <v>1283</v>
      </c>
      <c r="B559" s="191" t="s">
        <v>1285</v>
      </c>
      <c r="C559" s="191" t="s">
        <v>97</v>
      </c>
      <c r="D559" s="191">
        <v>61</v>
      </c>
      <c r="E559" s="193" t="s">
        <v>4818</v>
      </c>
    </row>
    <row r="560" spans="1:5" ht="29.25" x14ac:dyDescent="0.2">
      <c r="A560" s="191" t="s">
        <v>1287</v>
      </c>
      <c r="B560" s="191" t="s">
        <v>133</v>
      </c>
      <c r="C560" s="191" t="s">
        <v>97</v>
      </c>
      <c r="D560" s="191">
        <v>111</v>
      </c>
      <c r="E560" s="193" t="s">
        <v>4818</v>
      </c>
    </row>
    <row r="561" spans="1:5" ht="29.25" x14ac:dyDescent="0.2">
      <c r="A561" s="191" t="s">
        <v>1288</v>
      </c>
      <c r="B561" s="191" t="s">
        <v>226</v>
      </c>
      <c r="C561" s="191" t="s">
        <v>97</v>
      </c>
      <c r="D561" s="191">
        <v>115</v>
      </c>
      <c r="E561" s="193" t="s">
        <v>4818</v>
      </c>
    </row>
    <row r="562" spans="1:5" ht="19.5" x14ac:dyDescent="0.2">
      <c r="A562" s="191" t="s">
        <v>1289</v>
      </c>
      <c r="B562" s="191" t="s">
        <v>230</v>
      </c>
      <c r="C562" s="191" t="s">
        <v>97</v>
      </c>
      <c r="D562" s="191">
        <v>39</v>
      </c>
      <c r="E562" s="193" t="s">
        <v>4818</v>
      </c>
    </row>
    <row r="563" spans="1:5" ht="19.5" x14ac:dyDescent="0.2">
      <c r="A563" s="191" t="s">
        <v>1290</v>
      </c>
      <c r="B563" s="191" t="s">
        <v>145</v>
      </c>
      <c r="C563" s="191" t="s">
        <v>97</v>
      </c>
      <c r="D563" s="191">
        <v>172</v>
      </c>
      <c r="E563" s="193" t="s">
        <v>4885</v>
      </c>
    </row>
    <row r="564" spans="1:5" ht="19.5" x14ac:dyDescent="0.2">
      <c r="A564" s="191" t="s">
        <v>1291</v>
      </c>
      <c r="B564" s="191" t="s">
        <v>149</v>
      </c>
      <c r="C564" s="191" t="s">
        <v>97</v>
      </c>
      <c r="D564" s="191">
        <v>172</v>
      </c>
      <c r="E564" s="193" t="s">
        <v>4885</v>
      </c>
    </row>
    <row r="565" spans="1:5" ht="19.5" x14ac:dyDescent="0.2">
      <c r="A565" s="191" t="s">
        <v>1292</v>
      </c>
      <c r="B565" s="191" t="s">
        <v>158</v>
      </c>
      <c r="C565" s="191"/>
      <c r="D565" s="191"/>
      <c r="E565" s="193"/>
    </row>
    <row r="566" spans="1:5" ht="29.25" x14ac:dyDescent="0.2">
      <c r="A566" s="191" t="s">
        <v>1293</v>
      </c>
      <c r="B566" s="191" t="s">
        <v>1180</v>
      </c>
      <c r="C566" s="191" t="s">
        <v>76</v>
      </c>
      <c r="D566" s="191">
        <v>1</v>
      </c>
      <c r="E566" s="193" t="s">
        <v>4815</v>
      </c>
    </row>
    <row r="567" spans="1:5" ht="19.5" x14ac:dyDescent="0.2">
      <c r="A567" s="191" t="s">
        <v>1294</v>
      </c>
      <c r="B567" s="191" t="s">
        <v>1260</v>
      </c>
      <c r="C567" s="191" t="s">
        <v>76</v>
      </c>
      <c r="D567" s="191">
        <v>1</v>
      </c>
      <c r="E567" s="193" t="s">
        <v>4815</v>
      </c>
    </row>
    <row r="568" spans="1:5" ht="19.5" x14ac:dyDescent="0.2">
      <c r="A568" s="191" t="s">
        <v>1295</v>
      </c>
      <c r="B568" s="191" t="s">
        <v>1200</v>
      </c>
      <c r="C568" s="191" t="s">
        <v>76</v>
      </c>
      <c r="D568" s="191">
        <v>8</v>
      </c>
      <c r="E568" s="193" t="s">
        <v>4815</v>
      </c>
    </row>
    <row r="569" spans="1:5" ht="19.5" x14ac:dyDescent="0.2">
      <c r="A569" s="191" t="s">
        <v>1296</v>
      </c>
      <c r="B569" s="191" t="s">
        <v>1200</v>
      </c>
      <c r="C569" s="191" t="s">
        <v>76</v>
      </c>
      <c r="D569" s="191">
        <v>8</v>
      </c>
      <c r="E569" s="193" t="s">
        <v>4815</v>
      </c>
    </row>
    <row r="570" spans="1:5" ht="19.5" x14ac:dyDescent="0.2">
      <c r="A570" s="191" t="s">
        <v>1297</v>
      </c>
      <c r="B570" s="191" t="s">
        <v>1192</v>
      </c>
      <c r="C570" s="191" t="s">
        <v>76</v>
      </c>
      <c r="D570" s="191">
        <v>8</v>
      </c>
      <c r="E570" s="193" t="s">
        <v>4815</v>
      </c>
    </row>
    <row r="571" spans="1:5" ht="19.5" x14ac:dyDescent="0.2">
      <c r="A571" s="191" t="s">
        <v>1298</v>
      </c>
      <c r="B571" s="191" t="s">
        <v>213</v>
      </c>
      <c r="C571" s="191"/>
      <c r="D571" s="191"/>
      <c r="E571" s="193"/>
    </row>
    <row r="572" spans="1:5" ht="19.5" x14ac:dyDescent="0.2">
      <c r="A572" s="191" t="s">
        <v>1299</v>
      </c>
      <c r="B572" s="191" t="s">
        <v>1185</v>
      </c>
      <c r="C572" s="191" t="s">
        <v>76</v>
      </c>
      <c r="D572" s="191">
        <v>42</v>
      </c>
      <c r="E572" s="193" t="s">
        <v>4879</v>
      </c>
    </row>
    <row r="573" spans="1:5" ht="19.5" x14ac:dyDescent="0.2">
      <c r="A573" s="191" t="s">
        <v>1300</v>
      </c>
      <c r="B573" s="191" t="s">
        <v>1216</v>
      </c>
      <c r="C573" s="191" t="s">
        <v>76</v>
      </c>
      <c r="D573" s="191">
        <v>8</v>
      </c>
      <c r="E573" s="193" t="s">
        <v>4815</v>
      </c>
    </row>
    <row r="574" spans="1:5" ht="19.5" x14ac:dyDescent="0.2">
      <c r="A574" s="191" t="s">
        <v>1301</v>
      </c>
      <c r="B574" s="191" t="s">
        <v>370</v>
      </c>
      <c r="C574" s="191"/>
      <c r="D574" s="191"/>
      <c r="E574" s="193"/>
    </row>
    <row r="575" spans="1:5" ht="19.5" x14ac:dyDescent="0.2">
      <c r="A575" s="191" t="s">
        <v>1302</v>
      </c>
      <c r="B575" s="191" t="s">
        <v>118</v>
      </c>
      <c r="C575" s="191"/>
      <c r="D575" s="191"/>
      <c r="E575" s="193"/>
    </row>
    <row r="576" spans="1:5" ht="29.25" x14ac:dyDescent="0.2">
      <c r="A576" s="191" t="s">
        <v>1303</v>
      </c>
      <c r="B576" s="191" t="s">
        <v>1285</v>
      </c>
      <c r="C576" s="191" t="s">
        <v>97</v>
      </c>
      <c r="D576" s="191">
        <v>71</v>
      </c>
      <c r="E576" s="193" t="s">
        <v>4815</v>
      </c>
    </row>
    <row r="577" spans="1:5" ht="29.25" x14ac:dyDescent="0.2">
      <c r="A577" s="191" t="s">
        <v>1304</v>
      </c>
      <c r="B577" s="191" t="s">
        <v>226</v>
      </c>
      <c r="C577" s="191" t="s">
        <v>97</v>
      </c>
      <c r="D577" s="191">
        <v>170</v>
      </c>
      <c r="E577" s="193" t="s">
        <v>4815</v>
      </c>
    </row>
    <row r="578" spans="1:5" ht="19.5" x14ac:dyDescent="0.2">
      <c r="A578" s="191" t="s">
        <v>1305</v>
      </c>
      <c r="B578" s="191" t="s">
        <v>230</v>
      </c>
      <c r="C578" s="191" t="s">
        <v>97</v>
      </c>
      <c r="D578" s="191">
        <v>35</v>
      </c>
      <c r="E578" s="193" t="s">
        <v>4815</v>
      </c>
    </row>
    <row r="579" spans="1:5" ht="19.5" x14ac:dyDescent="0.2">
      <c r="A579" s="191" t="s">
        <v>1306</v>
      </c>
      <c r="B579" s="191" t="s">
        <v>145</v>
      </c>
      <c r="C579" s="191" t="s">
        <v>97</v>
      </c>
      <c r="D579" s="191">
        <v>71</v>
      </c>
      <c r="E579" s="193" t="s">
        <v>4817</v>
      </c>
    </row>
    <row r="580" spans="1:5" ht="19.5" x14ac:dyDescent="0.2">
      <c r="A580" s="191" t="s">
        <v>1307</v>
      </c>
      <c r="B580" s="191" t="s">
        <v>149</v>
      </c>
      <c r="C580" s="191" t="s">
        <v>97</v>
      </c>
      <c r="D580" s="191">
        <v>71</v>
      </c>
      <c r="E580" s="193" t="s">
        <v>4817</v>
      </c>
    </row>
    <row r="581" spans="1:5" ht="19.5" x14ac:dyDescent="0.2">
      <c r="A581" s="191" t="s">
        <v>1308</v>
      </c>
      <c r="B581" s="191" t="s">
        <v>158</v>
      </c>
      <c r="C581" s="191"/>
      <c r="D581" s="191"/>
      <c r="E581" s="193"/>
    </row>
    <row r="582" spans="1:5" ht="29.25" x14ac:dyDescent="0.2">
      <c r="A582" s="191" t="s">
        <v>1309</v>
      </c>
      <c r="B582" s="191" t="s">
        <v>1180</v>
      </c>
      <c r="C582" s="191" t="s">
        <v>76</v>
      </c>
      <c r="D582" s="191">
        <v>1</v>
      </c>
      <c r="E582" s="193" t="s">
        <v>4818</v>
      </c>
    </row>
    <row r="583" spans="1:5" ht="19.5" x14ac:dyDescent="0.2">
      <c r="A583" s="191" t="s">
        <v>1310</v>
      </c>
      <c r="B583" s="191" t="s">
        <v>1260</v>
      </c>
      <c r="C583" s="191" t="s">
        <v>76</v>
      </c>
      <c r="D583" s="191">
        <v>1</v>
      </c>
      <c r="E583" s="193" t="s">
        <v>4818</v>
      </c>
    </row>
    <row r="584" spans="1:5" ht="19.5" x14ac:dyDescent="0.2">
      <c r="A584" s="191" t="s">
        <v>1311</v>
      </c>
      <c r="B584" s="191" t="s">
        <v>1200</v>
      </c>
      <c r="C584" s="191" t="s">
        <v>76</v>
      </c>
      <c r="D584" s="191">
        <v>8</v>
      </c>
      <c r="E584" s="193" t="s">
        <v>4818</v>
      </c>
    </row>
    <row r="585" spans="1:5" ht="19.5" x14ac:dyDescent="0.2">
      <c r="A585" s="191" t="s">
        <v>1312</v>
      </c>
      <c r="B585" s="191" t="s">
        <v>1192</v>
      </c>
      <c r="C585" s="191" t="s">
        <v>76</v>
      </c>
      <c r="D585" s="191">
        <v>8</v>
      </c>
      <c r="E585" s="193" t="s">
        <v>4818</v>
      </c>
    </row>
    <row r="586" spans="1:5" ht="19.5" x14ac:dyDescent="0.2">
      <c r="A586" s="191" t="s">
        <v>1313</v>
      </c>
      <c r="B586" s="191" t="s">
        <v>183</v>
      </c>
      <c r="C586" s="191"/>
      <c r="D586" s="191"/>
      <c r="E586" s="193"/>
    </row>
    <row r="587" spans="1:5" ht="19.5" x14ac:dyDescent="0.2">
      <c r="A587" s="191" t="s">
        <v>1314</v>
      </c>
      <c r="B587" s="191" t="s">
        <v>365</v>
      </c>
      <c r="C587" s="191" t="s">
        <v>76</v>
      </c>
      <c r="D587" s="191">
        <v>2</v>
      </c>
      <c r="E587" s="193" t="s">
        <v>4818</v>
      </c>
    </row>
    <row r="588" spans="1:5" ht="29.25" x14ac:dyDescent="0.2">
      <c r="A588" s="191" t="s">
        <v>1315</v>
      </c>
      <c r="B588" s="191" t="s">
        <v>1317</v>
      </c>
      <c r="C588" s="191" t="s">
        <v>76</v>
      </c>
      <c r="D588" s="191">
        <v>4</v>
      </c>
      <c r="E588" s="193" t="s">
        <v>4818</v>
      </c>
    </row>
    <row r="589" spans="1:5" ht="19.5" x14ac:dyDescent="0.2">
      <c r="A589" s="191" t="s">
        <v>1319</v>
      </c>
      <c r="B589" s="191" t="s">
        <v>213</v>
      </c>
      <c r="C589" s="191"/>
      <c r="D589" s="191"/>
      <c r="E589" s="193"/>
    </row>
    <row r="590" spans="1:5" ht="19.5" x14ac:dyDescent="0.2">
      <c r="A590" s="191" t="s">
        <v>1320</v>
      </c>
      <c r="B590" s="191" t="s">
        <v>1185</v>
      </c>
      <c r="C590" s="191" t="s">
        <v>76</v>
      </c>
      <c r="D590" s="191">
        <v>32</v>
      </c>
      <c r="E590" s="193" t="s">
        <v>4879</v>
      </c>
    </row>
    <row r="591" spans="1:5" ht="19.5" x14ac:dyDescent="0.2">
      <c r="A591" s="191" t="s">
        <v>1321</v>
      </c>
      <c r="B591" s="191" t="s">
        <v>1216</v>
      </c>
      <c r="C591" s="191" t="s">
        <v>76</v>
      </c>
      <c r="D591" s="191">
        <v>8</v>
      </c>
      <c r="E591" s="193" t="s">
        <v>4818</v>
      </c>
    </row>
    <row r="592" spans="1:5" ht="19.5" x14ac:dyDescent="0.2">
      <c r="A592" s="191" t="s">
        <v>1322</v>
      </c>
      <c r="B592" s="191" t="s">
        <v>391</v>
      </c>
      <c r="C592" s="191"/>
      <c r="D592" s="191"/>
      <c r="E592" s="193"/>
    </row>
    <row r="593" spans="1:5" ht="19.5" x14ac:dyDescent="0.2">
      <c r="A593" s="191" t="s">
        <v>1323</v>
      </c>
      <c r="B593" s="191" t="s">
        <v>393</v>
      </c>
      <c r="C593" s="191"/>
      <c r="D593" s="191"/>
      <c r="E593" s="193"/>
    </row>
    <row r="594" spans="1:5" ht="29.25" x14ac:dyDescent="0.2">
      <c r="A594" s="191" t="s">
        <v>1324</v>
      </c>
      <c r="B594" s="191" t="s">
        <v>226</v>
      </c>
      <c r="C594" s="191" t="s">
        <v>97</v>
      </c>
      <c r="D594" s="191">
        <v>58</v>
      </c>
      <c r="E594" s="193" t="s">
        <v>4815</v>
      </c>
    </row>
    <row r="595" spans="1:5" ht="19.5" x14ac:dyDescent="0.2">
      <c r="A595" s="191" t="s">
        <v>1325</v>
      </c>
      <c r="B595" s="191" t="s">
        <v>129</v>
      </c>
      <c r="C595" s="191" t="s">
        <v>97</v>
      </c>
      <c r="D595" s="191">
        <v>87</v>
      </c>
      <c r="E595" s="193" t="s">
        <v>4815</v>
      </c>
    </row>
    <row r="596" spans="1:5" ht="19.5" x14ac:dyDescent="0.2">
      <c r="A596" s="191" t="s">
        <v>1326</v>
      </c>
      <c r="B596" s="191" t="s">
        <v>158</v>
      </c>
      <c r="C596" s="191"/>
      <c r="D596" s="191"/>
      <c r="E596" s="193"/>
    </row>
    <row r="597" spans="1:5" ht="29.25" x14ac:dyDescent="0.2">
      <c r="A597" s="191" t="s">
        <v>1327</v>
      </c>
      <c r="B597" s="191" t="s">
        <v>1180</v>
      </c>
      <c r="C597" s="191" t="s">
        <v>76</v>
      </c>
      <c r="D597" s="191">
        <v>1</v>
      </c>
      <c r="E597" s="193" t="s">
        <v>4815</v>
      </c>
    </row>
    <row r="598" spans="1:5" ht="19.5" x14ac:dyDescent="0.2">
      <c r="A598" s="191" t="s">
        <v>1328</v>
      </c>
      <c r="B598" s="191" t="s">
        <v>1200</v>
      </c>
      <c r="C598" s="191" t="s">
        <v>76</v>
      </c>
      <c r="D598" s="191">
        <v>8</v>
      </c>
      <c r="E598" s="193" t="s">
        <v>4815</v>
      </c>
    </row>
    <row r="599" spans="1:5" ht="19.5" x14ac:dyDescent="0.2">
      <c r="A599" s="191" t="s">
        <v>1329</v>
      </c>
      <c r="B599" s="191" t="s">
        <v>1331</v>
      </c>
      <c r="C599" s="191" t="s">
        <v>76</v>
      </c>
      <c r="D599" s="191">
        <v>1</v>
      </c>
      <c r="E599" s="193" t="s">
        <v>4815</v>
      </c>
    </row>
    <row r="600" spans="1:5" ht="19.5" x14ac:dyDescent="0.2">
      <c r="A600" s="191" t="s">
        <v>1332</v>
      </c>
      <c r="B600" s="191" t="s">
        <v>1334</v>
      </c>
      <c r="C600" s="191" t="s">
        <v>76</v>
      </c>
      <c r="D600" s="191">
        <v>4</v>
      </c>
      <c r="E600" s="193" t="s">
        <v>4815</v>
      </c>
    </row>
    <row r="601" spans="1:5" ht="19.5" x14ac:dyDescent="0.2">
      <c r="A601" s="191" t="s">
        <v>1336</v>
      </c>
      <c r="B601" s="191" t="s">
        <v>183</v>
      </c>
      <c r="C601" s="191"/>
      <c r="D601" s="191"/>
      <c r="E601" s="193"/>
    </row>
    <row r="602" spans="1:5" ht="19.5" x14ac:dyDescent="0.2">
      <c r="A602" s="191" t="s">
        <v>1337</v>
      </c>
      <c r="B602" s="191" t="s">
        <v>1339</v>
      </c>
      <c r="C602" s="191" t="s">
        <v>1340</v>
      </c>
      <c r="D602" s="191">
        <v>2</v>
      </c>
      <c r="E602" s="193" t="s">
        <v>4815</v>
      </c>
    </row>
    <row r="603" spans="1:5" ht="19.5" x14ac:dyDescent="0.2">
      <c r="A603" s="191" t="s">
        <v>1342</v>
      </c>
      <c r="B603" s="191" t="s">
        <v>1344</v>
      </c>
      <c r="C603" s="191" t="s">
        <v>76</v>
      </c>
      <c r="D603" s="191">
        <v>2</v>
      </c>
      <c r="E603" s="193" t="s">
        <v>4815</v>
      </c>
    </row>
    <row r="604" spans="1:5" ht="19.5" x14ac:dyDescent="0.2">
      <c r="A604" s="191" t="s">
        <v>1346</v>
      </c>
      <c r="B604" s="191" t="s">
        <v>1347</v>
      </c>
      <c r="C604" s="191"/>
      <c r="D604" s="191"/>
      <c r="E604" s="193"/>
    </row>
    <row r="605" spans="1:5" ht="19.5" x14ac:dyDescent="0.2">
      <c r="A605" s="191" t="s">
        <v>1348</v>
      </c>
      <c r="B605" s="191" t="s">
        <v>1185</v>
      </c>
      <c r="C605" s="191" t="s">
        <v>76</v>
      </c>
      <c r="D605" s="191">
        <v>4</v>
      </c>
      <c r="E605" s="193" t="s">
        <v>4815</v>
      </c>
    </row>
    <row r="606" spans="1:5" x14ac:dyDescent="0.2">
      <c r="A606" s="191" t="s">
        <v>1349</v>
      </c>
      <c r="B606" s="191" t="s">
        <v>416</v>
      </c>
      <c r="C606" s="191"/>
      <c r="D606" s="191"/>
      <c r="E606" s="193"/>
    </row>
    <row r="607" spans="1:5" ht="19.5" x14ac:dyDescent="0.2">
      <c r="A607" s="191" t="s">
        <v>1350</v>
      </c>
      <c r="B607" s="191" t="s">
        <v>418</v>
      </c>
      <c r="C607" s="191"/>
      <c r="D607" s="191"/>
      <c r="E607" s="193"/>
    </row>
    <row r="608" spans="1:5" ht="19.5" x14ac:dyDescent="0.2">
      <c r="A608" s="191" t="s">
        <v>1351</v>
      </c>
      <c r="B608" s="191" t="s">
        <v>1353</v>
      </c>
      <c r="C608" s="191" t="s">
        <v>76</v>
      </c>
      <c r="D608" s="191">
        <v>3</v>
      </c>
      <c r="E608" s="193" t="s">
        <v>4818</v>
      </c>
    </row>
    <row r="609" spans="1:5" ht="19.5" x14ac:dyDescent="0.2">
      <c r="A609" s="191" t="s">
        <v>1355</v>
      </c>
      <c r="B609" s="191" t="s">
        <v>1357</v>
      </c>
      <c r="C609" s="191" t="s">
        <v>76</v>
      </c>
      <c r="D609" s="191">
        <v>30</v>
      </c>
      <c r="E609" s="193" t="s">
        <v>4818</v>
      </c>
    </row>
    <row r="610" spans="1:5" ht="19.5" x14ac:dyDescent="0.2">
      <c r="A610" s="191" t="s">
        <v>1359</v>
      </c>
      <c r="B610" s="191" t="s">
        <v>1361</v>
      </c>
      <c r="C610" s="191" t="s">
        <v>76</v>
      </c>
      <c r="D610" s="191">
        <v>15</v>
      </c>
      <c r="E610" s="193" t="s">
        <v>4818</v>
      </c>
    </row>
    <row r="611" spans="1:5" ht="19.5" x14ac:dyDescent="0.2">
      <c r="A611" s="191" t="s">
        <v>1363</v>
      </c>
      <c r="B611" s="191" t="s">
        <v>1365</v>
      </c>
      <c r="C611" s="191" t="s">
        <v>76</v>
      </c>
      <c r="D611" s="191">
        <v>1</v>
      </c>
      <c r="E611" s="193" t="s">
        <v>4818</v>
      </c>
    </row>
    <row r="612" spans="1:5" ht="29.25" x14ac:dyDescent="0.2">
      <c r="A612" s="191" t="s">
        <v>1367</v>
      </c>
      <c r="B612" s="191" t="s">
        <v>535</v>
      </c>
      <c r="C612" s="191" t="s">
        <v>97</v>
      </c>
      <c r="D612" s="191">
        <v>9</v>
      </c>
      <c r="E612" s="193" t="s">
        <v>4818</v>
      </c>
    </row>
    <row r="613" spans="1:5" ht="19.5" x14ac:dyDescent="0.2">
      <c r="A613" s="191" t="s">
        <v>1368</v>
      </c>
      <c r="B613" s="191" t="s">
        <v>1370</v>
      </c>
      <c r="C613" s="191" t="s">
        <v>76</v>
      </c>
      <c r="D613" s="191">
        <v>30</v>
      </c>
      <c r="E613" s="193" t="s">
        <v>4818</v>
      </c>
    </row>
    <row r="614" spans="1:5" ht="19.5" x14ac:dyDescent="0.2">
      <c r="A614" s="191" t="s">
        <v>1372</v>
      </c>
      <c r="B614" s="191" t="s">
        <v>1374</v>
      </c>
      <c r="C614" s="191" t="s">
        <v>76</v>
      </c>
      <c r="D614" s="191">
        <v>100</v>
      </c>
      <c r="E614" s="193" t="s">
        <v>4818</v>
      </c>
    </row>
    <row r="615" spans="1:5" ht="19.5" x14ac:dyDescent="0.2">
      <c r="A615" s="191" t="s">
        <v>1376</v>
      </c>
      <c r="B615" s="191" t="s">
        <v>1378</v>
      </c>
      <c r="C615" s="191" t="s">
        <v>76</v>
      </c>
      <c r="D615" s="191">
        <v>2.35</v>
      </c>
      <c r="E615" s="193" t="s">
        <v>4818</v>
      </c>
    </row>
    <row r="616" spans="1:5" ht="19.5" x14ac:dyDescent="0.2">
      <c r="A616" s="191" t="s">
        <v>1380</v>
      </c>
      <c r="B616" s="191" t="s">
        <v>1382</v>
      </c>
      <c r="C616" s="191" t="s">
        <v>76</v>
      </c>
      <c r="D616" s="191">
        <v>12</v>
      </c>
      <c r="E616" s="193" t="s">
        <v>4818</v>
      </c>
    </row>
    <row r="617" spans="1:5" ht="19.5" x14ac:dyDescent="0.2">
      <c r="A617" s="191" t="s">
        <v>1384</v>
      </c>
      <c r="B617" s="191" t="s">
        <v>1386</v>
      </c>
      <c r="C617" s="191" t="s">
        <v>76</v>
      </c>
      <c r="D617" s="191">
        <v>6</v>
      </c>
      <c r="E617" s="193" t="s">
        <v>4818</v>
      </c>
    </row>
    <row r="618" spans="1:5" ht="19.5" x14ac:dyDescent="0.2">
      <c r="A618" s="191" t="s">
        <v>1388</v>
      </c>
      <c r="B618" s="191" t="s">
        <v>1390</v>
      </c>
      <c r="C618" s="191" t="s">
        <v>76</v>
      </c>
      <c r="D618" s="191">
        <v>2</v>
      </c>
      <c r="E618" s="193" t="s">
        <v>4818</v>
      </c>
    </row>
    <row r="619" spans="1:5" ht="19.5" x14ac:dyDescent="0.2">
      <c r="A619" s="191" t="s">
        <v>1392</v>
      </c>
      <c r="B619" s="191" t="s">
        <v>1394</v>
      </c>
      <c r="C619" s="191" t="s">
        <v>76</v>
      </c>
      <c r="D619" s="191">
        <v>6</v>
      </c>
      <c r="E619" s="193" t="s">
        <v>4818</v>
      </c>
    </row>
    <row r="620" spans="1:5" ht="19.5" x14ac:dyDescent="0.2">
      <c r="A620" s="191" t="s">
        <v>1396</v>
      </c>
      <c r="B620" s="191" t="s">
        <v>1398</v>
      </c>
      <c r="C620" s="191" t="s">
        <v>76</v>
      </c>
      <c r="D620" s="191">
        <v>100</v>
      </c>
      <c r="E620" s="193" t="s">
        <v>4818</v>
      </c>
    </row>
    <row r="621" spans="1:5" ht="29.25" x14ac:dyDescent="0.2">
      <c r="A621" s="191" t="s">
        <v>1400</v>
      </c>
      <c r="B621" s="191" t="s">
        <v>1402</v>
      </c>
      <c r="C621" s="191" t="s">
        <v>76</v>
      </c>
      <c r="D621" s="191">
        <v>10</v>
      </c>
      <c r="E621" s="193" t="s">
        <v>4818</v>
      </c>
    </row>
    <row r="622" spans="1:5" ht="19.5" x14ac:dyDescent="0.2">
      <c r="A622" s="191" t="s">
        <v>1404</v>
      </c>
      <c r="B622" s="191" t="s">
        <v>1406</v>
      </c>
      <c r="C622" s="191" t="s">
        <v>76</v>
      </c>
      <c r="D622" s="191">
        <v>2</v>
      </c>
      <c r="E622" s="193" t="s">
        <v>4818</v>
      </c>
    </row>
    <row r="623" spans="1:5" ht="19.5" x14ac:dyDescent="0.2">
      <c r="A623" s="191" t="s">
        <v>1408</v>
      </c>
      <c r="B623" s="191" t="s">
        <v>1410</v>
      </c>
      <c r="C623" s="191" t="s">
        <v>76</v>
      </c>
      <c r="D623" s="191">
        <v>100</v>
      </c>
      <c r="E623" s="193" t="s">
        <v>4818</v>
      </c>
    </row>
    <row r="624" spans="1:5" ht="19.5" x14ac:dyDescent="0.2">
      <c r="A624" s="191" t="s">
        <v>1412</v>
      </c>
      <c r="B624" s="191" t="s">
        <v>1414</v>
      </c>
      <c r="C624" s="191" t="s">
        <v>76</v>
      </c>
      <c r="D624" s="191">
        <v>2</v>
      </c>
      <c r="E624" s="193" t="s">
        <v>4818</v>
      </c>
    </row>
    <row r="625" spans="1:5" ht="19.5" x14ac:dyDescent="0.2">
      <c r="A625" s="191" t="s">
        <v>1416</v>
      </c>
      <c r="B625" s="191" t="s">
        <v>1418</v>
      </c>
      <c r="C625" s="191" t="s">
        <v>76</v>
      </c>
      <c r="D625" s="191">
        <v>1</v>
      </c>
      <c r="E625" s="193" t="s">
        <v>4818</v>
      </c>
    </row>
    <row r="626" spans="1:5" ht="19.5" x14ac:dyDescent="0.2">
      <c r="A626" s="191" t="s">
        <v>1420</v>
      </c>
      <c r="B626" s="191" t="s">
        <v>1422</v>
      </c>
      <c r="C626" s="191" t="s">
        <v>787</v>
      </c>
      <c r="D626" s="191">
        <v>1</v>
      </c>
      <c r="E626" s="193" t="s">
        <v>4818</v>
      </c>
    </row>
    <row r="627" spans="1:5" ht="19.5" x14ac:dyDescent="0.2">
      <c r="A627" s="191" t="s">
        <v>1424</v>
      </c>
      <c r="B627" s="191" t="s">
        <v>469</v>
      </c>
      <c r="C627" s="191"/>
      <c r="D627" s="191"/>
      <c r="E627" s="193"/>
    </row>
    <row r="628" spans="1:5" ht="19.5" x14ac:dyDescent="0.2">
      <c r="A628" s="191" t="s">
        <v>1425</v>
      </c>
      <c r="B628" s="191" t="s">
        <v>1353</v>
      </c>
      <c r="C628" s="191" t="s">
        <v>76</v>
      </c>
      <c r="D628" s="191">
        <v>1</v>
      </c>
      <c r="E628" s="193" t="s">
        <v>4818</v>
      </c>
    </row>
    <row r="629" spans="1:5" ht="19.5" x14ac:dyDescent="0.2">
      <c r="A629" s="191" t="s">
        <v>1426</v>
      </c>
      <c r="B629" s="191" t="s">
        <v>425</v>
      </c>
      <c r="C629" s="191" t="s">
        <v>76</v>
      </c>
      <c r="D629" s="191">
        <v>1</v>
      </c>
      <c r="E629" s="193" t="s">
        <v>4818</v>
      </c>
    </row>
    <row r="630" spans="1:5" ht="19.5" x14ac:dyDescent="0.2">
      <c r="A630" s="191" t="s">
        <v>1427</v>
      </c>
      <c r="B630" s="191" t="s">
        <v>1357</v>
      </c>
      <c r="C630" s="191" t="s">
        <v>76</v>
      </c>
      <c r="D630" s="191">
        <v>30</v>
      </c>
      <c r="E630" s="193" t="s">
        <v>4818</v>
      </c>
    </row>
    <row r="631" spans="1:5" ht="19.5" x14ac:dyDescent="0.2">
      <c r="A631" s="191" t="s">
        <v>1428</v>
      </c>
      <c r="B631" s="191" t="s">
        <v>1430</v>
      </c>
      <c r="C631" s="191" t="s">
        <v>76</v>
      </c>
      <c r="D631" s="191">
        <v>2</v>
      </c>
      <c r="E631" s="193" t="s">
        <v>4818</v>
      </c>
    </row>
    <row r="632" spans="1:5" ht="19.5" x14ac:dyDescent="0.2">
      <c r="A632" s="191" t="s">
        <v>1432</v>
      </c>
      <c r="B632" s="191" t="s">
        <v>1361</v>
      </c>
      <c r="C632" s="191" t="s">
        <v>76</v>
      </c>
      <c r="D632" s="191">
        <v>14</v>
      </c>
      <c r="E632" s="193" t="s">
        <v>4818</v>
      </c>
    </row>
    <row r="633" spans="1:5" ht="29.25" x14ac:dyDescent="0.2">
      <c r="A633" s="191" t="s">
        <v>1433</v>
      </c>
      <c r="B633" s="191" t="s">
        <v>535</v>
      </c>
      <c r="C633" s="191" t="s">
        <v>97</v>
      </c>
      <c r="D633" s="191">
        <v>9</v>
      </c>
      <c r="E633" s="193" t="s">
        <v>4818</v>
      </c>
    </row>
    <row r="634" spans="1:5" ht="19.5" x14ac:dyDescent="0.2">
      <c r="A634" s="191" t="s">
        <v>1434</v>
      </c>
      <c r="B634" s="191" t="s">
        <v>1370</v>
      </c>
      <c r="C634" s="191" t="s">
        <v>76</v>
      </c>
      <c r="D634" s="191">
        <v>30</v>
      </c>
      <c r="E634" s="193" t="s">
        <v>4818</v>
      </c>
    </row>
    <row r="635" spans="1:5" ht="19.5" x14ac:dyDescent="0.2">
      <c r="A635" s="191" t="s">
        <v>1435</v>
      </c>
      <c r="B635" s="191" t="s">
        <v>1374</v>
      </c>
      <c r="C635" s="191" t="s">
        <v>76</v>
      </c>
      <c r="D635" s="191">
        <v>80</v>
      </c>
      <c r="E635" s="193" t="s">
        <v>4818</v>
      </c>
    </row>
    <row r="636" spans="1:5" ht="19.5" x14ac:dyDescent="0.2">
      <c r="A636" s="191" t="s">
        <v>1436</v>
      </c>
      <c r="B636" s="191" t="s">
        <v>1378</v>
      </c>
      <c r="C636" s="191" t="s">
        <v>76</v>
      </c>
      <c r="D636" s="191">
        <v>2.35</v>
      </c>
      <c r="E636" s="193" t="s">
        <v>4818</v>
      </c>
    </row>
    <row r="637" spans="1:5" ht="19.5" x14ac:dyDescent="0.2">
      <c r="A637" s="191" t="s">
        <v>1437</v>
      </c>
      <c r="B637" s="191" t="s">
        <v>1422</v>
      </c>
      <c r="C637" s="191" t="s">
        <v>787</v>
      </c>
      <c r="D637" s="191">
        <v>1</v>
      </c>
      <c r="E637" s="193" t="s">
        <v>4818</v>
      </c>
    </row>
    <row r="638" spans="1:5" ht="29.25" x14ac:dyDescent="0.2">
      <c r="A638" s="191" t="s">
        <v>1438</v>
      </c>
      <c r="B638" s="191" t="s">
        <v>1402</v>
      </c>
      <c r="C638" s="191" t="s">
        <v>76</v>
      </c>
      <c r="D638" s="191">
        <v>10</v>
      </c>
      <c r="E638" s="193" t="s">
        <v>4818</v>
      </c>
    </row>
    <row r="639" spans="1:5" ht="19.5" x14ac:dyDescent="0.2">
      <c r="A639" s="191" t="s">
        <v>1439</v>
      </c>
      <c r="B639" s="191" t="s">
        <v>1386</v>
      </c>
      <c r="C639" s="191" t="s">
        <v>76</v>
      </c>
      <c r="D639" s="191">
        <v>4</v>
      </c>
      <c r="E639" s="193" t="s">
        <v>4818</v>
      </c>
    </row>
    <row r="640" spans="1:5" ht="19.5" x14ac:dyDescent="0.2">
      <c r="A640" s="191" t="s">
        <v>1440</v>
      </c>
      <c r="B640" s="191" t="s">
        <v>1390</v>
      </c>
      <c r="C640" s="191" t="s">
        <v>76</v>
      </c>
      <c r="D640" s="191">
        <v>1</v>
      </c>
      <c r="E640" s="193" t="s">
        <v>4818</v>
      </c>
    </row>
    <row r="641" spans="1:5" ht="19.5" x14ac:dyDescent="0.2">
      <c r="A641" s="191" t="s">
        <v>1441</v>
      </c>
      <c r="B641" s="191" t="s">
        <v>1398</v>
      </c>
      <c r="C641" s="191" t="s">
        <v>76</v>
      </c>
      <c r="D641" s="191">
        <v>100</v>
      </c>
      <c r="E641" s="193" t="s">
        <v>4818</v>
      </c>
    </row>
    <row r="642" spans="1:5" ht="19.5" x14ac:dyDescent="0.2">
      <c r="A642" s="191" t="s">
        <v>1442</v>
      </c>
      <c r="B642" s="191" t="s">
        <v>1394</v>
      </c>
      <c r="C642" s="191" t="s">
        <v>76</v>
      </c>
      <c r="D642" s="191">
        <v>1</v>
      </c>
      <c r="E642" s="193" t="s">
        <v>4818</v>
      </c>
    </row>
    <row r="643" spans="1:5" ht="19.5" x14ac:dyDescent="0.2">
      <c r="A643" s="191" t="s">
        <v>1443</v>
      </c>
      <c r="B643" s="191" t="s">
        <v>1445</v>
      </c>
      <c r="C643" s="191" t="s">
        <v>76</v>
      </c>
      <c r="D643" s="191">
        <v>1</v>
      </c>
      <c r="E643" s="193" t="s">
        <v>4818</v>
      </c>
    </row>
    <row r="644" spans="1:5" ht="19.5" x14ac:dyDescent="0.2">
      <c r="A644" s="191" t="s">
        <v>1447</v>
      </c>
      <c r="B644" s="191" t="s">
        <v>1406</v>
      </c>
      <c r="C644" s="191" t="s">
        <v>76</v>
      </c>
      <c r="D644" s="191">
        <v>2</v>
      </c>
      <c r="E644" s="193" t="s">
        <v>4818</v>
      </c>
    </row>
    <row r="645" spans="1:5" ht="19.5" x14ac:dyDescent="0.2">
      <c r="A645" s="191" t="s">
        <v>1448</v>
      </c>
      <c r="B645" s="191" t="s">
        <v>1450</v>
      </c>
      <c r="C645" s="191" t="s">
        <v>76</v>
      </c>
      <c r="D645" s="191">
        <v>1</v>
      </c>
      <c r="E645" s="193" t="s">
        <v>4818</v>
      </c>
    </row>
    <row r="646" spans="1:5" ht="19.5" x14ac:dyDescent="0.2">
      <c r="A646" s="191" t="s">
        <v>1452</v>
      </c>
      <c r="B646" s="191" t="s">
        <v>1454</v>
      </c>
      <c r="C646" s="191" t="s">
        <v>76</v>
      </c>
      <c r="D646" s="191">
        <v>1</v>
      </c>
      <c r="E646" s="193" t="s">
        <v>4818</v>
      </c>
    </row>
    <row r="647" spans="1:5" ht="19.5" x14ac:dyDescent="0.2">
      <c r="A647" s="191" t="s">
        <v>1456</v>
      </c>
      <c r="B647" s="191" t="s">
        <v>1410</v>
      </c>
      <c r="C647" s="191" t="s">
        <v>76</v>
      </c>
      <c r="D647" s="191">
        <v>60</v>
      </c>
      <c r="E647" s="193" t="s">
        <v>4818</v>
      </c>
    </row>
    <row r="648" spans="1:5" ht="19.5" x14ac:dyDescent="0.2">
      <c r="A648" s="191" t="s">
        <v>1457</v>
      </c>
      <c r="B648" s="191" t="s">
        <v>1414</v>
      </c>
      <c r="C648" s="191" t="s">
        <v>76</v>
      </c>
      <c r="D648" s="191">
        <v>2</v>
      </c>
      <c r="E648" s="193" t="s">
        <v>4818</v>
      </c>
    </row>
    <row r="649" spans="1:5" ht="19.5" x14ac:dyDescent="0.2">
      <c r="A649" s="191" t="s">
        <v>1458</v>
      </c>
      <c r="B649" s="191" t="s">
        <v>486</v>
      </c>
      <c r="C649" s="191"/>
      <c r="D649" s="191"/>
      <c r="E649" s="193"/>
    </row>
    <row r="650" spans="1:5" ht="19.5" x14ac:dyDescent="0.2">
      <c r="A650" s="191" t="s">
        <v>1459</v>
      </c>
      <c r="B650" s="191" t="s">
        <v>1353</v>
      </c>
      <c r="C650" s="191" t="s">
        <v>76</v>
      </c>
      <c r="D650" s="191">
        <v>1</v>
      </c>
      <c r="E650" s="193" t="s">
        <v>4818</v>
      </c>
    </row>
    <row r="651" spans="1:5" ht="19.5" x14ac:dyDescent="0.2">
      <c r="A651" s="191" t="s">
        <v>1460</v>
      </c>
      <c r="B651" s="191" t="s">
        <v>425</v>
      </c>
      <c r="C651" s="191" t="s">
        <v>76</v>
      </c>
      <c r="D651" s="191">
        <v>1</v>
      </c>
      <c r="E651" s="193" t="s">
        <v>4818</v>
      </c>
    </row>
    <row r="652" spans="1:5" ht="19.5" x14ac:dyDescent="0.2">
      <c r="A652" s="191" t="s">
        <v>1461</v>
      </c>
      <c r="B652" s="191" t="s">
        <v>1357</v>
      </c>
      <c r="C652" s="191" t="s">
        <v>76</v>
      </c>
      <c r="D652" s="191">
        <v>48</v>
      </c>
      <c r="E652" s="193" t="s">
        <v>4818</v>
      </c>
    </row>
    <row r="653" spans="1:5" ht="19.5" x14ac:dyDescent="0.2">
      <c r="A653" s="191" t="s">
        <v>1462</v>
      </c>
      <c r="B653" s="191" t="s">
        <v>1361</v>
      </c>
      <c r="C653" s="191" t="s">
        <v>76</v>
      </c>
      <c r="D653" s="191">
        <v>12</v>
      </c>
      <c r="E653" s="193" t="s">
        <v>4818</v>
      </c>
    </row>
    <row r="654" spans="1:5" ht="19.5" x14ac:dyDescent="0.2">
      <c r="A654" s="191" t="s">
        <v>1463</v>
      </c>
      <c r="B654" s="191" t="s">
        <v>1430</v>
      </c>
      <c r="C654" s="191" t="s">
        <v>76</v>
      </c>
      <c r="D654" s="191">
        <v>24</v>
      </c>
      <c r="E654" s="193" t="s">
        <v>4818</v>
      </c>
    </row>
    <row r="655" spans="1:5" ht="19.5" x14ac:dyDescent="0.2">
      <c r="A655" s="191" t="s">
        <v>1464</v>
      </c>
      <c r="B655" s="191" t="s">
        <v>1370</v>
      </c>
      <c r="C655" s="191" t="s">
        <v>76</v>
      </c>
      <c r="D655" s="191">
        <v>30</v>
      </c>
      <c r="E655" s="193" t="s">
        <v>4818</v>
      </c>
    </row>
    <row r="656" spans="1:5" ht="19.5" x14ac:dyDescent="0.2">
      <c r="A656" s="191" t="s">
        <v>1465</v>
      </c>
      <c r="B656" s="191" t="s">
        <v>1374</v>
      </c>
      <c r="C656" s="191" t="s">
        <v>76</v>
      </c>
      <c r="D656" s="191">
        <v>100</v>
      </c>
      <c r="E656" s="193" t="s">
        <v>4818</v>
      </c>
    </row>
    <row r="657" spans="1:5" ht="19.5" x14ac:dyDescent="0.2">
      <c r="A657" s="191" t="s">
        <v>1466</v>
      </c>
      <c r="B657" s="191" t="s">
        <v>1378</v>
      </c>
      <c r="C657" s="191" t="s">
        <v>76</v>
      </c>
      <c r="D657" s="191">
        <v>3.53</v>
      </c>
      <c r="E657" s="193" t="s">
        <v>4818</v>
      </c>
    </row>
    <row r="658" spans="1:5" ht="19.5" x14ac:dyDescent="0.2">
      <c r="A658" s="191" t="s">
        <v>1467</v>
      </c>
      <c r="B658" s="191" t="s">
        <v>125</v>
      </c>
      <c r="C658" s="191" t="s">
        <v>76</v>
      </c>
      <c r="D658" s="191">
        <v>3</v>
      </c>
      <c r="E658" s="193" t="s">
        <v>4818</v>
      </c>
    </row>
    <row r="659" spans="1:5" ht="19.5" x14ac:dyDescent="0.2">
      <c r="A659" s="191" t="s">
        <v>1468</v>
      </c>
      <c r="B659" s="191" t="s">
        <v>1386</v>
      </c>
      <c r="C659" s="191" t="s">
        <v>76</v>
      </c>
      <c r="D659" s="191">
        <v>4</v>
      </c>
      <c r="E659" s="193" t="s">
        <v>4818</v>
      </c>
    </row>
    <row r="660" spans="1:5" ht="19.5" x14ac:dyDescent="0.2">
      <c r="A660" s="191" t="s">
        <v>1469</v>
      </c>
      <c r="B660" s="191" t="s">
        <v>1390</v>
      </c>
      <c r="C660" s="191" t="s">
        <v>76</v>
      </c>
      <c r="D660" s="191">
        <v>1</v>
      </c>
      <c r="E660" s="193" t="s">
        <v>4818</v>
      </c>
    </row>
    <row r="661" spans="1:5" ht="19.5" x14ac:dyDescent="0.2">
      <c r="A661" s="191" t="s">
        <v>1470</v>
      </c>
      <c r="B661" s="191" t="s">
        <v>1445</v>
      </c>
      <c r="C661" s="191" t="s">
        <v>76</v>
      </c>
      <c r="D661" s="191">
        <v>1</v>
      </c>
      <c r="E661" s="193" t="s">
        <v>4818</v>
      </c>
    </row>
    <row r="662" spans="1:5" ht="19.5" x14ac:dyDescent="0.2">
      <c r="A662" s="191" t="s">
        <v>1471</v>
      </c>
      <c r="B662" s="191" t="s">
        <v>1398</v>
      </c>
      <c r="C662" s="191" t="s">
        <v>76</v>
      </c>
      <c r="D662" s="191">
        <v>100</v>
      </c>
      <c r="E662" s="193" t="s">
        <v>4818</v>
      </c>
    </row>
    <row r="663" spans="1:5" ht="19.5" x14ac:dyDescent="0.2">
      <c r="A663" s="191" t="s">
        <v>1472</v>
      </c>
      <c r="B663" s="191" t="s">
        <v>1394</v>
      </c>
      <c r="C663" s="191" t="s">
        <v>76</v>
      </c>
      <c r="D663" s="191">
        <v>1</v>
      </c>
      <c r="E663" s="193" t="s">
        <v>4818</v>
      </c>
    </row>
    <row r="664" spans="1:5" ht="29.25" x14ac:dyDescent="0.2">
      <c r="A664" s="191" t="s">
        <v>1473</v>
      </c>
      <c r="B664" s="191" t="s">
        <v>1402</v>
      </c>
      <c r="C664" s="191" t="s">
        <v>76</v>
      </c>
      <c r="D664" s="191">
        <v>100</v>
      </c>
      <c r="E664" s="193" t="s">
        <v>4818</v>
      </c>
    </row>
    <row r="665" spans="1:5" ht="19.5" x14ac:dyDescent="0.2">
      <c r="A665" s="191" t="s">
        <v>1474</v>
      </c>
      <c r="B665" s="191" t="s">
        <v>1406</v>
      </c>
      <c r="C665" s="191" t="s">
        <v>76</v>
      </c>
      <c r="D665" s="191">
        <v>2</v>
      </c>
      <c r="E665" s="193" t="s">
        <v>4818</v>
      </c>
    </row>
    <row r="666" spans="1:5" ht="19.5" x14ac:dyDescent="0.2">
      <c r="A666" s="191" t="s">
        <v>1475</v>
      </c>
      <c r="B666" s="191" t="s">
        <v>1450</v>
      </c>
      <c r="C666" s="191" t="s">
        <v>76</v>
      </c>
      <c r="D666" s="191">
        <v>1</v>
      </c>
      <c r="E666" s="193" t="s">
        <v>4818</v>
      </c>
    </row>
    <row r="667" spans="1:5" ht="19.5" x14ac:dyDescent="0.2">
      <c r="A667" s="191" t="s">
        <v>1476</v>
      </c>
      <c r="B667" s="191" t="s">
        <v>1454</v>
      </c>
      <c r="C667" s="191" t="s">
        <v>76</v>
      </c>
      <c r="D667" s="191">
        <v>1</v>
      </c>
      <c r="E667" s="193" t="s">
        <v>4818</v>
      </c>
    </row>
    <row r="668" spans="1:5" ht="19.5" x14ac:dyDescent="0.2">
      <c r="A668" s="191" t="s">
        <v>1477</v>
      </c>
      <c r="B668" s="191" t="s">
        <v>1410</v>
      </c>
      <c r="C668" s="191" t="s">
        <v>76</v>
      </c>
      <c r="D668" s="191">
        <v>100</v>
      </c>
      <c r="E668" s="193" t="s">
        <v>4818</v>
      </c>
    </row>
    <row r="669" spans="1:5" ht="19.5" x14ac:dyDescent="0.2">
      <c r="A669" s="191" t="s">
        <v>1478</v>
      </c>
      <c r="B669" s="191" t="s">
        <v>1422</v>
      </c>
      <c r="C669" s="191" t="s">
        <v>787</v>
      </c>
      <c r="D669" s="191">
        <v>1</v>
      </c>
      <c r="E669" s="193" t="s">
        <v>4818</v>
      </c>
    </row>
    <row r="670" spans="1:5" ht="19.5" x14ac:dyDescent="0.2">
      <c r="A670" s="191" t="s">
        <v>1479</v>
      </c>
      <c r="B670" s="191" t="s">
        <v>1414</v>
      </c>
      <c r="C670" s="191" t="s">
        <v>76</v>
      </c>
      <c r="D670" s="191">
        <v>4</v>
      </c>
      <c r="E670" s="193" t="s">
        <v>4818</v>
      </c>
    </row>
    <row r="671" spans="1:5" ht="19.5" x14ac:dyDescent="0.2">
      <c r="A671" s="191" t="s">
        <v>1480</v>
      </c>
      <c r="B671" s="191" t="s">
        <v>504</v>
      </c>
      <c r="C671" s="191"/>
      <c r="D671" s="191"/>
      <c r="E671" s="193"/>
    </row>
    <row r="672" spans="1:5" ht="19.5" x14ac:dyDescent="0.2">
      <c r="A672" s="191" t="s">
        <v>1481</v>
      </c>
      <c r="B672" s="191" t="s">
        <v>1483</v>
      </c>
      <c r="C672" s="191" t="s">
        <v>430</v>
      </c>
      <c r="D672" s="191">
        <v>1</v>
      </c>
      <c r="E672" s="193" t="s">
        <v>4818</v>
      </c>
    </row>
    <row r="673" spans="1:5" ht="19.5" x14ac:dyDescent="0.2">
      <c r="A673" s="191" t="s">
        <v>1485</v>
      </c>
      <c r="B673" s="191" t="s">
        <v>1357</v>
      </c>
      <c r="C673" s="191" t="s">
        <v>76</v>
      </c>
      <c r="D673" s="191">
        <v>2</v>
      </c>
      <c r="E673" s="193" t="s">
        <v>4818</v>
      </c>
    </row>
    <row r="674" spans="1:5" ht="19.5" x14ac:dyDescent="0.2">
      <c r="A674" s="191" t="s">
        <v>1486</v>
      </c>
      <c r="B674" s="191" t="s">
        <v>1361</v>
      </c>
      <c r="C674" s="191" t="s">
        <v>76</v>
      </c>
      <c r="D674" s="191">
        <v>1</v>
      </c>
      <c r="E674" s="193" t="s">
        <v>4818</v>
      </c>
    </row>
    <row r="675" spans="1:5" ht="19.5" x14ac:dyDescent="0.2">
      <c r="A675" s="191" t="s">
        <v>1487</v>
      </c>
      <c r="B675" s="191" t="s">
        <v>1489</v>
      </c>
      <c r="C675" s="191" t="s">
        <v>76</v>
      </c>
      <c r="D675" s="191">
        <v>1</v>
      </c>
      <c r="E675" s="193" t="s">
        <v>4818</v>
      </c>
    </row>
    <row r="676" spans="1:5" ht="19.5" x14ac:dyDescent="0.2">
      <c r="A676" s="191" t="s">
        <v>1491</v>
      </c>
      <c r="B676" s="191" t="s">
        <v>1370</v>
      </c>
      <c r="C676" s="191" t="s">
        <v>76</v>
      </c>
      <c r="D676" s="191">
        <v>2</v>
      </c>
      <c r="E676" s="193" t="s">
        <v>4818</v>
      </c>
    </row>
    <row r="677" spans="1:5" ht="19.5" x14ac:dyDescent="0.2">
      <c r="A677" s="191" t="s">
        <v>1492</v>
      </c>
      <c r="B677" s="191" t="s">
        <v>1374</v>
      </c>
      <c r="C677" s="191" t="s">
        <v>76</v>
      </c>
      <c r="D677" s="191">
        <v>6</v>
      </c>
      <c r="E677" s="193" t="s">
        <v>4818</v>
      </c>
    </row>
    <row r="678" spans="1:5" ht="19.5" x14ac:dyDescent="0.2">
      <c r="A678" s="191" t="s">
        <v>1493</v>
      </c>
      <c r="B678" s="191" t="s">
        <v>508</v>
      </c>
      <c r="C678" s="191"/>
      <c r="D678" s="191"/>
      <c r="E678" s="193"/>
    </row>
    <row r="679" spans="1:5" ht="19.5" x14ac:dyDescent="0.2">
      <c r="A679" s="191" t="s">
        <v>1494</v>
      </c>
      <c r="B679" s="191" t="s">
        <v>1353</v>
      </c>
      <c r="C679" s="191" t="s">
        <v>76</v>
      </c>
      <c r="D679" s="191">
        <v>2</v>
      </c>
      <c r="E679" s="193" t="s">
        <v>4818</v>
      </c>
    </row>
    <row r="680" spans="1:5" ht="19.5" x14ac:dyDescent="0.2">
      <c r="A680" s="191" t="s">
        <v>1495</v>
      </c>
      <c r="B680" s="191" t="s">
        <v>1357</v>
      </c>
      <c r="C680" s="191" t="s">
        <v>76</v>
      </c>
      <c r="D680" s="191">
        <v>32</v>
      </c>
      <c r="E680" s="193" t="s">
        <v>4818</v>
      </c>
    </row>
    <row r="681" spans="1:5" ht="19.5" x14ac:dyDescent="0.2">
      <c r="A681" s="191" t="s">
        <v>1496</v>
      </c>
      <c r="B681" s="191" t="s">
        <v>1361</v>
      </c>
      <c r="C681" s="191" t="s">
        <v>76</v>
      </c>
      <c r="D681" s="191">
        <v>14</v>
      </c>
      <c r="E681" s="193" t="s">
        <v>4818</v>
      </c>
    </row>
    <row r="682" spans="1:5" ht="19.5" x14ac:dyDescent="0.2">
      <c r="A682" s="191" t="s">
        <v>1497</v>
      </c>
      <c r="B682" s="191" t="s">
        <v>1430</v>
      </c>
      <c r="C682" s="191" t="s">
        <v>76</v>
      </c>
      <c r="D682" s="191">
        <v>4</v>
      </c>
      <c r="E682" s="193" t="s">
        <v>4818</v>
      </c>
    </row>
    <row r="683" spans="1:5" ht="19.5" x14ac:dyDescent="0.2">
      <c r="A683" s="191" t="s">
        <v>1498</v>
      </c>
      <c r="B683" s="191" t="s">
        <v>425</v>
      </c>
      <c r="C683" s="191" t="s">
        <v>76</v>
      </c>
      <c r="D683" s="191">
        <v>2</v>
      </c>
      <c r="E683" s="193" t="s">
        <v>4818</v>
      </c>
    </row>
    <row r="684" spans="1:5" ht="19.5" x14ac:dyDescent="0.2">
      <c r="A684" s="191" t="s">
        <v>1499</v>
      </c>
      <c r="B684" s="191" t="s">
        <v>1370</v>
      </c>
      <c r="C684" s="191" t="s">
        <v>76</v>
      </c>
      <c r="D684" s="191">
        <v>10</v>
      </c>
      <c r="E684" s="193" t="s">
        <v>4818</v>
      </c>
    </row>
    <row r="685" spans="1:5" ht="19.5" x14ac:dyDescent="0.2">
      <c r="A685" s="191" t="s">
        <v>1500</v>
      </c>
      <c r="B685" s="191" t="s">
        <v>1374</v>
      </c>
      <c r="C685" s="191" t="s">
        <v>76</v>
      </c>
      <c r="D685" s="191">
        <v>80</v>
      </c>
      <c r="E685" s="193" t="s">
        <v>4818</v>
      </c>
    </row>
    <row r="686" spans="1:5" ht="19.5" x14ac:dyDescent="0.2">
      <c r="A686" s="191" t="s">
        <v>1501</v>
      </c>
      <c r="B686" s="191" t="s">
        <v>1378</v>
      </c>
      <c r="C686" s="191" t="s">
        <v>76</v>
      </c>
      <c r="D686" s="191">
        <v>2.35</v>
      </c>
      <c r="E686" s="193" t="s">
        <v>4818</v>
      </c>
    </row>
    <row r="687" spans="1:5" ht="19.5" x14ac:dyDescent="0.2">
      <c r="A687" s="191" t="s">
        <v>1502</v>
      </c>
      <c r="B687" s="191" t="s">
        <v>1386</v>
      </c>
      <c r="C687" s="191" t="s">
        <v>76</v>
      </c>
      <c r="D687" s="191">
        <v>6</v>
      </c>
      <c r="E687" s="193" t="s">
        <v>4818</v>
      </c>
    </row>
    <row r="688" spans="1:5" ht="19.5" x14ac:dyDescent="0.2">
      <c r="A688" s="191" t="s">
        <v>1503</v>
      </c>
      <c r="B688" s="191" t="s">
        <v>1390</v>
      </c>
      <c r="C688" s="191" t="s">
        <v>76</v>
      </c>
      <c r="D688" s="191">
        <v>2</v>
      </c>
      <c r="E688" s="193" t="s">
        <v>4818</v>
      </c>
    </row>
    <row r="689" spans="1:5" ht="19.5" x14ac:dyDescent="0.2">
      <c r="A689" s="191" t="s">
        <v>1504</v>
      </c>
      <c r="B689" s="191" t="s">
        <v>1445</v>
      </c>
      <c r="C689" s="191" t="s">
        <v>76</v>
      </c>
      <c r="D689" s="191">
        <v>2</v>
      </c>
      <c r="E689" s="193" t="s">
        <v>4818</v>
      </c>
    </row>
    <row r="690" spans="1:5" ht="19.5" x14ac:dyDescent="0.2">
      <c r="A690" s="191" t="s">
        <v>1505</v>
      </c>
      <c r="B690" s="191" t="s">
        <v>1398</v>
      </c>
      <c r="C690" s="191" t="s">
        <v>76</v>
      </c>
      <c r="D690" s="191">
        <v>100</v>
      </c>
      <c r="E690" s="193" t="s">
        <v>4818</v>
      </c>
    </row>
    <row r="691" spans="1:5" ht="29.25" x14ac:dyDescent="0.2">
      <c r="A691" s="191" t="s">
        <v>1506</v>
      </c>
      <c r="B691" s="191" t="s">
        <v>1402</v>
      </c>
      <c r="C691" s="191" t="s">
        <v>76</v>
      </c>
      <c r="D691" s="191">
        <v>40</v>
      </c>
      <c r="E691" s="193" t="s">
        <v>4818</v>
      </c>
    </row>
    <row r="692" spans="1:5" ht="19.5" x14ac:dyDescent="0.2">
      <c r="A692" s="191" t="s">
        <v>1507</v>
      </c>
      <c r="B692" s="191" t="s">
        <v>1406</v>
      </c>
      <c r="C692" s="191" t="s">
        <v>76</v>
      </c>
      <c r="D692" s="191">
        <v>2</v>
      </c>
      <c r="E692" s="193" t="s">
        <v>4818</v>
      </c>
    </row>
    <row r="693" spans="1:5" ht="19.5" x14ac:dyDescent="0.2">
      <c r="A693" s="191" t="s">
        <v>1508</v>
      </c>
      <c r="B693" s="191" t="s">
        <v>1418</v>
      </c>
      <c r="C693" s="191" t="s">
        <v>76</v>
      </c>
      <c r="D693" s="191">
        <v>2</v>
      </c>
      <c r="E693" s="193" t="s">
        <v>4818</v>
      </c>
    </row>
    <row r="694" spans="1:5" ht="19.5" x14ac:dyDescent="0.2">
      <c r="A694" s="191" t="s">
        <v>1509</v>
      </c>
      <c r="B694" s="191" t="s">
        <v>1454</v>
      </c>
      <c r="C694" s="191" t="s">
        <v>76</v>
      </c>
      <c r="D694" s="191">
        <v>2</v>
      </c>
      <c r="E694" s="193" t="s">
        <v>4818</v>
      </c>
    </row>
    <row r="695" spans="1:5" ht="19.5" x14ac:dyDescent="0.2">
      <c r="A695" s="191" t="s">
        <v>1510</v>
      </c>
      <c r="B695" s="191" t="s">
        <v>1410</v>
      </c>
      <c r="C695" s="191" t="s">
        <v>76</v>
      </c>
      <c r="D695" s="191">
        <v>100</v>
      </c>
      <c r="E695" s="193" t="s">
        <v>4818</v>
      </c>
    </row>
    <row r="696" spans="1:5" ht="19.5" x14ac:dyDescent="0.2">
      <c r="A696" s="191" t="s">
        <v>1511</v>
      </c>
      <c r="B696" s="191" t="s">
        <v>1422</v>
      </c>
      <c r="C696" s="191" t="s">
        <v>787</v>
      </c>
      <c r="D696" s="191">
        <v>2</v>
      </c>
      <c r="E696" s="193" t="s">
        <v>4818</v>
      </c>
    </row>
    <row r="697" spans="1:5" ht="19.5" x14ac:dyDescent="0.2">
      <c r="A697" s="191" t="s">
        <v>1512</v>
      </c>
      <c r="B697" s="191" t="s">
        <v>1414</v>
      </c>
      <c r="C697" s="191" t="s">
        <v>76</v>
      </c>
      <c r="D697" s="191">
        <v>4</v>
      </c>
      <c r="E697" s="193" t="s">
        <v>4818</v>
      </c>
    </row>
    <row r="698" spans="1:5" ht="19.5" x14ac:dyDescent="0.2">
      <c r="A698" s="191" t="s">
        <v>1513</v>
      </c>
      <c r="B698" s="191" t="s">
        <v>522</v>
      </c>
      <c r="C698" s="191"/>
      <c r="D698" s="191"/>
      <c r="E698" s="193"/>
    </row>
    <row r="699" spans="1:5" ht="19.5" x14ac:dyDescent="0.2">
      <c r="A699" s="191" t="s">
        <v>1514</v>
      </c>
      <c r="B699" s="191" t="s">
        <v>1353</v>
      </c>
      <c r="C699" s="191" t="s">
        <v>76</v>
      </c>
      <c r="D699" s="191">
        <v>1</v>
      </c>
      <c r="E699" s="193" t="s">
        <v>4818</v>
      </c>
    </row>
    <row r="700" spans="1:5" ht="19.5" x14ac:dyDescent="0.2">
      <c r="A700" s="191" t="s">
        <v>1515</v>
      </c>
      <c r="B700" s="191" t="s">
        <v>1357</v>
      </c>
      <c r="C700" s="191" t="s">
        <v>76</v>
      </c>
      <c r="D700" s="191">
        <v>16</v>
      </c>
      <c r="E700" s="193" t="s">
        <v>4818</v>
      </c>
    </row>
    <row r="701" spans="1:5" ht="19.5" x14ac:dyDescent="0.2">
      <c r="A701" s="191" t="s">
        <v>1516</v>
      </c>
      <c r="B701" s="191" t="s">
        <v>1361</v>
      </c>
      <c r="C701" s="191" t="s">
        <v>76</v>
      </c>
      <c r="D701" s="191">
        <v>7</v>
      </c>
      <c r="E701" s="193" t="s">
        <v>4818</v>
      </c>
    </row>
    <row r="702" spans="1:5" ht="19.5" x14ac:dyDescent="0.2">
      <c r="A702" s="191" t="s">
        <v>1517</v>
      </c>
      <c r="B702" s="191" t="s">
        <v>1430</v>
      </c>
      <c r="C702" s="191" t="s">
        <v>76</v>
      </c>
      <c r="D702" s="191">
        <v>2</v>
      </c>
      <c r="E702" s="193" t="s">
        <v>4818</v>
      </c>
    </row>
    <row r="703" spans="1:5" ht="19.5" x14ac:dyDescent="0.2">
      <c r="A703" s="191" t="s">
        <v>1518</v>
      </c>
      <c r="B703" s="191" t="s">
        <v>425</v>
      </c>
      <c r="C703" s="191" t="s">
        <v>76</v>
      </c>
      <c r="D703" s="191">
        <v>1</v>
      </c>
      <c r="E703" s="193" t="s">
        <v>4818</v>
      </c>
    </row>
    <row r="704" spans="1:5" ht="19.5" x14ac:dyDescent="0.2">
      <c r="A704" s="191" t="s">
        <v>1519</v>
      </c>
      <c r="B704" s="191" t="s">
        <v>1374</v>
      </c>
      <c r="C704" s="191" t="s">
        <v>76</v>
      </c>
      <c r="D704" s="191">
        <v>80</v>
      </c>
      <c r="E704" s="193" t="s">
        <v>4818</v>
      </c>
    </row>
    <row r="705" spans="1:5" ht="19.5" x14ac:dyDescent="0.2">
      <c r="A705" s="191" t="s">
        <v>1520</v>
      </c>
      <c r="B705" s="191" t="s">
        <v>1370</v>
      </c>
      <c r="C705" s="191" t="s">
        <v>76</v>
      </c>
      <c r="D705" s="191">
        <v>10</v>
      </c>
      <c r="E705" s="193" t="s">
        <v>4818</v>
      </c>
    </row>
    <row r="706" spans="1:5" ht="19.5" x14ac:dyDescent="0.2">
      <c r="A706" s="191" t="s">
        <v>1521</v>
      </c>
      <c r="B706" s="191" t="s">
        <v>1378</v>
      </c>
      <c r="C706" s="191" t="s">
        <v>76</v>
      </c>
      <c r="D706" s="191">
        <v>2.35</v>
      </c>
      <c r="E706" s="193" t="s">
        <v>4818</v>
      </c>
    </row>
    <row r="707" spans="1:5" ht="19.5" x14ac:dyDescent="0.2">
      <c r="A707" s="191" t="s">
        <v>1522</v>
      </c>
      <c r="B707" s="191" t="s">
        <v>1386</v>
      </c>
      <c r="C707" s="191" t="s">
        <v>76</v>
      </c>
      <c r="D707" s="191">
        <v>3</v>
      </c>
      <c r="E707" s="193" t="s">
        <v>4818</v>
      </c>
    </row>
    <row r="708" spans="1:5" ht="19.5" x14ac:dyDescent="0.2">
      <c r="A708" s="191" t="s">
        <v>1523</v>
      </c>
      <c r="B708" s="191" t="s">
        <v>1390</v>
      </c>
      <c r="C708" s="191" t="s">
        <v>76</v>
      </c>
      <c r="D708" s="191">
        <v>1</v>
      </c>
      <c r="E708" s="193" t="s">
        <v>4818</v>
      </c>
    </row>
    <row r="709" spans="1:5" ht="19.5" x14ac:dyDescent="0.2">
      <c r="A709" s="191" t="s">
        <v>1524</v>
      </c>
      <c r="B709" s="191" t="s">
        <v>1398</v>
      </c>
      <c r="C709" s="191" t="s">
        <v>76</v>
      </c>
      <c r="D709" s="191">
        <v>50</v>
      </c>
      <c r="E709" s="193" t="s">
        <v>4818</v>
      </c>
    </row>
    <row r="710" spans="1:5" ht="19.5" x14ac:dyDescent="0.2">
      <c r="A710" s="191" t="s">
        <v>1525</v>
      </c>
      <c r="B710" s="191" t="s">
        <v>1445</v>
      </c>
      <c r="C710" s="191" t="s">
        <v>76</v>
      </c>
      <c r="D710" s="191">
        <v>1</v>
      </c>
      <c r="E710" s="193" t="s">
        <v>4818</v>
      </c>
    </row>
    <row r="711" spans="1:5" ht="29.25" x14ac:dyDescent="0.2">
      <c r="A711" s="191" t="s">
        <v>1526</v>
      </c>
      <c r="B711" s="191" t="s">
        <v>1402</v>
      </c>
      <c r="C711" s="191" t="s">
        <v>76</v>
      </c>
      <c r="D711" s="191">
        <v>50</v>
      </c>
      <c r="E711" s="193" t="s">
        <v>4818</v>
      </c>
    </row>
    <row r="712" spans="1:5" ht="19.5" x14ac:dyDescent="0.2">
      <c r="A712" s="191" t="s">
        <v>1527</v>
      </c>
      <c r="B712" s="191" t="s">
        <v>1394</v>
      </c>
      <c r="C712" s="191" t="s">
        <v>76</v>
      </c>
      <c r="D712" s="191">
        <v>6</v>
      </c>
      <c r="E712" s="193" t="s">
        <v>4818</v>
      </c>
    </row>
    <row r="713" spans="1:5" ht="19.5" x14ac:dyDescent="0.2">
      <c r="A713" s="191" t="s">
        <v>1528</v>
      </c>
      <c r="B713" s="191" t="s">
        <v>1406</v>
      </c>
      <c r="C713" s="191" t="s">
        <v>76</v>
      </c>
      <c r="D713" s="191">
        <v>2</v>
      </c>
      <c r="E713" s="193" t="s">
        <v>4818</v>
      </c>
    </row>
    <row r="714" spans="1:5" ht="19.5" x14ac:dyDescent="0.2">
      <c r="A714" s="191" t="s">
        <v>1529</v>
      </c>
      <c r="B714" s="191" t="s">
        <v>1450</v>
      </c>
      <c r="C714" s="191" t="s">
        <v>76</v>
      </c>
      <c r="D714" s="191">
        <v>1</v>
      </c>
      <c r="E714" s="193" t="s">
        <v>4818</v>
      </c>
    </row>
    <row r="715" spans="1:5" ht="19.5" x14ac:dyDescent="0.2">
      <c r="A715" s="191" t="s">
        <v>1530</v>
      </c>
      <c r="B715" s="191" t="s">
        <v>1454</v>
      </c>
      <c r="C715" s="191" t="s">
        <v>76</v>
      </c>
      <c r="D715" s="191">
        <v>1</v>
      </c>
      <c r="E715" s="193" t="s">
        <v>4818</v>
      </c>
    </row>
    <row r="716" spans="1:5" ht="19.5" x14ac:dyDescent="0.2">
      <c r="A716" s="191" t="s">
        <v>1531</v>
      </c>
      <c r="B716" s="191" t="s">
        <v>1410</v>
      </c>
      <c r="C716" s="191" t="s">
        <v>76</v>
      </c>
      <c r="D716" s="191">
        <v>60</v>
      </c>
      <c r="E716" s="193" t="s">
        <v>4818</v>
      </c>
    </row>
    <row r="717" spans="1:5" ht="19.5" x14ac:dyDescent="0.2">
      <c r="A717" s="191" t="s">
        <v>1532</v>
      </c>
      <c r="B717" s="191" t="s">
        <v>1414</v>
      </c>
      <c r="C717" s="191" t="s">
        <v>76</v>
      </c>
      <c r="D717" s="191">
        <v>2</v>
      </c>
      <c r="E717" s="193" t="s">
        <v>4818</v>
      </c>
    </row>
    <row r="718" spans="1:5" ht="19.5" x14ac:dyDescent="0.2">
      <c r="A718" s="191" t="s">
        <v>1533</v>
      </c>
      <c r="B718" s="191" t="s">
        <v>1422</v>
      </c>
      <c r="C718" s="191" t="s">
        <v>787</v>
      </c>
      <c r="D718" s="191">
        <v>1</v>
      </c>
      <c r="E718" s="193" t="s">
        <v>4818</v>
      </c>
    </row>
    <row r="719" spans="1:5" ht="19.5" x14ac:dyDescent="0.2">
      <c r="A719" s="191" t="s">
        <v>1534</v>
      </c>
      <c r="B719" s="191" t="s">
        <v>1535</v>
      </c>
      <c r="C719" s="191"/>
      <c r="D719" s="191"/>
      <c r="E719" s="193"/>
    </row>
    <row r="720" spans="1:5" ht="19.5" x14ac:dyDescent="0.2">
      <c r="A720" s="191" t="s">
        <v>1536</v>
      </c>
      <c r="B720" s="191" t="s">
        <v>1538</v>
      </c>
      <c r="C720" s="191" t="s">
        <v>76</v>
      </c>
      <c r="D720" s="191">
        <v>1</v>
      </c>
      <c r="E720" s="193" t="s">
        <v>4818</v>
      </c>
    </row>
    <row r="721" spans="1:5" x14ac:dyDescent="0.2">
      <c r="A721" s="191" t="s">
        <v>47</v>
      </c>
      <c r="B721" s="191" t="s">
        <v>15</v>
      </c>
      <c r="C721" s="191"/>
      <c r="D721" s="191"/>
      <c r="E721" s="193"/>
    </row>
    <row r="722" spans="1:5" ht="29.25" x14ac:dyDescent="0.2">
      <c r="A722" s="191" t="s">
        <v>1540</v>
      </c>
      <c r="B722" s="191" t="s">
        <v>1542</v>
      </c>
      <c r="C722" s="191" t="s">
        <v>97</v>
      </c>
      <c r="D722" s="191">
        <v>1069</v>
      </c>
      <c r="E722" s="193" t="s">
        <v>4879</v>
      </c>
    </row>
    <row r="723" spans="1:5" ht="29.25" x14ac:dyDescent="0.2">
      <c r="A723" s="191" t="s">
        <v>1544</v>
      </c>
      <c r="B723" s="191" t="s">
        <v>1546</v>
      </c>
      <c r="C723" s="191" t="s">
        <v>97</v>
      </c>
      <c r="D723" s="191">
        <v>225</v>
      </c>
      <c r="E723" s="193" t="s">
        <v>4879</v>
      </c>
    </row>
    <row r="724" spans="1:5" ht="29.25" x14ac:dyDescent="0.2">
      <c r="A724" s="191" t="s">
        <v>1548</v>
      </c>
      <c r="B724" s="191" t="s">
        <v>1550</v>
      </c>
      <c r="C724" s="191" t="s">
        <v>97</v>
      </c>
      <c r="D724" s="191">
        <v>257</v>
      </c>
      <c r="E724" s="193" t="s">
        <v>4879</v>
      </c>
    </row>
    <row r="725" spans="1:5" ht="19.5" x14ac:dyDescent="0.2">
      <c r="A725" s="191" t="s">
        <v>1552</v>
      </c>
      <c r="B725" s="191" t="s">
        <v>129</v>
      </c>
      <c r="C725" s="191" t="s">
        <v>97</v>
      </c>
      <c r="D725" s="191">
        <v>25</v>
      </c>
      <c r="E725" s="193" t="s">
        <v>4818</v>
      </c>
    </row>
    <row r="726" spans="1:5" ht="29.25" x14ac:dyDescent="0.2">
      <c r="A726" s="191" t="s">
        <v>1553</v>
      </c>
      <c r="B726" s="191" t="s">
        <v>1555</v>
      </c>
      <c r="C726" s="191" t="s">
        <v>97</v>
      </c>
      <c r="D726" s="191">
        <v>138</v>
      </c>
      <c r="E726" s="193" t="s">
        <v>4818</v>
      </c>
    </row>
    <row r="727" spans="1:5" ht="29.25" x14ac:dyDescent="0.2">
      <c r="A727" s="191" t="s">
        <v>1557</v>
      </c>
      <c r="B727" s="191" t="s">
        <v>1559</v>
      </c>
      <c r="C727" s="191" t="s">
        <v>97</v>
      </c>
      <c r="D727" s="191">
        <v>715</v>
      </c>
      <c r="E727" s="193" t="s">
        <v>4879</v>
      </c>
    </row>
    <row r="728" spans="1:5" ht="29.25" x14ac:dyDescent="0.2">
      <c r="A728" s="191" t="s">
        <v>1561</v>
      </c>
      <c r="B728" s="191" t="s">
        <v>1563</v>
      </c>
      <c r="C728" s="191" t="s">
        <v>97</v>
      </c>
      <c r="D728" s="191">
        <v>1069</v>
      </c>
      <c r="E728" s="193" t="s">
        <v>4879</v>
      </c>
    </row>
    <row r="729" spans="1:5" x14ac:dyDescent="0.2">
      <c r="A729" s="191" t="s">
        <v>1565</v>
      </c>
      <c r="B729" s="191" t="s">
        <v>1567</v>
      </c>
      <c r="C729" s="191" t="s">
        <v>76</v>
      </c>
      <c r="D729" s="191">
        <v>14</v>
      </c>
      <c r="E729" s="193" t="s">
        <v>4818</v>
      </c>
    </row>
    <row r="730" spans="1:5" x14ac:dyDescent="0.2">
      <c r="A730" s="191" t="s">
        <v>1569</v>
      </c>
      <c r="B730" s="191" t="s">
        <v>1571</v>
      </c>
      <c r="C730" s="191" t="s">
        <v>76</v>
      </c>
      <c r="D730" s="191">
        <v>5</v>
      </c>
      <c r="E730" s="193" t="s">
        <v>4818</v>
      </c>
    </row>
    <row r="731" spans="1:5" ht="29.25" x14ac:dyDescent="0.2">
      <c r="A731" s="191" t="s">
        <v>1573</v>
      </c>
      <c r="B731" s="191" t="s">
        <v>1575</v>
      </c>
      <c r="C731" s="191" t="s">
        <v>76</v>
      </c>
      <c r="D731" s="191">
        <v>1</v>
      </c>
      <c r="E731" s="193" t="s">
        <v>4818</v>
      </c>
    </row>
    <row r="732" spans="1:5" ht="19.5" x14ac:dyDescent="0.2">
      <c r="A732" s="191" t="s">
        <v>1577</v>
      </c>
      <c r="B732" s="191" t="s">
        <v>1579</v>
      </c>
      <c r="C732" s="191" t="s">
        <v>76</v>
      </c>
      <c r="D732" s="191">
        <v>1</v>
      </c>
      <c r="E732" s="193" t="s">
        <v>4818</v>
      </c>
    </row>
    <row r="733" spans="1:5" x14ac:dyDescent="0.2">
      <c r="A733" s="191" t="s">
        <v>1581</v>
      </c>
      <c r="B733" s="191" t="s">
        <v>1583</v>
      </c>
      <c r="C733" s="191" t="s">
        <v>97</v>
      </c>
      <c r="D733" s="191">
        <v>1.7</v>
      </c>
      <c r="E733" s="193" t="s">
        <v>4818</v>
      </c>
    </row>
    <row r="734" spans="1:5" ht="19.5" x14ac:dyDescent="0.2">
      <c r="A734" s="191" t="s">
        <v>1585</v>
      </c>
      <c r="B734" s="191" t="s">
        <v>1587</v>
      </c>
      <c r="C734" s="191" t="s">
        <v>76</v>
      </c>
      <c r="D734" s="191">
        <v>1</v>
      </c>
      <c r="E734" s="193" t="s">
        <v>4818</v>
      </c>
    </row>
    <row r="735" spans="1:5" ht="19.5" x14ac:dyDescent="0.2">
      <c r="A735" s="191" t="s">
        <v>1589</v>
      </c>
      <c r="B735" s="191" t="s">
        <v>1196</v>
      </c>
      <c r="C735" s="191" t="s">
        <v>76</v>
      </c>
      <c r="D735" s="191">
        <v>2</v>
      </c>
      <c r="E735" s="193" t="s">
        <v>4818</v>
      </c>
    </row>
    <row r="736" spans="1:5" ht="19.5" x14ac:dyDescent="0.2">
      <c r="A736" s="191" t="s">
        <v>1590</v>
      </c>
      <c r="B736" s="191" t="s">
        <v>1260</v>
      </c>
      <c r="C736" s="191" t="s">
        <v>76</v>
      </c>
      <c r="D736" s="191">
        <v>3</v>
      </c>
      <c r="E736" s="193" t="s">
        <v>4818</v>
      </c>
    </row>
    <row r="737" spans="1:5" ht="19.5" x14ac:dyDescent="0.2">
      <c r="A737" s="191" t="s">
        <v>1591</v>
      </c>
      <c r="B737" s="191" t="s">
        <v>1200</v>
      </c>
      <c r="C737" s="191" t="s">
        <v>76</v>
      </c>
      <c r="D737" s="191">
        <v>4</v>
      </c>
      <c r="E737" s="193" t="s">
        <v>4818</v>
      </c>
    </row>
    <row r="738" spans="1:5" x14ac:dyDescent="0.2">
      <c r="A738" s="191" t="s">
        <v>1592</v>
      </c>
      <c r="B738" s="191" t="s">
        <v>1594</v>
      </c>
      <c r="C738" s="191" t="s">
        <v>76</v>
      </c>
      <c r="D738" s="191">
        <v>1</v>
      </c>
      <c r="E738" s="193" t="s">
        <v>4818</v>
      </c>
    </row>
    <row r="739" spans="1:5" ht="19.5" x14ac:dyDescent="0.2">
      <c r="A739" s="191" t="s">
        <v>1596</v>
      </c>
      <c r="B739" s="191" t="s">
        <v>1598</v>
      </c>
      <c r="C739" s="191" t="s">
        <v>76</v>
      </c>
      <c r="D739" s="191">
        <v>1</v>
      </c>
      <c r="E739" s="193" t="s">
        <v>4879</v>
      </c>
    </row>
    <row r="740" spans="1:5" ht="39" x14ac:dyDescent="0.2">
      <c r="A740" s="191" t="s">
        <v>1600</v>
      </c>
      <c r="B740" s="191" t="s">
        <v>1602</v>
      </c>
      <c r="C740" s="191" t="s">
        <v>111</v>
      </c>
      <c r="D740" s="191">
        <v>311.52</v>
      </c>
      <c r="E740" s="193" t="s">
        <v>4826</v>
      </c>
    </row>
    <row r="741" spans="1:5" x14ac:dyDescent="0.2">
      <c r="A741" s="191" t="s">
        <v>48</v>
      </c>
      <c r="B741" s="191" t="s">
        <v>17</v>
      </c>
      <c r="C741" s="191"/>
      <c r="D741" s="191"/>
      <c r="E741" s="193"/>
    </row>
    <row r="742" spans="1:5" x14ac:dyDescent="0.2">
      <c r="A742" s="191" t="s">
        <v>1604</v>
      </c>
      <c r="B742" s="191" t="s">
        <v>563</v>
      </c>
      <c r="C742" s="191"/>
      <c r="D742" s="191"/>
      <c r="E742" s="193"/>
    </row>
    <row r="743" spans="1:5" ht="19.5" x14ac:dyDescent="0.2">
      <c r="A743" s="191" t="s">
        <v>1605</v>
      </c>
      <c r="B743" s="191" t="s">
        <v>1607</v>
      </c>
      <c r="C743" s="191" t="s">
        <v>76</v>
      </c>
      <c r="D743" s="191">
        <v>80</v>
      </c>
      <c r="E743" s="193" t="s">
        <v>4818</v>
      </c>
    </row>
    <row r="744" spans="1:5" ht="19.5" x14ac:dyDescent="0.2">
      <c r="A744" s="191" t="s">
        <v>1609</v>
      </c>
      <c r="B744" s="191" t="s">
        <v>1611</v>
      </c>
      <c r="C744" s="191" t="s">
        <v>76</v>
      </c>
      <c r="D744" s="191">
        <v>27</v>
      </c>
      <c r="E744" s="193" t="s">
        <v>4818</v>
      </c>
    </row>
    <row r="745" spans="1:5" ht="19.5" x14ac:dyDescent="0.2">
      <c r="A745" s="191" t="s">
        <v>1613</v>
      </c>
      <c r="B745" s="191" t="s">
        <v>1615</v>
      </c>
      <c r="C745" s="191" t="s">
        <v>76</v>
      </c>
      <c r="D745" s="191">
        <v>36</v>
      </c>
      <c r="E745" s="193" t="s">
        <v>4818</v>
      </c>
    </row>
    <row r="746" spans="1:5" ht="19.5" x14ac:dyDescent="0.2">
      <c r="A746" s="191" t="s">
        <v>1617</v>
      </c>
      <c r="B746" s="191" t="s">
        <v>1619</v>
      </c>
      <c r="C746" s="191" t="s">
        <v>76</v>
      </c>
      <c r="D746" s="191">
        <v>77</v>
      </c>
      <c r="E746" s="193" t="s">
        <v>4818</v>
      </c>
    </row>
    <row r="747" spans="1:5" ht="29.25" x14ac:dyDescent="0.2">
      <c r="A747" s="191" t="s">
        <v>1621</v>
      </c>
      <c r="B747" s="191" t="s">
        <v>1623</v>
      </c>
      <c r="C747" s="191" t="s">
        <v>76</v>
      </c>
      <c r="D747" s="191">
        <v>69</v>
      </c>
      <c r="E747" s="193" t="s">
        <v>4818</v>
      </c>
    </row>
    <row r="748" spans="1:5" ht="19.5" x14ac:dyDescent="0.2">
      <c r="A748" s="191" t="s">
        <v>1625</v>
      </c>
      <c r="B748" s="191" t="s">
        <v>1627</v>
      </c>
      <c r="C748" s="191" t="s">
        <v>76</v>
      </c>
      <c r="D748" s="191">
        <v>50</v>
      </c>
      <c r="E748" s="193" t="s">
        <v>4818</v>
      </c>
    </row>
    <row r="749" spans="1:5" ht="19.5" x14ac:dyDescent="0.2">
      <c r="A749" s="191" t="s">
        <v>1629</v>
      </c>
      <c r="B749" s="191" t="s">
        <v>1631</v>
      </c>
      <c r="C749" s="191" t="s">
        <v>76</v>
      </c>
      <c r="D749" s="191">
        <v>28</v>
      </c>
      <c r="E749" s="193" t="s">
        <v>4818</v>
      </c>
    </row>
    <row r="750" spans="1:5" ht="19.5" x14ac:dyDescent="0.2">
      <c r="A750" s="191" t="s">
        <v>1633</v>
      </c>
      <c r="B750" s="191" t="s">
        <v>1635</v>
      </c>
      <c r="C750" s="191" t="s">
        <v>76</v>
      </c>
      <c r="D750" s="191">
        <v>19</v>
      </c>
      <c r="E750" s="193" t="s">
        <v>4818</v>
      </c>
    </row>
    <row r="751" spans="1:5" ht="19.5" x14ac:dyDescent="0.2">
      <c r="A751" s="191" t="s">
        <v>1637</v>
      </c>
      <c r="B751" s="191" t="s">
        <v>1639</v>
      </c>
      <c r="C751" s="191" t="s">
        <v>76</v>
      </c>
      <c r="D751" s="191">
        <v>12</v>
      </c>
      <c r="E751" s="193" t="s">
        <v>4818</v>
      </c>
    </row>
    <row r="752" spans="1:5" ht="29.25" x14ac:dyDescent="0.2">
      <c r="A752" s="191" t="s">
        <v>1641</v>
      </c>
      <c r="B752" s="191" t="s">
        <v>1643</v>
      </c>
      <c r="C752" s="191" t="s">
        <v>76</v>
      </c>
      <c r="D752" s="191">
        <v>17</v>
      </c>
      <c r="E752" s="193" t="s">
        <v>4818</v>
      </c>
    </row>
    <row r="753" spans="1:5" ht="19.5" x14ac:dyDescent="0.2">
      <c r="A753" s="191" t="s">
        <v>1645</v>
      </c>
      <c r="B753" s="191" t="s">
        <v>1647</v>
      </c>
      <c r="C753" s="191" t="s">
        <v>76</v>
      </c>
      <c r="D753" s="191">
        <v>9</v>
      </c>
      <c r="E753" s="193" t="s">
        <v>4818</v>
      </c>
    </row>
    <row r="754" spans="1:5" ht="29.25" x14ac:dyDescent="0.2">
      <c r="A754" s="191" t="s">
        <v>1649</v>
      </c>
      <c r="B754" s="191" t="s">
        <v>1651</v>
      </c>
      <c r="C754" s="191" t="s">
        <v>76</v>
      </c>
      <c r="D754" s="191">
        <v>28</v>
      </c>
      <c r="E754" s="193" t="s">
        <v>4818</v>
      </c>
    </row>
    <row r="755" spans="1:5" ht="29.25" x14ac:dyDescent="0.2">
      <c r="A755" s="191" t="s">
        <v>1653</v>
      </c>
      <c r="B755" s="191" t="s">
        <v>1655</v>
      </c>
      <c r="C755" s="191" t="s">
        <v>76</v>
      </c>
      <c r="D755" s="191">
        <v>19</v>
      </c>
      <c r="E755" s="193" t="s">
        <v>4818</v>
      </c>
    </row>
    <row r="756" spans="1:5" ht="19.5" x14ac:dyDescent="0.2">
      <c r="A756" s="191" t="s">
        <v>1657</v>
      </c>
      <c r="B756" s="191" t="s">
        <v>1659</v>
      </c>
      <c r="C756" s="191" t="s">
        <v>76</v>
      </c>
      <c r="D756" s="191">
        <v>19</v>
      </c>
      <c r="E756" s="193" t="s">
        <v>4818</v>
      </c>
    </row>
    <row r="757" spans="1:5" ht="29.25" x14ac:dyDescent="0.2">
      <c r="A757" s="191" t="s">
        <v>1661</v>
      </c>
      <c r="B757" s="191" t="s">
        <v>1663</v>
      </c>
      <c r="C757" s="191" t="s">
        <v>76</v>
      </c>
      <c r="D757" s="191">
        <v>8</v>
      </c>
      <c r="E757" s="193" t="s">
        <v>4818</v>
      </c>
    </row>
    <row r="758" spans="1:5" ht="19.5" x14ac:dyDescent="0.2">
      <c r="A758" s="191" t="s">
        <v>1665</v>
      </c>
      <c r="B758" s="191" t="s">
        <v>1667</v>
      </c>
      <c r="C758" s="191" t="s">
        <v>76</v>
      </c>
      <c r="D758" s="191">
        <v>2</v>
      </c>
      <c r="E758" s="193" t="s">
        <v>4818</v>
      </c>
    </row>
    <row r="759" spans="1:5" ht="19.5" x14ac:dyDescent="0.2">
      <c r="A759" s="191" t="s">
        <v>1669</v>
      </c>
      <c r="B759" s="191" t="s">
        <v>1671</v>
      </c>
      <c r="C759" s="191" t="s">
        <v>76</v>
      </c>
      <c r="D759" s="191">
        <v>35</v>
      </c>
      <c r="E759" s="193" t="s">
        <v>4818</v>
      </c>
    </row>
    <row r="760" spans="1:5" ht="19.5" x14ac:dyDescent="0.2">
      <c r="A760" s="191" t="s">
        <v>1673</v>
      </c>
      <c r="B760" s="191" t="s">
        <v>1675</v>
      </c>
      <c r="C760" s="191" t="s">
        <v>76</v>
      </c>
      <c r="D760" s="191">
        <v>4</v>
      </c>
      <c r="E760" s="193" t="s">
        <v>4818</v>
      </c>
    </row>
    <row r="761" spans="1:5" ht="19.5" x14ac:dyDescent="0.2">
      <c r="A761" s="191" t="s">
        <v>1677</v>
      </c>
      <c r="B761" s="191" t="s">
        <v>1679</v>
      </c>
      <c r="C761" s="191" t="s">
        <v>76</v>
      </c>
      <c r="D761" s="191">
        <v>4</v>
      </c>
      <c r="E761" s="193" t="s">
        <v>4818</v>
      </c>
    </row>
    <row r="762" spans="1:5" ht="19.5" x14ac:dyDescent="0.2">
      <c r="A762" s="191" t="s">
        <v>1681</v>
      </c>
      <c r="B762" s="191" t="s">
        <v>1683</v>
      </c>
      <c r="C762" s="191" t="s">
        <v>76</v>
      </c>
      <c r="D762" s="191">
        <v>1</v>
      </c>
      <c r="E762" s="193" t="s">
        <v>4818</v>
      </c>
    </row>
    <row r="763" spans="1:5" ht="19.5" x14ac:dyDescent="0.2">
      <c r="A763" s="191" t="s">
        <v>1685</v>
      </c>
      <c r="B763" s="191" t="s">
        <v>1675</v>
      </c>
      <c r="C763" s="191" t="s">
        <v>76</v>
      </c>
      <c r="D763" s="191">
        <v>4</v>
      </c>
      <c r="E763" s="193" t="s">
        <v>4818</v>
      </c>
    </row>
    <row r="764" spans="1:5" ht="19.5" x14ac:dyDescent="0.2">
      <c r="A764" s="191" t="s">
        <v>1686</v>
      </c>
      <c r="B764" s="191" t="s">
        <v>1688</v>
      </c>
      <c r="C764" s="191" t="s">
        <v>76</v>
      </c>
      <c r="D764" s="191">
        <v>2</v>
      </c>
      <c r="E764" s="193" t="s">
        <v>4818</v>
      </c>
    </row>
    <row r="765" spans="1:5" ht="29.25" x14ac:dyDescent="0.2">
      <c r="A765" s="191" t="s">
        <v>1689</v>
      </c>
      <c r="B765" s="191" t="s">
        <v>1691</v>
      </c>
      <c r="C765" s="191" t="s">
        <v>76</v>
      </c>
      <c r="D765" s="191">
        <v>4</v>
      </c>
      <c r="E765" s="193" t="s">
        <v>4818</v>
      </c>
    </row>
    <row r="766" spans="1:5" ht="19.5" x14ac:dyDescent="0.2">
      <c r="A766" s="191" t="s">
        <v>1693</v>
      </c>
      <c r="B766" s="191" t="s">
        <v>1695</v>
      </c>
      <c r="C766" s="191" t="s">
        <v>76</v>
      </c>
      <c r="D766" s="191">
        <v>2</v>
      </c>
      <c r="E766" s="193" t="s">
        <v>4818</v>
      </c>
    </row>
    <row r="767" spans="1:5" ht="19.5" x14ac:dyDescent="0.2">
      <c r="A767" s="191" t="s">
        <v>1697</v>
      </c>
      <c r="B767" s="191" t="s">
        <v>1619</v>
      </c>
      <c r="C767" s="191" t="s">
        <v>76</v>
      </c>
      <c r="D767" s="191">
        <v>10</v>
      </c>
      <c r="E767" s="193" t="s">
        <v>4818</v>
      </c>
    </row>
    <row r="768" spans="1:5" ht="19.5" x14ac:dyDescent="0.2">
      <c r="A768" s="191" t="s">
        <v>1698</v>
      </c>
      <c r="B768" s="191" t="s">
        <v>1611</v>
      </c>
      <c r="C768" s="191" t="s">
        <v>76</v>
      </c>
      <c r="D768" s="191">
        <v>13</v>
      </c>
      <c r="E768" s="193" t="s">
        <v>4818</v>
      </c>
    </row>
    <row r="769" spans="1:5" ht="19.5" x14ac:dyDescent="0.2">
      <c r="A769" s="191" t="s">
        <v>1699</v>
      </c>
      <c r="B769" s="191" t="s">
        <v>1701</v>
      </c>
      <c r="C769" s="191" t="s">
        <v>76</v>
      </c>
      <c r="D769" s="191">
        <v>1</v>
      </c>
      <c r="E769" s="193" t="s">
        <v>4818</v>
      </c>
    </row>
    <row r="770" spans="1:5" ht="29.25" x14ac:dyDescent="0.2">
      <c r="A770" s="191" t="s">
        <v>1703</v>
      </c>
      <c r="B770" s="191" t="s">
        <v>1705</v>
      </c>
      <c r="C770" s="191" t="s">
        <v>97</v>
      </c>
      <c r="D770" s="191">
        <v>300</v>
      </c>
      <c r="E770" s="193" t="s">
        <v>4886</v>
      </c>
    </row>
    <row r="771" spans="1:5" ht="29.25" x14ac:dyDescent="0.2">
      <c r="A771" s="191" t="s">
        <v>1707</v>
      </c>
      <c r="B771" s="191" t="s">
        <v>1709</v>
      </c>
      <c r="C771" s="191" t="s">
        <v>97</v>
      </c>
      <c r="D771" s="191">
        <v>98.1</v>
      </c>
      <c r="E771" s="193" t="s">
        <v>4887</v>
      </c>
    </row>
    <row r="772" spans="1:5" ht="29.25" x14ac:dyDescent="0.2">
      <c r="A772" s="191" t="s">
        <v>1711</v>
      </c>
      <c r="B772" s="191" t="s">
        <v>1713</v>
      </c>
      <c r="C772" s="191" t="s">
        <v>97</v>
      </c>
      <c r="D772" s="191">
        <v>300</v>
      </c>
      <c r="E772" s="193" t="s">
        <v>4888</v>
      </c>
    </row>
    <row r="773" spans="1:5" ht="29.25" x14ac:dyDescent="0.2">
      <c r="A773" s="191" t="s">
        <v>1715</v>
      </c>
      <c r="B773" s="191" t="s">
        <v>1717</v>
      </c>
      <c r="C773" s="191" t="s">
        <v>97</v>
      </c>
      <c r="D773" s="191">
        <v>98.1</v>
      </c>
      <c r="E773" s="193" t="s">
        <v>4887</v>
      </c>
    </row>
    <row r="774" spans="1:5" x14ac:dyDescent="0.2">
      <c r="A774" s="191" t="s">
        <v>1719</v>
      </c>
      <c r="B774" s="191" t="s">
        <v>593</v>
      </c>
      <c r="C774" s="191"/>
      <c r="D774" s="191"/>
      <c r="E774" s="193"/>
    </row>
    <row r="775" spans="1:5" ht="29.25" x14ac:dyDescent="0.2">
      <c r="A775" s="191" t="s">
        <v>1720</v>
      </c>
      <c r="B775" s="191" t="s">
        <v>1722</v>
      </c>
      <c r="C775" s="191" t="s">
        <v>76</v>
      </c>
      <c r="D775" s="191">
        <v>14</v>
      </c>
      <c r="E775" s="193" t="s">
        <v>4818</v>
      </c>
    </row>
    <row r="776" spans="1:5" ht="29.25" x14ac:dyDescent="0.2">
      <c r="A776" s="191" t="s">
        <v>1724</v>
      </c>
      <c r="B776" s="191" t="s">
        <v>1726</v>
      </c>
      <c r="C776" s="191" t="s">
        <v>76</v>
      </c>
      <c r="D776" s="191">
        <v>107</v>
      </c>
      <c r="E776" s="193" t="s">
        <v>4818</v>
      </c>
    </row>
    <row r="777" spans="1:5" ht="29.25" x14ac:dyDescent="0.2">
      <c r="A777" s="191" t="s">
        <v>1728</v>
      </c>
      <c r="B777" s="191" t="s">
        <v>1730</v>
      </c>
      <c r="C777" s="191" t="s">
        <v>76</v>
      </c>
      <c r="D777" s="191">
        <v>124</v>
      </c>
      <c r="E777" s="193" t="s">
        <v>4818</v>
      </c>
    </row>
    <row r="778" spans="1:5" ht="29.25" x14ac:dyDescent="0.2">
      <c r="A778" s="191" t="s">
        <v>1732</v>
      </c>
      <c r="B778" s="191" t="s">
        <v>1734</v>
      </c>
      <c r="C778" s="191" t="s">
        <v>76</v>
      </c>
      <c r="D778" s="191">
        <v>17</v>
      </c>
      <c r="E778" s="193" t="s">
        <v>4818</v>
      </c>
    </row>
    <row r="779" spans="1:5" x14ac:dyDescent="0.2">
      <c r="A779" s="191" t="s">
        <v>1736</v>
      </c>
      <c r="B779" s="191" t="s">
        <v>1738</v>
      </c>
      <c r="C779" s="191" t="s">
        <v>76</v>
      </c>
      <c r="D779" s="191">
        <v>10</v>
      </c>
      <c r="E779" s="193" t="s">
        <v>4818</v>
      </c>
    </row>
    <row r="780" spans="1:5" x14ac:dyDescent="0.2">
      <c r="A780" s="191" t="s">
        <v>1740</v>
      </c>
      <c r="B780" s="191" t="s">
        <v>1742</v>
      </c>
      <c r="C780" s="191" t="s">
        <v>76</v>
      </c>
      <c r="D780" s="191">
        <v>2</v>
      </c>
      <c r="E780" s="193" t="s">
        <v>4818</v>
      </c>
    </row>
    <row r="781" spans="1:5" ht="29.25" x14ac:dyDescent="0.2">
      <c r="A781" s="191" t="s">
        <v>1744</v>
      </c>
      <c r="B781" s="191" t="s">
        <v>1746</v>
      </c>
      <c r="C781" s="191" t="s">
        <v>76</v>
      </c>
      <c r="D781" s="191">
        <v>61</v>
      </c>
      <c r="E781" s="193" t="s">
        <v>4818</v>
      </c>
    </row>
    <row r="782" spans="1:5" ht="29.25" x14ac:dyDescent="0.2">
      <c r="A782" s="191" t="s">
        <v>1748</v>
      </c>
      <c r="B782" s="191" t="s">
        <v>1750</v>
      </c>
      <c r="C782" s="191" t="s">
        <v>76</v>
      </c>
      <c r="D782" s="191">
        <v>47</v>
      </c>
      <c r="E782" s="193" t="s">
        <v>4818</v>
      </c>
    </row>
    <row r="783" spans="1:5" ht="29.25" x14ac:dyDescent="0.2">
      <c r="A783" s="191" t="s">
        <v>1752</v>
      </c>
      <c r="B783" s="191" t="s">
        <v>1754</v>
      </c>
      <c r="C783" s="191" t="s">
        <v>76</v>
      </c>
      <c r="D783" s="191">
        <v>92</v>
      </c>
      <c r="E783" s="193" t="s">
        <v>4818</v>
      </c>
    </row>
    <row r="784" spans="1:5" ht="29.25" x14ac:dyDescent="0.2">
      <c r="A784" s="191" t="s">
        <v>1756</v>
      </c>
      <c r="B784" s="191" t="s">
        <v>1758</v>
      </c>
      <c r="C784" s="191" t="s">
        <v>76</v>
      </c>
      <c r="D784" s="191">
        <v>19</v>
      </c>
      <c r="E784" s="193" t="s">
        <v>4818</v>
      </c>
    </row>
    <row r="785" spans="1:5" x14ac:dyDescent="0.2">
      <c r="A785" s="191" t="s">
        <v>1760</v>
      </c>
      <c r="B785" s="191" t="s">
        <v>1762</v>
      </c>
      <c r="C785" s="191" t="s">
        <v>76</v>
      </c>
      <c r="D785" s="191">
        <v>10</v>
      </c>
      <c r="E785" s="193" t="s">
        <v>4818</v>
      </c>
    </row>
    <row r="786" spans="1:5" ht="29.25" x14ac:dyDescent="0.2">
      <c r="A786" s="191" t="s">
        <v>1764</v>
      </c>
      <c r="B786" s="191" t="s">
        <v>1734</v>
      </c>
      <c r="C786" s="191" t="s">
        <v>76</v>
      </c>
      <c r="D786" s="191">
        <v>20</v>
      </c>
      <c r="E786" s="193" t="s">
        <v>4818</v>
      </c>
    </row>
    <row r="787" spans="1:5" ht="29.25" x14ac:dyDescent="0.2">
      <c r="A787" s="191" t="s">
        <v>1765</v>
      </c>
      <c r="B787" s="191" t="s">
        <v>1767</v>
      </c>
      <c r="C787" s="191" t="s">
        <v>76</v>
      </c>
      <c r="D787" s="191">
        <v>11</v>
      </c>
      <c r="E787" s="193" t="s">
        <v>4818</v>
      </c>
    </row>
    <row r="788" spans="1:5" ht="29.25" x14ac:dyDescent="0.2">
      <c r="A788" s="191" t="s">
        <v>1769</v>
      </c>
      <c r="B788" s="191" t="s">
        <v>1771</v>
      </c>
      <c r="C788" s="191" t="s">
        <v>76</v>
      </c>
      <c r="D788" s="191">
        <v>12</v>
      </c>
      <c r="E788" s="193" t="s">
        <v>4818</v>
      </c>
    </row>
    <row r="789" spans="1:5" ht="29.25" x14ac:dyDescent="0.2">
      <c r="A789" s="191" t="s">
        <v>1773</v>
      </c>
      <c r="B789" s="191" t="s">
        <v>1775</v>
      </c>
      <c r="C789" s="191" t="s">
        <v>76</v>
      </c>
      <c r="D789" s="191">
        <v>6</v>
      </c>
      <c r="E789" s="193" t="s">
        <v>4818</v>
      </c>
    </row>
    <row r="790" spans="1:5" ht="29.25" x14ac:dyDescent="0.2">
      <c r="A790" s="191" t="s">
        <v>1777</v>
      </c>
      <c r="B790" s="191" t="s">
        <v>1779</v>
      </c>
      <c r="C790" s="191" t="s">
        <v>76</v>
      </c>
      <c r="D790" s="191">
        <v>5</v>
      </c>
      <c r="E790" s="193" t="s">
        <v>4818</v>
      </c>
    </row>
    <row r="791" spans="1:5" ht="29.25" x14ac:dyDescent="0.2">
      <c r="A791" s="191" t="s">
        <v>1781</v>
      </c>
      <c r="B791" s="191" t="s">
        <v>1783</v>
      </c>
      <c r="C791" s="191" t="s">
        <v>76</v>
      </c>
      <c r="D791" s="191">
        <v>12</v>
      </c>
      <c r="E791" s="193" t="s">
        <v>4818</v>
      </c>
    </row>
    <row r="792" spans="1:5" ht="29.25" x14ac:dyDescent="0.2">
      <c r="A792" s="191" t="s">
        <v>1785</v>
      </c>
      <c r="B792" s="191" t="s">
        <v>1787</v>
      </c>
      <c r="C792" s="191" t="s">
        <v>76</v>
      </c>
      <c r="D792" s="191">
        <v>1</v>
      </c>
      <c r="E792" s="193" t="s">
        <v>4818</v>
      </c>
    </row>
    <row r="793" spans="1:5" ht="29.25" x14ac:dyDescent="0.2">
      <c r="A793" s="191" t="s">
        <v>1789</v>
      </c>
      <c r="B793" s="191" t="s">
        <v>1791</v>
      </c>
      <c r="C793" s="191" t="s">
        <v>76</v>
      </c>
      <c r="D793" s="191">
        <v>14</v>
      </c>
      <c r="E793" s="193" t="s">
        <v>4818</v>
      </c>
    </row>
    <row r="794" spans="1:5" ht="19.5" x14ac:dyDescent="0.2">
      <c r="A794" s="191" t="s">
        <v>1793</v>
      </c>
      <c r="B794" s="191" t="s">
        <v>1795</v>
      </c>
      <c r="C794" s="191" t="s">
        <v>76</v>
      </c>
      <c r="D794" s="191">
        <v>4</v>
      </c>
      <c r="E794" s="193" t="s">
        <v>4818</v>
      </c>
    </row>
    <row r="795" spans="1:5" x14ac:dyDescent="0.2">
      <c r="A795" s="191" t="s">
        <v>1797</v>
      </c>
      <c r="B795" s="191" t="s">
        <v>1799</v>
      </c>
      <c r="C795" s="191" t="s">
        <v>76</v>
      </c>
      <c r="D795" s="191">
        <v>19</v>
      </c>
      <c r="E795" s="193" t="s">
        <v>4818</v>
      </c>
    </row>
    <row r="796" spans="1:5" ht="29.25" x14ac:dyDescent="0.2">
      <c r="A796" s="191" t="s">
        <v>1801</v>
      </c>
      <c r="B796" s="191" t="s">
        <v>1803</v>
      </c>
      <c r="C796" s="191" t="s">
        <v>76</v>
      </c>
      <c r="D796" s="191">
        <v>17</v>
      </c>
      <c r="E796" s="193" t="s">
        <v>4818</v>
      </c>
    </row>
    <row r="797" spans="1:5" ht="29.25" x14ac:dyDescent="0.2">
      <c r="A797" s="191" t="s">
        <v>1805</v>
      </c>
      <c r="B797" s="191" t="s">
        <v>1807</v>
      </c>
      <c r="C797" s="191" t="s">
        <v>76</v>
      </c>
      <c r="D797" s="191">
        <v>25</v>
      </c>
      <c r="E797" s="193" t="s">
        <v>4818</v>
      </c>
    </row>
    <row r="798" spans="1:5" ht="29.25" x14ac:dyDescent="0.2">
      <c r="A798" s="191" t="s">
        <v>1809</v>
      </c>
      <c r="B798" s="191" t="s">
        <v>1811</v>
      </c>
      <c r="C798" s="191" t="s">
        <v>76</v>
      </c>
      <c r="D798" s="191">
        <v>1</v>
      </c>
      <c r="E798" s="193" t="s">
        <v>4818</v>
      </c>
    </row>
    <row r="799" spans="1:5" ht="29.25" x14ac:dyDescent="0.2">
      <c r="A799" s="191" t="s">
        <v>1813</v>
      </c>
      <c r="B799" s="191" t="s">
        <v>1713</v>
      </c>
      <c r="C799" s="191" t="s">
        <v>97</v>
      </c>
      <c r="D799" s="191">
        <v>60</v>
      </c>
      <c r="E799" s="193" t="s">
        <v>4889</v>
      </c>
    </row>
    <row r="800" spans="1:5" ht="29.25" x14ac:dyDescent="0.2">
      <c r="A800" s="191" t="s">
        <v>1814</v>
      </c>
      <c r="B800" s="191" t="s">
        <v>1717</v>
      </c>
      <c r="C800" s="191" t="s">
        <v>97</v>
      </c>
      <c r="D800" s="191">
        <v>60</v>
      </c>
      <c r="E800" s="193" t="s">
        <v>4889</v>
      </c>
    </row>
    <row r="801" spans="1:5" x14ac:dyDescent="0.2">
      <c r="A801" s="191" t="s">
        <v>1815</v>
      </c>
      <c r="B801" s="191" t="s">
        <v>637</v>
      </c>
      <c r="C801" s="191"/>
      <c r="D801" s="191"/>
      <c r="E801" s="193"/>
    </row>
    <row r="802" spans="1:5" ht="29.25" x14ac:dyDescent="0.2">
      <c r="A802" s="191" t="s">
        <v>1816</v>
      </c>
      <c r="B802" s="191" t="s">
        <v>1818</v>
      </c>
      <c r="C802" s="191" t="s">
        <v>111</v>
      </c>
      <c r="D802" s="191">
        <v>3.05</v>
      </c>
      <c r="E802" s="193" t="s">
        <v>4890</v>
      </c>
    </row>
    <row r="803" spans="1:5" ht="87.75" x14ac:dyDescent="0.2">
      <c r="A803" s="191" t="s">
        <v>1820</v>
      </c>
      <c r="B803" s="191" t="s">
        <v>1822</v>
      </c>
      <c r="C803" s="191" t="s">
        <v>104</v>
      </c>
      <c r="D803" s="191">
        <v>58.4</v>
      </c>
      <c r="E803" s="193" t="s">
        <v>4891</v>
      </c>
    </row>
    <row r="804" spans="1:5" ht="29.25" x14ac:dyDescent="0.2">
      <c r="A804" s="191" t="s">
        <v>1824</v>
      </c>
      <c r="B804" s="191" t="s">
        <v>1826</v>
      </c>
      <c r="C804" s="191" t="s">
        <v>104</v>
      </c>
      <c r="D804" s="191">
        <v>7.58</v>
      </c>
      <c r="E804" s="193" t="s">
        <v>4892</v>
      </c>
    </row>
    <row r="805" spans="1:5" ht="19.5" x14ac:dyDescent="0.2">
      <c r="A805" s="191" t="s">
        <v>1828</v>
      </c>
      <c r="B805" s="191" t="s">
        <v>1830</v>
      </c>
      <c r="C805" s="191" t="s">
        <v>787</v>
      </c>
      <c r="D805" s="191">
        <v>388</v>
      </c>
      <c r="E805" s="193" t="s">
        <v>4818</v>
      </c>
    </row>
    <row r="806" spans="1:5" ht="19.5" x14ac:dyDescent="0.2">
      <c r="A806" s="191" t="s">
        <v>1832</v>
      </c>
      <c r="B806" s="191" t="s">
        <v>1834</v>
      </c>
      <c r="C806" s="191" t="s">
        <v>787</v>
      </c>
      <c r="D806" s="191">
        <v>34</v>
      </c>
      <c r="E806" s="193" t="s">
        <v>4818</v>
      </c>
    </row>
    <row r="807" spans="1:5" ht="19.5" x14ac:dyDescent="0.2">
      <c r="A807" s="191" t="s">
        <v>1836</v>
      </c>
      <c r="B807" s="191" t="s">
        <v>1838</v>
      </c>
      <c r="C807" s="191" t="s">
        <v>787</v>
      </c>
      <c r="D807" s="191">
        <v>11</v>
      </c>
      <c r="E807" s="193" t="s">
        <v>4818</v>
      </c>
    </row>
    <row r="808" spans="1:5" ht="78" x14ac:dyDescent="0.2">
      <c r="A808" s="191" t="s">
        <v>1840</v>
      </c>
      <c r="B808" s="191" t="s">
        <v>1842</v>
      </c>
      <c r="C808" s="191" t="s">
        <v>111</v>
      </c>
      <c r="D808" s="191">
        <v>6.82</v>
      </c>
      <c r="E808" s="193" t="s">
        <v>4832</v>
      </c>
    </row>
    <row r="809" spans="1:5" x14ac:dyDescent="0.2">
      <c r="A809" s="191" t="s">
        <v>1844</v>
      </c>
      <c r="B809" s="191" t="s">
        <v>656</v>
      </c>
      <c r="C809" s="191"/>
      <c r="D809" s="191"/>
      <c r="E809" s="193"/>
    </row>
    <row r="810" spans="1:5" ht="19.5" x14ac:dyDescent="0.2">
      <c r="A810" s="191" t="s">
        <v>1845</v>
      </c>
      <c r="B810" s="191" t="s">
        <v>658</v>
      </c>
      <c r="C810" s="191"/>
      <c r="D810" s="191"/>
      <c r="E810" s="193"/>
    </row>
    <row r="811" spans="1:5" ht="19.5" x14ac:dyDescent="0.2">
      <c r="A811" s="191" t="s">
        <v>1846</v>
      </c>
      <c r="B811" s="191" t="s">
        <v>1848</v>
      </c>
      <c r="C811" s="191" t="s">
        <v>97</v>
      </c>
      <c r="D811" s="191">
        <v>81</v>
      </c>
      <c r="E811" s="193" t="s">
        <v>4893</v>
      </c>
    </row>
    <row r="812" spans="1:5" ht="19.5" x14ac:dyDescent="0.2">
      <c r="A812" s="191" t="s">
        <v>1850</v>
      </c>
      <c r="B812" s="191" t="s">
        <v>1852</v>
      </c>
      <c r="C812" s="191" t="s">
        <v>787</v>
      </c>
      <c r="D812" s="191">
        <v>323.18</v>
      </c>
      <c r="E812" s="193" t="s">
        <v>4894</v>
      </c>
    </row>
    <row r="813" spans="1:5" ht="19.5" x14ac:dyDescent="0.2">
      <c r="A813" s="191" t="s">
        <v>1853</v>
      </c>
      <c r="B813" s="191" t="s">
        <v>1855</v>
      </c>
      <c r="C813" s="191" t="s">
        <v>787</v>
      </c>
      <c r="D813" s="191">
        <v>81.099999999999994</v>
      </c>
      <c r="E813" s="193" t="s">
        <v>4895</v>
      </c>
    </row>
    <row r="814" spans="1:5" ht="19.5" x14ac:dyDescent="0.2">
      <c r="A814" s="191" t="s">
        <v>1857</v>
      </c>
      <c r="B814" s="191" t="s">
        <v>1155</v>
      </c>
      <c r="C814" s="191" t="s">
        <v>787</v>
      </c>
      <c r="D814" s="191">
        <v>201.24</v>
      </c>
      <c r="E814" s="193" t="s">
        <v>4896</v>
      </c>
    </row>
    <row r="815" spans="1:5" ht="19.5" x14ac:dyDescent="0.2">
      <c r="A815" s="191" t="s">
        <v>1858</v>
      </c>
      <c r="B815" s="191" t="s">
        <v>1130</v>
      </c>
      <c r="C815" s="191" t="s">
        <v>787</v>
      </c>
      <c r="D815" s="191">
        <v>26.5</v>
      </c>
      <c r="E815" s="193" t="s">
        <v>4818</v>
      </c>
    </row>
    <row r="816" spans="1:5" ht="19.5" x14ac:dyDescent="0.2">
      <c r="A816" s="191" t="s">
        <v>1859</v>
      </c>
      <c r="B816" s="191" t="s">
        <v>1861</v>
      </c>
      <c r="C816" s="191" t="s">
        <v>104</v>
      </c>
      <c r="D816" s="191">
        <v>12</v>
      </c>
      <c r="E816" s="193" t="s">
        <v>4818</v>
      </c>
    </row>
    <row r="817" spans="1:5" ht="29.25" x14ac:dyDescent="0.2">
      <c r="A817" s="191" t="s">
        <v>1863</v>
      </c>
      <c r="B817" s="191" t="s">
        <v>1141</v>
      </c>
      <c r="C817" s="191" t="s">
        <v>111</v>
      </c>
      <c r="D817" s="191">
        <v>9</v>
      </c>
      <c r="E817" s="193" t="s">
        <v>4818</v>
      </c>
    </row>
    <row r="818" spans="1:5" ht="19.5" x14ac:dyDescent="0.2">
      <c r="A818" s="191" t="s">
        <v>1864</v>
      </c>
      <c r="B818" s="191" t="s">
        <v>1865</v>
      </c>
      <c r="C818" s="191"/>
      <c r="D818" s="191"/>
      <c r="E818" s="193"/>
    </row>
    <row r="819" spans="1:5" ht="29.25" x14ac:dyDescent="0.2">
      <c r="A819" s="191" t="s">
        <v>1866</v>
      </c>
      <c r="B819" s="191" t="s">
        <v>1868</v>
      </c>
      <c r="C819" s="191" t="s">
        <v>76</v>
      </c>
      <c r="D819" s="191">
        <v>1</v>
      </c>
      <c r="E819" s="193" t="s">
        <v>4897</v>
      </c>
    </row>
    <row r="820" spans="1:5" x14ac:dyDescent="0.2">
      <c r="A820" s="191" t="s">
        <v>1870</v>
      </c>
      <c r="B820" s="191" t="s">
        <v>662</v>
      </c>
      <c r="C820" s="191"/>
      <c r="D820" s="191"/>
      <c r="E820" s="193"/>
    </row>
    <row r="821" spans="1:5" ht="19.5" x14ac:dyDescent="0.2">
      <c r="A821" s="191" t="s">
        <v>1871</v>
      </c>
      <c r="B821" s="191" t="s">
        <v>664</v>
      </c>
      <c r="C821" s="191"/>
      <c r="D821" s="191"/>
      <c r="E821" s="193"/>
    </row>
    <row r="822" spans="1:5" ht="19.5" x14ac:dyDescent="0.2">
      <c r="A822" s="191" t="s">
        <v>1872</v>
      </c>
      <c r="B822" s="191" t="s">
        <v>1874</v>
      </c>
      <c r="C822" s="191" t="s">
        <v>76</v>
      </c>
      <c r="D822" s="191">
        <v>2</v>
      </c>
      <c r="E822" s="193" t="s">
        <v>4835</v>
      </c>
    </row>
    <row r="823" spans="1:5" ht="19.5" x14ac:dyDescent="0.2">
      <c r="A823" s="191" t="s">
        <v>1876</v>
      </c>
      <c r="B823" s="191" t="s">
        <v>1878</v>
      </c>
      <c r="C823" s="191" t="s">
        <v>76</v>
      </c>
      <c r="D823" s="191">
        <v>2</v>
      </c>
      <c r="E823" s="193" t="s">
        <v>4835</v>
      </c>
    </row>
    <row r="824" spans="1:5" ht="19.5" x14ac:dyDescent="0.2">
      <c r="A824" s="191" t="s">
        <v>1880</v>
      </c>
      <c r="B824" s="191" t="s">
        <v>1882</v>
      </c>
      <c r="C824" s="191" t="s">
        <v>76</v>
      </c>
      <c r="D824" s="191">
        <v>2</v>
      </c>
      <c r="E824" s="193" t="s">
        <v>4835</v>
      </c>
    </row>
    <row r="825" spans="1:5" ht="19.5" x14ac:dyDescent="0.2">
      <c r="A825" s="191" t="s">
        <v>1884</v>
      </c>
      <c r="B825" s="191" t="s">
        <v>1886</v>
      </c>
      <c r="C825" s="191" t="s">
        <v>76</v>
      </c>
      <c r="D825" s="191">
        <v>2</v>
      </c>
      <c r="E825" s="193" t="s">
        <v>4835</v>
      </c>
    </row>
    <row r="826" spans="1:5" ht="19.5" x14ac:dyDescent="0.2">
      <c r="A826" s="191" t="s">
        <v>1888</v>
      </c>
      <c r="B826" s="191" t="s">
        <v>1890</v>
      </c>
      <c r="C826" s="191" t="s">
        <v>76</v>
      </c>
      <c r="D826" s="191">
        <v>2</v>
      </c>
      <c r="E826" s="193" t="s">
        <v>4835</v>
      </c>
    </row>
    <row r="827" spans="1:5" ht="19.5" x14ac:dyDescent="0.2">
      <c r="A827" s="191" t="s">
        <v>1892</v>
      </c>
      <c r="B827" s="191" t="s">
        <v>1894</v>
      </c>
      <c r="C827" s="191" t="s">
        <v>76</v>
      </c>
      <c r="D827" s="191">
        <v>1</v>
      </c>
      <c r="E827" s="193" t="s">
        <v>4835</v>
      </c>
    </row>
    <row r="828" spans="1:5" ht="19.5" x14ac:dyDescent="0.2">
      <c r="A828" s="191" t="s">
        <v>1896</v>
      </c>
      <c r="B828" s="191" t="s">
        <v>686</v>
      </c>
      <c r="C828" s="191"/>
      <c r="D828" s="191"/>
      <c r="E828" s="193"/>
    </row>
    <row r="829" spans="1:5" ht="19.5" x14ac:dyDescent="0.2">
      <c r="A829" s="191" t="s">
        <v>1897</v>
      </c>
      <c r="B829" s="191" t="s">
        <v>709</v>
      </c>
      <c r="C829" s="191" t="s">
        <v>76</v>
      </c>
      <c r="D829" s="191">
        <v>2</v>
      </c>
      <c r="E829" s="193" t="s">
        <v>4835</v>
      </c>
    </row>
    <row r="830" spans="1:5" ht="19.5" x14ac:dyDescent="0.2">
      <c r="A830" s="191" t="s">
        <v>1898</v>
      </c>
      <c r="B830" s="191" t="s">
        <v>1900</v>
      </c>
      <c r="C830" s="191" t="s">
        <v>76</v>
      </c>
      <c r="D830" s="191">
        <v>5</v>
      </c>
      <c r="E830" s="193" t="s">
        <v>4835</v>
      </c>
    </row>
    <row r="831" spans="1:5" ht="19.5" x14ac:dyDescent="0.2">
      <c r="A831" s="191" t="s">
        <v>1902</v>
      </c>
      <c r="B831" s="191" t="s">
        <v>692</v>
      </c>
      <c r="C831" s="191"/>
      <c r="D831" s="191"/>
      <c r="E831" s="193"/>
    </row>
    <row r="832" spans="1:5" ht="19.5" x14ac:dyDescent="0.2">
      <c r="A832" s="191" t="s">
        <v>1903</v>
      </c>
      <c r="B832" s="191" t="s">
        <v>1874</v>
      </c>
      <c r="C832" s="191" t="s">
        <v>76</v>
      </c>
      <c r="D832" s="191">
        <v>1</v>
      </c>
      <c r="E832" s="193" t="s">
        <v>4835</v>
      </c>
    </row>
    <row r="833" spans="1:5" ht="19.5" x14ac:dyDescent="0.2">
      <c r="A833" s="191" t="s">
        <v>1904</v>
      </c>
      <c r="B833" s="191" t="s">
        <v>1882</v>
      </c>
      <c r="C833" s="191" t="s">
        <v>76</v>
      </c>
      <c r="D833" s="191">
        <v>1</v>
      </c>
      <c r="E833" s="193" t="s">
        <v>4835</v>
      </c>
    </row>
    <row r="834" spans="1:5" ht="19.5" x14ac:dyDescent="0.2">
      <c r="A834" s="191" t="s">
        <v>1905</v>
      </c>
      <c r="B834" s="191" t="s">
        <v>1890</v>
      </c>
      <c r="C834" s="191" t="s">
        <v>76</v>
      </c>
      <c r="D834" s="191">
        <v>1</v>
      </c>
      <c r="E834" s="193" t="s">
        <v>4835</v>
      </c>
    </row>
    <row r="835" spans="1:5" ht="19.5" x14ac:dyDescent="0.2">
      <c r="A835" s="191" t="s">
        <v>1906</v>
      </c>
      <c r="B835" s="191" t="s">
        <v>1886</v>
      </c>
      <c r="C835" s="191" t="s">
        <v>76</v>
      </c>
      <c r="D835" s="191">
        <v>1</v>
      </c>
      <c r="E835" s="193" t="s">
        <v>4835</v>
      </c>
    </row>
    <row r="836" spans="1:5" ht="19.5" x14ac:dyDescent="0.2">
      <c r="A836" s="191" t="s">
        <v>1907</v>
      </c>
      <c r="B836" s="191" t="s">
        <v>1909</v>
      </c>
      <c r="C836" s="191" t="s">
        <v>76</v>
      </c>
      <c r="D836" s="191">
        <v>1</v>
      </c>
      <c r="E836" s="193" t="s">
        <v>4835</v>
      </c>
    </row>
    <row r="837" spans="1:5" ht="29.25" x14ac:dyDescent="0.2">
      <c r="A837" s="191" t="s">
        <v>1911</v>
      </c>
      <c r="B837" s="191" t="s">
        <v>1913</v>
      </c>
      <c r="C837" s="191" t="s">
        <v>76</v>
      </c>
      <c r="D837" s="191">
        <v>1</v>
      </c>
      <c r="E837" s="193" t="s">
        <v>4835</v>
      </c>
    </row>
    <row r="838" spans="1:5" ht="19.5" x14ac:dyDescent="0.2">
      <c r="A838" s="191" t="s">
        <v>1915</v>
      </c>
      <c r="B838" s="191" t="s">
        <v>1917</v>
      </c>
      <c r="C838" s="191" t="s">
        <v>76</v>
      </c>
      <c r="D838" s="191">
        <v>1</v>
      </c>
      <c r="E838" s="193" t="s">
        <v>4835</v>
      </c>
    </row>
    <row r="839" spans="1:5" ht="19.5" x14ac:dyDescent="0.2">
      <c r="A839" s="191" t="s">
        <v>1919</v>
      </c>
      <c r="B839" s="191" t="s">
        <v>1921</v>
      </c>
      <c r="C839" s="191" t="s">
        <v>104</v>
      </c>
      <c r="D839" s="191">
        <v>6.18</v>
      </c>
      <c r="E839" s="193" t="s">
        <v>4898</v>
      </c>
    </row>
    <row r="840" spans="1:5" ht="19.5" x14ac:dyDescent="0.2">
      <c r="A840" s="191" t="s">
        <v>1923</v>
      </c>
      <c r="B840" s="191" t="s">
        <v>1925</v>
      </c>
      <c r="C840" s="191" t="s">
        <v>97</v>
      </c>
      <c r="D840" s="191">
        <v>7.45</v>
      </c>
      <c r="E840" s="193" t="s">
        <v>4899</v>
      </c>
    </row>
    <row r="841" spans="1:5" ht="19.5" x14ac:dyDescent="0.2">
      <c r="A841" s="191" t="s">
        <v>1927</v>
      </c>
      <c r="B841" s="191" t="s">
        <v>1929</v>
      </c>
      <c r="C841" s="191" t="s">
        <v>76</v>
      </c>
      <c r="D841" s="191">
        <v>1</v>
      </c>
      <c r="E841" s="193" t="s">
        <v>4900</v>
      </c>
    </row>
    <row r="842" spans="1:5" ht="19.5" x14ac:dyDescent="0.2">
      <c r="A842" s="191" t="s">
        <v>1931</v>
      </c>
      <c r="B842" s="191" t="s">
        <v>1933</v>
      </c>
      <c r="C842" s="191" t="s">
        <v>1934</v>
      </c>
      <c r="D842" s="191">
        <v>3.7</v>
      </c>
      <c r="E842" s="193" t="s">
        <v>4901</v>
      </c>
    </row>
    <row r="843" spans="1:5" ht="29.25" x14ac:dyDescent="0.2">
      <c r="A843" s="191" t="s">
        <v>1936</v>
      </c>
      <c r="B843" s="191" t="s">
        <v>1938</v>
      </c>
      <c r="C843" s="191" t="s">
        <v>430</v>
      </c>
      <c r="D843" s="191">
        <v>1</v>
      </c>
      <c r="E843" s="193" t="s">
        <v>4836</v>
      </c>
    </row>
    <row r="844" spans="1:5" ht="19.5" x14ac:dyDescent="0.2">
      <c r="A844" s="191" t="s">
        <v>1940</v>
      </c>
      <c r="B844" s="191" t="s">
        <v>724</v>
      </c>
      <c r="C844" s="191"/>
      <c r="D844" s="191"/>
      <c r="E844" s="193"/>
    </row>
    <row r="845" spans="1:5" ht="29.25" x14ac:dyDescent="0.2">
      <c r="A845" s="191" t="s">
        <v>1941</v>
      </c>
      <c r="B845" s="191" t="s">
        <v>667</v>
      </c>
      <c r="C845" s="191" t="s">
        <v>76</v>
      </c>
      <c r="D845" s="191">
        <v>2</v>
      </c>
      <c r="E845" s="193" t="s">
        <v>4815</v>
      </c>
    </row>
    <row r="846" spans="1:5" ht="19.5" x14ac:dyDescent="0.2">
      <c r="A846" s="191" t="s">
        <v>1942</v>
      </c>
      <c r="B846" s="191" t="s">
        <v>1874</v>
      </c>
      <c r="C846" s="191" t="s">
        <v>76</v>
      </c>
      <c r="D846" s="191">
        <v>6</v>
      </c>
      <c r="E846" s="193" t="s">
        <v>4815</v>
      </c>
    </row>
    <row r="847" spans="1:5" ht="19.5" x14ac:dyDescent="0.2">
      <c r="A847" s="191" t="s">
        <v>1943</v>
      </c>
      <c r="B847" s="191" t="s">
        <v>1945</v>
      </c>
      <c r="C847" s="191" t="s">
        <v>76</v>
      </c>
      <c r="D847" s="191">
        <v>3</v>
      </c>
      <c r="E847" s="193" t="s">
        <v>4815</v>
      </c>
    </row>
    <row r="848" spans="1:5" ht="29.25" x14ac:dyDescent="0.2">
      <c r="A848" s="191" t="s">
        <v>1947</v>
      </c>
      <c r="B848" s="191" t="s">
        <v>1949</v>
      </c>
      <c r="C848" s="191" t="s">
        <v>76</v>
      </c>
      <c r="D848" s="191">
        <v>9</v>
      </c>
      <c r="E848" s="193" t="s">
        <v>4815</v>
      </c>
    </row>
    <row r="849" spans="1:5" ht="19.5" x14ac:dyDescent="0.2">
      <c r="A849" s="191" t="s">
        <v>1951</v>
      </c>
      <c r="B849" s="191" t="s">
        <v>1953</v>
      </c>
      <c r="C849" s="191" t="s">
        <v>76</v>
      </c>
      <c r="D849" s="191">
        <v>11</v>
      </c>
      <c r="E849" s="193" t="s">
        <v>4815</v>
      </c>
    </row>
    <row r="850" spans="1:5" ht="19.5" x14ac:dyDescent="0.2">
      <c r="A850" s="191" t="s">
        <v>1955</v>
      </c>
      <c r="B850" s="191" t="s">
        <v>1882</v>
      </c>
      <c r="C850" s="191" t="s">
        <v>76</v>
      </c>
      <c r="D850" s="191">
        <v>4</v>
      </c>
      <c r="E850" s="193" t="s">
        <v>4815</v>
      </c>
    </row>
    <row r="851" spans="1:5" ht="19.5" x14ac:dyDescent="0.2">
      <c r="A851" s="191" t="s">
        <v>1956</v>
      </c>
      <c r="B851" s="191" t="s">
        <v>1886</v>
      </c>
      <c r="C851" s="191" t="s">
        <v>76</v>
      </c>
      <c r="D851" s="191">
        <v>6</v>
      </c>
      <c r="E851" s="193" t="s">
        <v>4815</v>
      </c>
    </row>
    <row r="852" spans="1:5" ht="19.5" x14ac:dyDescent="0.2">
      <c r="A852" s="191" t="s">
        <v>1957</v>
      </c>
      <c r="B852" s="191" t="s">
        <v>1890</v>
      </c>
      <c r="C852" s="191" t="s">
        <v>76</v>
      </c>
      <c r="D852" s="191">
        <v>6</v>
      </c>
      <c r="E852" s="193" t="s">
        <v>4815</v>
      </c>
    </row>
    <row r="853" spans="1:5" ht="19.5" x14ac:dyDescent="0.2">
      <c r="A853" s="191" t="s">
        <v>1958</v>
      </c>
      <c r="B853" s="191" t="s">
        <v>1878</v>
      </c>
      <c r="C853" s="191" t="s">
        <v>76</v>
      </c>
      <c r="D853" s="191">
        <v>2</v>
      </c>
      <c r="E853" s="193" t="s">
        <v>4815</v>
      </c>
    </row>
    <row r="854" spans="1:5" ht="19.5" x14ac:dyDescent="0.2">
      <c r="A854" s="191" t="s">
        <v>1959</v>
      </c>
      <c r="B854" s="191" t="s">
        <v>734</v>
      </c>
      <c r="C854" s="191"/>
      <c r="D854" s="191"/>
      <c r="E854" s="193"/>
    </row>
    <row r="855" spans="1:5" ht="29.25" x14ac:dyDescent="0.2">
      <c r="A855" s="191" t="s">
        <v>1960</v>
      </c>
      <c r="B855" s="191" t="s">
        <v>667</v>
      </c>
      <c r="C855" s="191" t="s">
        <v>76</v>
      </c>
      <c r="D855" s="191">
        <v>2</v>
      </c>
      <c r="E855" s="193" t="s">
        <v>4815</v>
      </c>
    </row>
    <row r="856" spans="1:5" ht="19.5" x14ac:dyDescent="0.2">
      <c r="A856" s="191" t="s">
        <v>1961</v>
      </c>
      <c r="B856" s="191" t="s">
        <v>1874</v>
      </c>
      <c r="C856" s="191" t="s">
        <v>76</v>
      </c>
      <c r="D856" s="191">
        <v>6</v>
      </c>
      <c r="E856" s="193" t="s">
        <v>4815</v>
      </c>
    </row>
    <row r="857" spans="1:5" ht="19.5" x14ac:dyDescent="0.2">
      <c r="A857" s="191" t="s">
        <v>1962</v>
      </c>
      <c r="B857" s="191" t="s">
        <v>1945</v>
      </c>
      <c r="C857" s="191" t="s">
        <v>76</v>
      </c>
      <c r="D857" s="191">
        <v>3</v>
      </c>
      <c r="E857" s="193" t="s">
        <v>4815</v>
      </c>
    </row>
    <row r="858" spans="1:5" ht="29.25" x14ac:dyDescent="0.2">
      <c r="A858" s="191" t="s">
        <v>1963</v>
      </c>
      <c r="B858" s="191" t="s">
        <v>1949</v>
      </c>
      <c r="C858" s="191" t="s">
        <v>76</v>
      </c>
      <c r="D858" s="191">
        <v>9</v>
      </c>
      <c r="E858" s="193" t="s">
        <v>4815</v>
      </c>
    </row>
    <row r="859" spans="1:5" ht="19.5" x14ac:dyDescent="0.2">
      <c r="A859" s="191" t="s">
        <v>1964</v>
      </c>
      <c r="B859" s="191" t="s">
        <v>1953</v>
      </c>
      <c r="C859" s="191" t="s">
        <v>76</v>
      </c>
      <c r="D859" s="191">
        <v>11</v>
      </c>
      <c r="E859" s="193" t="s">
        <v>4815</v>
      </c>
    </row>
    <row r="860" spans="1:5" ht="19.5" x14ac:dyDescent="0.2">
      <c r="A860" s="191" t="s">
        <v>1965</v>
      </c>
      <c r="B860" s="191" t="s">
        <v>1882</v>
      </c>
      <c r="C860" s="191" t="s">
        <v>76</v>
      </c>
      <c r="D860" s="191">
        <v>4</v>
      </c>
      <c r="E860" s="193" t="s">
        <v>4815</v>
      </c>
    </row>
    <row r="861" spans="1:5" ht="19.5" x14ac:dyDescent="0.2">
      <c r="A861" s="191" t="s">
        <v>1966</v>
      </c>
      <c r="B861" s="191" t="s">
        <v>1886</v>
      </c>
      <c r="C861" s="191" t="s">
        <v>76</v>
      </c>
      <c r="D861" s="191">
        <v>6</v>
      </c>
      <c r="E861" s="193" t="s">
        <v>4815</v>
      </c>
    </row>
    <row r="862" spans="1:5" ht="19.5" x14ac:dyDescent="0.2">
      <c r="A862" s="191" t="s">
        <v>1967</v>
      </c>
      <c r="B862" s="191" t="s">
        <v>1890</v>
      </c>
      <c r="C862" s="191" t="s">
        <v>76</v>
      </c>
      <c r="D862" s="191">
        <v>6</v>
      </c>
      <c r="E862" s="193" t="s">
        <v>4815</v>
      </c>
    </row>
    <row r="863" spans="1:5" ht="19.5" x14ac:dyDescent="0.2">
      <c r="A863" s="191" t="s">
        <v>1968</v>
      </c>
      <c r="B863" s="191" t="s">
        <v>679</v>
      </c>
      <c r="C863" s="191" t="s">
        <v>76</v>
      </c>
      <c r="D863" s="191">
        <v>4</v>
      </c>
      <c r="E863" s="193" t="s">
        <v>4815</v>
      </c>
    </row>
    <row r="864" spans="1:5" ht="19.5" x14ac:dyDescent="0.2">
      <c r="A864" s="191" t="s">
        <v>1969</v>
      </c>
      <c r="B864" s="191" t="s">
        <v>1878</v>
      </c>
      <c r="C864" s="191" t="s">
        <v>76</v>
      </c>
      <c r="D864" s="191">
        <v>2</v>
      </c>
      <c r="E864" s="193" t="s">
        <v>4815</v>
      </c>
    </row>
    <row r="865" spans="1:5" ht="19.5" x14ac:dyDescent="0.2">
      <c r="A865" s="191" t="s">
        <v>1970</v>
      </c>
      <c r="B865" s="191" t="s">
        <v>731</v>
      </c>
      <c r="C865" s="191" t="s">
        <v>104</v>
      </c>
      <c r="D865" s="191">
        <v>1.18</v>
      </c>
      <c r="E865" s="193" t="s">
        <v>4815</v>
      </c>
    </row>
    <row r="866" spans="1:5" ht="19.5" x14ac:dyDescent="0.2">
      <c r="A866" s="191" t="s">
        <v>1971</v>
      </c>
      <c r="B866" s="191" t="s">
        <v>739</v>
      </c>
      <c r="C866" s="191"/>
      <c r="D866" s="191"/>
      <c r="E866" s="193"/>
    </row>
    <row r="867" spans="1:5" ht="29.25" x14ac:dyDescent="0.2">
      <c r="A867" s="191" t="s">
        <v>1972</v>
      </c>
      <c r="B867" s="191" t="s">
        <v>667</v>
      </c>
      <c r="C867" s="191" t="s">
        <v>76</v>
      </c>
      <c r="D867" s="191">
        <v>2</v>
      </c>
      <c r="E867" s="193" t="s">
        <v>4815</v>
      </c>
    </row>
    <row r="868" spans="1:5" ht="19.5" x14ac:dyDescent="0.2">
      <c r="A868" s="191" t="s">
        <v>1973</v>
      </c>
      <c r="B868" s="191" t="s">
        <v>1874</v>
      </c>
      <c r="C868" s="191" t="s">
        <v>76</v>
      </c>
      <c r="D868" s="191">
        <v>4</v>
      </c>
      <c r="E868" s="193" t="s">
        <v>4815</v>
      </c>
    </row>
    <row r="869" spans="1:5" ht="19.5" x14ac:dyDescent="0.2">
      <c r="A869" s="191" t="s">
        <v>1974</v>
      </c>
      <c r="B869" s="191" t="s">
        <v>679</v>
      </c>
      <c r="C869" s="191" t="s">
        <v>76</v>
      </c>
      <c r="D869" s="191">
        <v>4</v>
      </c>
      <c r="E869" s="193" t="s">
        <v>4815</v>
      </c>
    </row>
    <row r="870" spans="1:5" ht="19.5" x14ac:dyDescent="0.2">
      <c r="A870" s="191" t="s">
        <v>1975</v>
      </c>
      <c r="B870" s="191" t="s">
        <v>1890</v>
      </c>
      <c r="C870" s="191" t="s">
        <v>76</v>
      </c>
      <c r="D870" s="191">
        <v>4</v>
      </c>
      <c r="E870" s="193" t="s">
        <v>4815</v>
      </c>
    </row>
    <row r="871" spans="1:5" ht="19.5" x14ac:dyDescent="0.2">
      <c r="A871" s="191" t="s">
        <v>1976</v>
      </c>
      <c r="B871" s="191" t="s">
        <v>1909</v>
      </c>
      <c r="C871" s="191" t="s">
        <v>76</v>
      </c>
      <c r="D871" s="191">
        <v>8</v>
      </c>
      <c r="E871" s="193" t="s">
        <v>4815</v>
      </c>
    </row>
    <row r="872" spans="1:5" ht="19.5" x14ac:dyDescent="0.2">
      <c r="A872" s="191" t="s">
        <v>1977</v>
      </c>
      <c r="B872" s="191" t="s">
        <v>1979</v>
      </c>
      <c r="C872" s="191" t="s">
        <v>76</v>
      </c>
      <c r="D872" s="191">
        <v>2</v>
      </c>
      <c r="E872" s="193" t="s">
        <v>4815</v>
      </c>
    </row>
    <row r="873" spans="1:5" ht="19.5" x14ac:dyDescent="0.2">
      <c r="A873" s="191" t="s">
        <v>1981</v>
      </c>
      <c r="B873" s="191" t="s">
        <v>1983</v>
      </c>
      <c r="C873" s="191" t="s">
        <v>76</v>
      </c>
      <c r="D873" s="191">
        <v>2</v>
      </c>
      <c r="E873" s="193" t="s">
        <v>4815</v>
      </c>
    </row>
    <row r="874" spans="1:5" ht="19.5" x14ac:dyDescent="0.2">
      <c r="A874" s="191" t="s">
        <v>1985</v>
      </c>
      <c r="B874" s="191" t="s">
        <v>1987</v>
      </c>
      <c r="C874" s="191" t="s">
        <v>76</v>
      </c>
      <c r="D874" s="191">
        <v>2</v>
      </c>
      <c r="E874" s="193" t="s">
        <v>4815</v>
      </c>
    </row>
    <row r="875" spans="1:5" ht="19.5" x14ac:dyDescent="0.2">
      <c r="A875" s="191" t="s">
        <v>1989</v>
      </c>
      <c r="B875" s="191" t="s">
        <v>1882</v>
      </c>
      <c r="C875" s="191" t="s">
        <v>76</v>
      </c>
      <c r="D875" s="191">
        <v>8</v>
      </c>
      <c r="E875" s="193" t="s">
        <v>4815</v>
      </c>
    </row>
    <row r="876" spans="1:5" ht="19.5" x14ac:dyDescent="0.2">
      <c r="A876" s="191" t="s">
        <v>1990</v>
      </c>
      <c r="B876" s="191" t="s">
        <v>1878</v>
      </c>
      <c r="C876" s="191" t="s">
        <v>76</v>
      </c>
      <c r="D876" s="191">
        <v>2</v>
      </c>
      <c r="E876" s="193" t="s">
        <v>4815</v>
      </c>
    </row>
    <row r="877" spans="1:5" ht="19.5" x14ac:dyDescent="0.2">
      <c r="A877" s="191" t="s">
        <v>1991</v>
      </c>
      <c r="B877" s="191" t="s">
        <v>1886</v>
      </c>
      <c r="C877" s="191" t="s">
        <v>76</v>
      </c>
      <c r="D877" s="191">
        <v>8</v>
      </c>
      <c r="E877" s="193" t="s">
        <v>4815</v>
      </c>
    </row>
    <row r="878" spans="1:5" ht="19.5" x14ac:dyDescent="0.2">
      <c r="A878" s="191" t="s">
        <v>1992</v>
      </c>
      <c r="B878" s="191" t="s">
        <v>1890</v>
      </c>
      <c r="C878" s="191" t="s">
        <v>76</v>
      </c>
      <c r="D878" s="191">
        <v>4</v>
      </c>
      <c r="E878" s="193" t="s">
        <v>4815</v>
      </c>
    </row>
    <row r="879" spans="1:5" ht="19.5" x14ac:dyDescent="0.2">
      <c r="A879" s="191" t="s">
        <v>1993</v>
      </c>
      <c r="B879" s="191" t="s">
        <v>1945</v>
      </c>
      <c r="C879" s="191" t="s">
        <v>76</v>
      </c>
      <c r="D879" s="191">
        <v>2</v>
      </c>
      <c r="E879" s="193" t="s">
        <v>4815</v>
      </c>
    </row>
    <row r="880" spans="1:5" ht="19.5" x14ac:dyDescent="0.2">
      <c r="A880" s="191" t="s">
        <v>1994</v>
      </c>
      <c r="B880" s="191" t="s">
        <v>675</v>
      </c>
      <c r="C880" s="191" t="s">
        <v>76</v>
      </c>
      <c r="D880" s="191">
        <v>2</v>
      </c>
      <c r="E880" s="193" t="s">
        <v>4815</v>
      </c>
    </row>
    <row r="881" spans="1:5" ht="19.5" x14ac:dyDescent="0.2">
      <c r="A881" s="191" t="s">
        <v>1995</v>
      </c>
      <c r="B881" s="191" t="s">
        <v>745</v>
      </c>
      <c r="C881" s="191"/>
      <c r="D881" s="191"/>
      <c r="E881" s="193"/>
    </row>
    <row r="882" spans="1:5" ht="19.5" x14ac:dyDescent="0.2">
      <c r="A882" s="191" t="s">
        <v>1996</v>
      </c>
      <c r="B882" s="191" t="s">
        <v>1998</v>
      </c>
      <c r="C882" s="191" t="s">
        <v>76</v>
      </c>
      <c r="D882" s="191">
        <v>75</v>
      </c>
      <c r="E882" s="193" t="s">
        <v>4815</v>
      </c>
    </row>
    <row r="883" spans="1:5" ht="29.25" x14ac:dyDescent="0.2">
      <c r="A883" s="191" t="s">
        <v>2000</v>
      </c>
      <c r="B883" s="191" t="s">
        <v>2002</v>
      </c>
      <c r="C883" s="191" t="s">
        <v>76</v>
      </c>
      <c r="D883" s="191">
        <v>20</v>
      </c>
      <c r="E883" s="193" t="s">
        <v>4815</v>
      </c>
    </row>
    <row r="884" spans="1:5" ht="29.25" x14ac:dyDescent="0.2">
      <c r="A884" s="191" t="s">
        <v>2004</v>
      </c>
      <c r="B884" s="191" t="s">
        <v>2006</v>
      </c>
      <c r="C884" s="191" t="s">
        <v>76</v>
      </c>
      <c r="D884" s="191">
        <v>20</v>
      </c>
      <c r="E884" s="193" t="s">
        <v>4815</v>
      </c>
    </row>
    <row r="885" spans="1:5" ht="29.25" x14ac:dyDescent="0.2">
      <c r="A885" s="191" t="s">
        <v>2008</v>
      </c>
      <c r="B885" s="191" t="s">
        <v>2010</v>
      </c>
      <c r="C885" s="191" t="s">
        <v>76</v>
      </c>
      <c r="D885" s="191">
        <v>7</v>
      </c>
      <c r="E885" s="193" t="s">
        <v>4815</v>
      </c>
    </row>
    <row r="886" spans="1:5" ht="19.5" x14ac:dyDescent="0.2">
      <c r="A886" s="191" t="s">
        <v>2012</v>
      </c>
      <c r="B886" s="191" t="s">
        <v>2014</v>
      </c>
      <c r="C886" s="191" t="s">
        <v>97</v>
      </c>
      <c r="D886" s="191">
        <v>394.45</v>
      </c>
      <c r="E886" s="193" t="s">
        <v>4902</v>
      </c>
    </row>
    <row r="887" spans="1:5" ht="19.5" x14ac:dyDescent="0.2">
      <c r="A887" s="191" t="s">
        <v>2016</v>
      </c>
      <c r="B887" s="191" t="s">
        <v>2018</v>
      </c>
      <c r="C887" s="191" t="s">
        <v>97</v>
      </c>
      <c r="D887" s="191">
        <v>394.45</v>
      </c>
      <c r="E887" s="193" t="s">
        <v>4902</v>
      </c>
    </row>
    <row r="888" spans="1:5" x14ac:dyDescent="0.2">
      <c r="A888" s="191" t="s">
        <v>49</v>
      </c>
      <c r="B888" s="191" t="s">
        <v>27</v>
      </c>
      <c r="C888" s="191"/>
      <c r="D888" s="191"/>
      <c r="E888" s="193"/>
    </row>
    <row r="889" spans="1:5" x14ac:dyDescent="0.2">
      <c r="A889" s="191" t="s">
        <v>2020</v>
      </c>
      <c r="B889" s="191" t="s">
        <v>806</v>
      </c>
      <c r="C889" s="191"/>
      <c r="D889" s="191"/>
      <c r="E889" s="193"/>
    </row>
    <row r="890" spans="1:5" x14ac:dyDescent="0.2">
      <c r="A890" s="191" t="s">
        <v>2021</v>
      </c>
      <c r="B890" s="191" t="s">
        <v>664</v>
      </c>
      <c r="C890" s="191"/>
      <c r="D890" s="191"/>
      <c r="E890" s="193"/>
    </row>
    <row r="891" spans="1:5" ht="19.5" x14ac:dyDescent="0.2">
      <c r="A891" s="191" t="s">
        <v>2022</v>
      </c>
      <c r="B891" s="191" t="s">
        <v>2024</v>
      </c>
      <c r="C891" s="191" t="s">
        <v>76</v>
      </c>
      <c r="D891" s="191">
        <v>2</v>
      </c>
      <c r="E891" s="193" t="s">
        <v>4812</v>
      </c>
    </row>
    <row r="892" spans="1:5" ht="19.5" x14ac:dyDescent="0.2">
      <c r="A892" s="191" t="s">
        <v>2026</v>
      </c>
      <c r="B892" s="191" t="s">
        <v>813</v>
      </c>
      <c r="C892" s="191"/>
      <c r="D892" s="191"/>
      <c r="E892" s="193"/>
    </row>
    <row r="893" spans="1:5" ht="29.25" x14ac:dyDescent="0.2">
      <c r="A893" s="191" t="s">
        <v>2027</v>
      </c>
      <c r="B893" s="191" t="s">
        <v>2029</v>
      </c>
      <c r="C893" s="191" t="s">
        <v>104</v>
      </c>
      <c r="D893" s="191">
        <v>6.77</v>
      </c>
      <c r="E893" s="193" t="s">
        <v>4812</v>
      </c>
    </row>
    <row r="894" spans="1:5" ht="19.5" x14ac:dyDescent="0.2">
      <c r="A894" s="191" t="s">
        <v>2031</v>
      </c>
      <c r="B894" s="191" t="s">
        <v>2033</v>
      </c>
      <c r="C894" s="191" t="s">
        <v>857</v>
      </c>
      <c r="D894" s="191">
        <v>13.5</v>
      </c>
      <c r="E894" s="193" t="s">
        <v>4812</v>
      </c>
    </row>
    <row r="895" spans="1:5" ht="19.5" x14ac:dyDescent="0.2">
      <c r="A895" s="191" t="s">
        <v>2035</v>
      </c>
      <c r="B895" s="191" t="s">
        <v>686</v>
      </c>
      <c r="C895" s="191"/>
      <c r="D895" s="191"/>
      <c r="E895" s="193"/>
    </row>
    <row r="896" spans="1:5" ht="29.25" x14ac:dyDescent="0.2">
      <c r="A896" s="191" t="s">
        <v>2036</v>
      </c>
      <c r="B896" s="191" t="s">
        <v>2029</v>
      </c>
      <c r="C896" s="191" t="s">
        <v>104</v>
      </c>
      <c r="D896" s="191">
        <v>6.77</v>
      </c>
      <c r="E896" s="193" t="s">
        <v>4812</v>
      </c>
    </row>
    <row r="897" spans="1:5" ht="19.5" x14ac:dyDescent="0.2">
      <c r="A897" s="191" t="s">
        <v>2037</v>
      </c>
      <c r="B897" s="191" t="s">
        <v>692</v>
      </c>
      <c r="C897" s="191"/>
      <c r="D897" s="191"/>
      <c r="E897" s="193"/>
    </row>
    <row r="898" spans="1:5" ht="39" x14ac:dyDescent="0.2">
      <c r="A898" s="191" t="s">
        <v>2038</v>
      </c>
      <c r="B898" s="191" t="s">
        <v>2040</v>
      </c>
      <c r="C898" s="191" t="s">
        <v>104</v>
      </c>
      <c r="D898" s="191">
        <v>4.8</v>
      </c>
      <c r="E898" s="193" t="s">
        <v>4812</v>
      </c>
    </row>
    <row r="899" spans="1:5" ht="19.5" x14ac:dyDescent="0.2">
      <c r="A899" s="191" t="s">
        <v>2042</v>
      </c>
      <c r="B899" s="191" t="s">
        <v>724</v>
      </c>
      <c r="C899" s="191"/>
      <c r="D899" s="191"/>
      <c r="E899" s="193"/>
    </row>
    <row r="900" spans="1:5" ht="29.25" x14ac:dyDescent="0.2">
      <c r="A900" s="191" t="s">
        <v>2043</v>
      </c>
      <c r="B900" s="191" t="s">
        <v>2029</v>
      </c>
      <c r="C900" s="191" t="s">
        <v>104</v>
      </c>
      <c r="D900" s="191">
        <v>18.059999999999999</v>
      </c>
      <c r="E900" s="193" t="s">
        <v>4812</v>
      </c>
    </row>
    <row r="901" spans="1:5" ht="19.5" x14ac:dyDescent="0.2">
      <c r="A901" s="191" t="s">
        <v>2044</v>
      </c>
      <c r="B901" s="191" t="s">
        <v>2024</v>
      </c>
      <c r="C901" s="191" t="s">
        <v>76</v>
      </c>
      <c r="D901" s="191">
        <v>4</v>
      </c>
      <c r="E901" s="193" t="s">
        <v>4812</v>
      </c>
    </row>
    <row r="902" spans="1:5" ht="19.5" x14ac:dyDescent="0.2">
      <c r="A902" s="191" t="s">
        <v>2045</v>
      </c>
      <c r="B902" s="191" t="s">
        <v>734</v>
      </c>
      <c r="C902" s="191"/>
      <c r="D902" s="191"/>
      <c r="E902" s="193"/>
    </row>
    <row r="903" spans="1:5" ht="29.25" x14ac:dyDescent="0.2">
      <c r="A903" s="191" t="s">
        <v>2046</v>
      </c>
      <c r="B903" s="191" t="s">
        <v>2029</v>
      </c>
      <c r="C903" s="191" t="s">
        <v>104</v>
      </c>
      <c r="D903" s="191">
        <v>18.059999999999999</v>
      </c>
      <c r="E903" s="193" t="s">
        <v>4812</v>
      </c>
    </row>
    <row r="904" spans="1:5" ht="19.5" x14ac:dyDescent="0.2">
      <c r="A904" s="191" t="s">
        <v>2047</v>
      </c>
      <c r="B904" s="191" t="s">
        <v>829</v>
      </c>
      <c r="C904" s="191" t="s">
        <v>76</v>
      </c>
      <c r="D904" s="191">
        <v>4</v>
      </c>
      <c r="E904" s="193" t="s">
        <v>4812</v>
      </c>
    </row>
    <row r="905" spans="1:5" ht="19.5" x14ac:dyDescent="0.2">
      <c r="A905" s="191" t="s">
        <v>2048</v>
      </c>
      <c r="B905" s="191" t="s">
        <v>2024</v>
      </c>
      <c r="C905" s="191" t="s">
        <v>76</v>
      </c>
      <c r="D905" s="191">
        <v>4</v>
      </c>
      <c r="E905" s="193" t="s">
        <v>4812</v>
      </c>
    </row>
    <row r="906" spans="1:5" ht="19.5" x14ac:dyDescent="0.2">
      <c r="A906" s="191" t="s">
        <v>2049</v>
      </c>
      <c r="B906" s="191" t="s">
        <v>2050</v>
      </c>
      <c r="C906" s="191"/>
      <c r="D906" s="191"/>
      <c r="E906" s="193"/>
    </row>
    <row r="907" spans="1:5" ht="29.25" x14ac:dyDescent="0.2">
      <c r="A907" s="191" t="s">
        <v>2051</v>
      </c>
      <c r="B907" s="191" t="s">
        <v>2029</v>
      </c>
      <c r="C907" s="191" t="s">
        <v>104</v>
      </c>
      <c r="D907" s="191">
        <v>18.059999999999999</v>
      </c>
      <c r="E907" s="193" t="s">
        <v>4812</v>
      </c>
    </row>
    <row r="908" spans="1:5" ht="19.5" x14ac:dyDescent="0.2">
      <c r="A908" s="191" t="s">
        <v>2052</v>
      </c>
      <c r="B908" s="191" t="s">
        <v>739</v>
      </c>
      <c r="C908" s="191"/>
      <c r="D908" s="191"/>
      <c r="E908" s="193"/>
    </row>
    <row r="909" spans="1:5" ht="19.5" x14ac:dyDescent="0.2">
      <c r="A909" s="191" t="s">
        <v>2053</v>
      </c>
      <c r="B909" s="191" t="s">
        <v>829</v>
      </c>
      <c r="C909" s="191" t="s">
        <v>76</v>
      </c>
      <c r="D909" s="191">
        <v>8</v>
      </c>
      <c r="E909" s="193" t="s">
        <v>4812</v>
      </c>
    </row>
    <row r="910" spans="1:5" ht="19.5" x14ac:dyDescent="0.2">
      <c r="A910" s="191" t="s">
        <v>2054</v>
      </c>
      <c r="B910" s="191" t="s">
        <v>2024</v>
      </c>
      <c r="C910" s="191" t="s">
        <v>76</v>
      </c>
      <c r="D910" s="191">
        <v>4</v>
      </c>
      <c r="E910" s="193" t="s">
        <v>4812</v>
      </c>
    </row>
    <row r="911" spans="1:5" ht="19.5" x14ac:dyDescent="0.2">
      <c r="A911" s="191" t="s">
        <v>2055</v>
      </c>
      <c r="B911" s="191" t="s">
        <v>2057</v>
      </c>
      <c r="C911" s="191" t="s">
        <v>104</v>
      </c>
      <c r="D911" s="191">
        <v>5.88</v>
      </c>
      <c r="E911" s="193" t="s">
        <v>4812</v>
      </c>
    </row>
    <row r="912" spans="1:5" x14ac:dyDescent="0.2">
      <c r="A912" s="191" t="s">
        <v>2059</v>
      </c>
      <c r="B912" s="191" t="s">
        <v>845</v>
      </c>
      <c r="C912" s="191"/>
      <c r="D912" s="191"/>
      <c r="E912" s="193"/>
    </row>
    <row r="913" spans="1:5" ht="19.5" x14ac:dyDescent="0.2">
      <c r="A913" s="191" t="s">
        <v>2060</v>
      </c>
      <c r="B913" s="191" t="s">
        <v>2062</v>
      </c>
      <c r="C913" s="191" t="s">
        <v>97</v>
      </c>
      <c r="D913" s="191">
        <v>316.39999999999998</v>
      </c>
      <c r="E913" s="193" t="s">
        <v>4846</v>
      </c>
    </row>
    <row r="914" spans="1:5" ht="19.5" x14ac:dyDescent="0.2">
      <c r="A914" s="191" t="s">
        <v>2064</v>
      </c>
      <c r="B914" s="191" t="s">
        <v>2066</v>
      </c>
      <c r="C914" s="191" t="s">
        <v>97</v>
      </c>
      <c r="D914" s="191">
        <v>12.1</v>
      </c>
      <c r="E914" s="193" t="s">
        <v>4846</v>
      </c>
    </row>
    <row r="915" spans="1:5" ht="19.5" x14ac:dyDescent="0.2">
      <c r="A915" s="191" t="s">
        <v>2068</v>
      </c>
      <c r="B915" s="191" t="s">
        <v>2070</v>
      </c>
      <c r="C915" s="191" t="s">
        <v>104</v>
      </c>
      <c r="D915" s="191">
        <v>14</v>
      </c>
      <c r="E915" s="193" t="s">
        <v>4869</v>
      </c>
    </row>
    <row r="916" spans="1:5" x14ac:dyDescent="0.2">
      <c r="A916" s="191" t="s">
        <v>2072</v>
      </c>
      <c r="B916" s="191" t="s">
        <v>2073</v>
      </c>
      <c r="C916" s="191"/>
      <c r="D916" s="191"/>
      <c r="E916" s="193"/>
    </row>
    <row r="917" spans="1:5" ht="58.5" x14ac:dyDescent="0.2">
      <c r="A917" s="191" t="s">
        <v>2074</v>
      </c>
      <c r="B917" s="191" t="s">
        <v>2076</v>
      </c>
      <c r="C917" s="191" t="s">
        <v>97</v>
      </c>
      <c r="D917" s="191">
        <v>145.91999999999999</v>
      </c>
      <c r="E917" s="193" t="s">
        <v>4903</v>
      </c>
    </row>
    <row r="918" spans="1:5" x14ac:dyDescent="0.2">
      <c r="A918" s="191" t="s">
        <v>2078</v>
      </c>
      <c r="B918" s="191" t="s">
        <v>872</v>
      </c>
      <c r="C918" s="191"/>
      <c r="D918" s="191"/>
      <c r="E918" s="193"/>
    </row>
    <row r="919" spans="1:5" ht="39" x14ac:dyDescent="0.2">
      <c r="A919" s="191" t="s">
        <v>2079</v>
      </c>
      <c r="B919" s="191" t="s">
        <v>2081</v>
      </c>
      <c r="C919" s="191" t="s">
        <v>76</v>
      </c>
      <c r="D919" s="191">
        <v>10</v>
      </c>
      <c r="E919" s="193" t="s">
        <v>4904</v>
      </c>
    </row>
    <row r="920" spans="1:5" ht="39" x14ac:dyDescent="0.2">
      <c r="A920" s="191" t="s">
        <v>2083</v>
      </c>
      <c r="B920" s="191" t="s">
        <v>2085</v>
      </c>
      <c r="C920" s="191" t="s">
        <v>97</v>
      </c>
      <c r="D920" s="191">
        <v>24.02</v>
      </c>
      <c r="E920" s="193" t="s">
        <v>4905</v>
      </c>
    </row>
    <row r="921" spans="1:5" ht="29.25" x14ac:dyDescent="0.2">
      <c r="A921" s="191" t="s">
        <v>2087</v>
      </c>
      <c r="B921" s="191" t="s">
        <v>2089</v>
      </c>
      <c r="C921" s="191" t="s">
        <v>76</v>
      </c>
      <c r="D921" s="191">
        <v>10</v>
      </c>
      <c r="E921" s="193" t="s">
        <v>4906</v>
      </c>
    </row>
    <row r="922" spans="1:5" ht="29.25" x14ac:dyDescent="0.2">
      <c r="A922" s="191" t="s">
        <v>2091</v>
      </c>
      <c r="B922" s="191" t="s">
        <v>2093</v>
      </c>
      <c r="C922" s="191" t="s">
        <v>97</v>
      </c>
      <c r="D922" s="191">
        <v>24</v>
      </c>
      <c r="E922" s="193" t="s">
        <v>4907</v>
      </c>
    </row>
    <row r="923" spans="1:5" ht="29.25" x14ac:dyDescent="0.2">
      <c r="A923" s="191" t="s">
        <v>2095</v>
      </c>
      <c r="B923" s="191" t="s">
        <v>2097</v>
      </c>
      <c r="C923" s="191" t="s">
        <v>76</v>
      </c>
      <c r="D923" s="191">
        <v>10</v>
      </c>
      <c r="E923" s="193" t="s">
        <v>4908</v>
      </c>
    </row>
    <row r="924" spans="1:5" ht="39" x14ac:dyDescent="0.2">
      <c r="A924" s="191" t="s">
        <v>2099</v>
      </c>
      <c r="B924" s="191" t="s">
        <v>2101</v>
      </c>
      <c r="C924" s="191" t="s">
        <v>104</v>
      </c>
      <c r="D924" s="191">
        <v>46.81</v>
      </c>
      <c r="E924" s="193" t="s">
        <v>4849</v>
      </c>
    </row>
    <row r="925" spans="1:5" ht="39" x14ac:dyDescent="0.2">
      <c r="A925" s="191" t="s">
        <v>2103</v>
      </c>
      <c r="B925" s="191" t="s">
        <v>950</v>
      </c>
      <c r="C925" s="191" t="s">
        <v>104</v>
      </c>
      <c r="D925" s="191">
        <v>46.81</v>
      </c>
      <c r="E925" s="193" t="s">
        <v>4849</v>
      </c>
    </row>
    <row r="926" spans="1:5" x14ac:dyDescent="0.2">
      <c r="A926" s="191" t="s">
        <v>50</v>
      </c>
      <c r="B926" s="191" t="s">
        <v>29</v>
      </c>
      <c r="C926" s="191"/>
      <c r="D926" s="191"/>
      <c r="E926" s="193"/>
    </row>
    <row r="927" spans="1:5" ht="29.25" x14ac:dyDescent="0.2">
      <c r="A927" s="191" t="s">
        <v>2104</v>
      </c>
      <c r="B927" s="191" t="s">
        <v>2101</v>
      </c>
      <c r="C927" s="191" t="s">
        <v>104</v>
      </c>
      <c r="D927" s="191">
        <v>1020.38</v>
      </c>
      <c r="E927" s="193" t="s">
        <v>4909</v>
      </c>
    </row>
    <row r="928" spans="1:5" ht="29.25" x14ac:dyDescent="0.2">
      <c r="A928" s="191" t="s">
        <v>2105</v>
      </c>
      <c r="B928" s="191" t="s">
        <v>2107</v>
      </c>
      <c r="C928" s="191" t="s">
        <v>104</v>
      </c>
      <c r="D928" s="191">
        <v>46.17</v>
      </c>
      <c r="E928" s="193" t="s">
        <v>4812</v>
      </c>
    </row>
    <row r="929" spans="1:5" x14ac:dyDescent="0.2">
      <c r="A929" s="191" t="s">
        <v>51</v>
      </c>
      <c r="B929" s="191" t="s">
        <v>33</v>
      </c>
      <c r="C929" s="191"/>
      <c r="D929" s="191"/>
      <c r="E929" s="193"/>
    </row>
    <row r="930" spans="1:5" ht="19.5" x14ac:dyDescent="0.2">
      <c r="A930" s="191" t="s">
        <v>2109</v>
      </c>
      <c r="B930" s="191" t="s">
        <v>2111</v>
      </c>
      <c r="C930" s="191" t="s">
        <v>111</v>
      </c>
      <c r="D930" s="191">
        <v>43.4</v>
      </c>
      <c r="E930" s="193" t="s">
        <v>4910</v>
      </c>
    </row>
    <row r="931" spans="1:5" ht="19.5" x14ac:dyDescent="0.2">
      <c r="A931" s="191" t="s">
        <v>2113</v>
      </c>
      <c r="B931" s="191" t="s">
        <v>2115</v>
      </c>
      <c r="C931" s="191" t="s">
        <v>104</v>
      </c>
      <c r="D931" s="191">
        <v>868.1</v>
      </c>
      <c r="E931" s="193" t="s">
        <v>4812</v>
      </c>
    </row>
    <row r="932" spans="1:5" ht="19.5" x14ac:dyDescent="0.2">
      <c r="A932" s="191" t="s">
        <v>2117</v>
      </c>
      <c r="B932" s="191" t="s">
        <v>2119</v>
      </c>
      <c r="C932" s="191" t="s">
        <v>97</v>
      </c>
      <c r="D932" s="191">
        <v>30.9</v>
      </c>
      <c r="E932" s="193" t="s">
        <v>4911</v>
      </c>
    </row>
    <row r="933" spans="1:5" ht="29.25" x14ac:dyDescent="0.2">
      <c r="A933" s="191" t="s">
        <v>2121</v>
      </c>
      <c r="B933" s="191" t="s">
        <v>2123</v>
      </c>
      <c r="C933" s="191" t="s">
        <v>104</v>
      </c>
      <c r="D933" s="191">
        <v>816.19</v>
      </c>
      <c r="E933" s="193" t="s">
        <v>4912</v>
      </c>
    </row>
    <row r="934" spans="1:5" ht="19.5" x14ac:dyDescent="0.2">
      <c r="A934" s="191" t="s">
        <v>2125</v>
      </c>
      <c r="B934" s="191" t="s">
        <v>2127</v>
      </c>
      <c r="C934" s="191" t="s">
        <v>104</v>
      </c>
      <c r="D934" s="191">
        <v>816.19</v>
      </c>
      <c r="E934" s="193" t="s">
        <v>4912</v>
      </c>
    </row>
    <row r="935" spans="1:5" ht="19.5" x14ac:dyDescent="0.2">
      <c r="A935" s="191" t="s">
        <v>2129</v>
      </c>
      <c r="B935" s="191" t="s">
        <v>2131</v>
      </c>
      <c r="C935" s="191" t="s">
        <v>104</v>
      </c>
      <c r="D935" s="191">
        <v>816.19</v>
      </c>
      <c r="E935" s="193" t="s">
        <v>4912</v>
      </c>
    </row>
    <row r="936" spans="1:5" ht="23.25" customHeight="1" x14ac:dyDescent="0.2">
      <c r="A936" s="191" t="s">
        <v>2133</v>
      </c>
      <c r="B936" s="191" t="s">
        <v>930</v>
      </c>
      <c r="C936" s="191" t="s">
        <v>97</v>
      </c>
      <c r="D936" s="191">
        <v>202.38</v>
      </c>
      <c r="E936" s="193" t="s">
        <v>4913</v>
      </c>
    </row>
    <row r="937" spans="1:5" x14ac:dyDescent="0.2">
      <c r="A937" s="191" t="s">
        <v>2134</v>
      </c>
      <c r="B937" s="191" t="s">
        <v>934</v>
      </c>
      <c r="C937" s="191" t="s">
        <v>104</v>
      </c>
      <c r="D937" s="191">
        <v>16.079999999999998</v>
      </c>
      <c r="E937" s="193" t="s">
        <v>4914</v>
      </c>
    </row>
    <row r="938" spans="1:5" ht="39" x14ac:dyDescent="0.2">
      <c r="A938" s="191" t="s">
        <v>2135</v>
      </c>
      <c r="B938" s="191" t="s">
        <v>926</v>
      </c>
      <c r="C938" s="191" t="s">
        <v>104</v>
      </c>
      <c r="D938" s="191">
        <v>40.96</v>
      </c>
      <c r="E938" s="193" t="s">
        <v>4964</v>
      </c>
    </row>
    <row r="939" spans="1:5" ht="29.25" x14ac:dyDescent="0.2">
      <c r="A939" s="191" t="s">
        <v>2136</v>
      </c>
      <c r="B939" s="191" t="s">
        <v>942</v>
      </c>
      <c r="C939" s="191" t="s">
        <v>111</v>
      </c>
      <c r="D939" s="191">
        <v>0.5</v>
      </c>
      <c r="E939" s="193" t="s">
        <v>4966</v>
      </c>
    </row>
    <row r="940" spans="1:5" x14ac:dyDescent="0.2">
      <c r="A940" s="191" t="s">
        <v>52</v>
      </c>
      <c r="B940" s="191" t="s">
        <v>35</v>
      </c>
      <c r="C940" s="191"/>
      <c r="D940" s="191"/>
      <c r="E940" s="193"/>
    </row>
    <row r="941" spans="1:5" ht="234" x14ac:dyDescent="0.2">
      <c r="A941" s="191" t="s">
        <v>2137</v>
      </c>
      <c r="B941" s="191" t="s">
        <v>2139</v>
      </c>
      <c r="C941" s="191" t="s">
        <v>104</v>
      </c>
      <c r="D941" s="191">
        <v>107.03</v>
      </c>
      <c r="E941" s="193" t="s">
        <v>4862</v>
      </c>
    </row>
    <row r="942" spans="1:5" x14ac:dyDescent="0.2">
      <c r="A942" s="191" t="s">
        <v>53</v>
      </c>
      <c r="B942" s="191" t="s">
        <v>37</v>
      </c>
      <c r="C942" s="191"/>
      <c r="D942" s="191"/>
      <c r="E942" s="193"/>
    </row>
    <row r="943" spans="1:5" x14ac:dyDescent="0.2">
      <c r="A943" s="191" t="s">
        <v>2141</v>
      </c>
      <c r="B943" s="191" t="s">
        <v>2143</v>
      </c>
      <c r="C943" s="191" t="s">
        <v>76</v>
      </c>
      <c r="D943" s="191">
        <v>56</v>
      </c>
      <c r="E943" s="193" t="s">
        <v>4815</v>
      </c>
    </row>
    <row r="944" spans="1:5" ht="19.5" x14ac:dyDescent="0.2">
      <c r="A944" s="191" t="s">
        <v>2145</v>
      </c>
      <c r="B944" s="191" t="s">
        <v>2147</v>
      </c>
      <c r="C944" s="191" t="s">
        <v>76</v>
      </c>
      <c r="D944" s="191">
        <v>49</v>
      </c>
      <c r="E944" s="193" t="s">
        <v>4815</v>
      </c>
    </row>
    <row r="945" spans="1:5" ht="19.5" x14ac:dyDescent="0.2">
      <c r="A945" s="191" t="s">
        <v>2149</v>
      </c>
      <c r="B945" s="191" t="s">
        <v>2151</v>
      </c>
      <c r="C945" s="191" t="s">
        <v>76</v>
      </c>
      <c r="D945" s="191">
        <v>60</v>
      </c>
      <c r="E945" s="193" t="s">
        <v>4815</v>
      </c>
    </row>
    <row r="946" spans="1:5" x14ac:dyDescent="0.2">
      <c r="A946" s="191" t="s">
        <v>2153</v>
      </c>
      <c r="B946" s="191" t="s">
        <v>2155</v>
      </c>
      <c r="C946" s="191" t="s">
        <v>76</v>
      </c>
      <c r="D946" s="191">
        <v>360</v>
      </c>
      <c r="E946" s="193" t="s">
        <v>4915</v>
      </c>
    </row>
    <row r="947" spans="1:5" ht="19.5" x14ac:dyDescent="0.2">
      <c r="A947" s="191" t="s">
        <v>2157</v>
      </c>
      <c r="B947" s="191" t="s">
        <v>2159</v>
      </c>
      <c r="C947" s="191" t="s">
        <v>76</v>
      </c>
      <c r="D947" s="191">
        <v>1200</v>
      </c>
      <c r="E947" s="193" t="s">
        <v>4815</v>
      </c>
    </row>
    <row r="948" spans="1:5" x14ac:dyDescent="0.2">
      <c r="A948" s="191" t="s">
        <v>2161</v>
      </c>
      <c r="B948" s="191" t="s">
        <v>2163</v>
      </c>
      <c r="C948" s="191" t="s">
        <v>76</v>
      </c>
      <c r="D948" s="191">
        <v>1200</v>
      </c>
      <c r="E948" s="193" t="s">
        <v>4815</v>
      </c>
    </row>
    <row r="949" spans="1:5" ht="19.5" x14ac:dyDescent="0.2">
      <c r="A949" s="191" t="s">
        <v>2165</v>
      </c>
      <c r="B949" s="191" t="s">
        <v>2167</v>
      </c>
      <c r="C949" s="191" t="s">
        <v>76</v>
      </c>
      <c r="D949" s="191">
        <v>150</v>
      </c>
      <c r="E949" s="193" t="s">
        <v>4815</v>
      </c>
    </row>
    <row r="950" spans="1:5" ht="19.5" x14ac:dyDescent="0.2">
      <c r="A950" s="191" t="s">
        <v>2169</v>
      </c>
      <c r="B950" s="191" t="s">
        <v>2171</v>
      </c>
      <c r="C950" s="191" t="s">
        <v>76</v>
      </c>
      <c r="D950" s="191">
        <v>1</v>
      </c>
      <c r="E950" s="193" t="s">
        <v>4815</v>
      </c>
    </row>
    <row r="951" spans="1:5" ht="19.5" x14ac:dyDescent="0.2">
      <c r="A951" s="191" t="s">
        <v>2173</v>
      </c>
      <c r="B951" s="191" t="s">
        <v>2175</v>
      </c>
      <c r="C951" s="191" t="s">
        <v>76</v>
      </c>
      <c r="D951" s="191">
        <v>128</v>
      </c>
      <c r="E951" s="193" t="s">
        <v>4815</v>
      </c>
    </row>
    <row r="952" spans="1:5" ht="19.5" x14ac:dyDescent="0.2">
      <c r="A952" s="191" t="s">
        <v>2177</v>
      </c>
      <c r="B952" s="191" t="s">
        <v>2179</v>
      </c>
      <c r="C952" s="191" t="s">
        <v>76</v>
      </c>
      <c r="D952" s="191">
        <v>55</v>
      </c>
      <c r="E952" s="193" t="s">
        <v>4815</v>
      </c>
    </row>
    <row r="953" spans="1:5" x14ac:dyDescent="0.2">
      <c r="A953" s="191" t="s">
        <v>54</v>
      </c>
      <c r="B953" s="191" t="s">
        <v>55</v>
      </c>
      <c r="C953" s="191"/>
      <c r="D953" s="191"/>
      <c r="E953" s="193"/>
    </row>
    <row r="954" spans="1:5" x14ac:dyDescent="0.2">
      <c r="A954" s="191" t="s">
        <v>2181</v>
      </c>
      <c r="B954" s="191" t="s">
        <v>2182</v>
      </c>
      <c r="C954" s="191"/>
      <c r="D954" s="191"/>
      <c r="E954" s="193"/>
    </row>
    <row r="955" spans="1:5" ht="29.25" x14ac:dyDescent="0.2">
      <c r="A955" s="191" t="s">
        <v>2183</v>
      </c>
      <c r="B955" s="191" t="s">
        <v>2185</v>
      </c>
      <c r="C955" s="191" t="s">
        <v>76</v>
      </c>
      <c r="D955" s="191">
        <v>8</v>
      </c>
      <c r="E955" s="193" t="s">
        <v>4916</v>
      </c>
    </row>
    <row r="956" spans="1:5" ht="39" x14ac:dyDescent="0.2">
      <c r="A956" s="191" t="s">
        <v>2187</v>
      </c>
      <c r="B956" s="191" t="s">
        <v>2189</v>
      </c>
      <c r="C956" s="191" t="s">
        <v>2190</v>
      </c>
      <c r="D956" s="191">
        <v>16</v>
      </c>
      <c r="E956" s="193" t="s">
        <v>4916</v>
      </c>
    </row>
    <row r="957" spans="1:5" ht="29.25" x14ac:dyDescent="0.2">
      <c r="A957" s="191" t="s">
        <v>2192</v>
      </c>
      <c r="B957" s="191" t="s">
        <v>2194</v>
      </c>
      <c r="C957" s="191" t="s">
        <v>2190</v>
      </c>
      <c r="D957" s="191">
        <v>16</v>
      </c>
      <c r="E957" s="193" t="s">
        <v>4916</v>
      </c>
    </row>
    <row r="958" spans="1:5" ht="19.5" x14ac:dyDescent="0.2">
      <c r="A958" s="191" t="s">
        <v>2195</v>
      </c>
      <c r="B958" s="191" t="s">
        <v>2197</v>
      </c>
      <c r="C958" s="191" t="s">
        <v>76</v>
      </c>
      <c r="D958" s="191">
        <v>8</v>
      </c>
      <c r="E958" s="193" t="s">
        <v>4917</v>
      </c>
    </row>
    <row r="959" spans="1:5" x14ac:dyDescent="0.2">
      <c r="A959" s="191" t="s">
        <v>2198</v>
      </c>
      <c r="B959" s="191" t="s">
        <v>2199</v>
      </c>
      <c r="C959" s="191"/>
      <c r="D959" s="191"/>
      <c r="E959" s="193"/>
    </row>
    <row r="960" spans="1:5" ht="29.25" x14ac:dyDescent="0.2">
      <c r="A960" s="191" t="s">
        <v>2200</v>
      </c>
      <c r="B960" s="191" t="s">
        <v>2202</v>
      </c>
      <c r="C960" s="191" t="s">
        <v>76</v>
      </c>
      <c r="D960" s="191">
        <v>1</v>
      </c>
      <c r="E960" s="193" t="s">
        <v>4916</v>
      </c>
    </row>
    <row r="961" spans="1:5" ht="19.5" x14ac:dyDescent="0.2">
      <c r="A961" s="191" t="s">
        <v>2204</v>
      </c>
      <c r="B961" s="191" t="s">
        <v>2206</v>
      </c>
      <c r="C961" s="191" t="s">
        <v>76</v>
      </c>
      <c r="D961" s="191">
        <v>6</v>
      </c>
      <c r="E961" s="193" t="s">
        <v>4916</v>
      </c>
    </row>
    <row r="962" spans="1:5" ht="19.5" x14ac:dyDescent="0.2">
      <c r="A962" s="191" t="s">
        <v>2208</v>
      </c>
      <c r="B962" s="191" t="s">
        <v>2210</v>
      </c>
      <c r="C962" s="191" t="s">
        <v>76</v>
      </c>
      <c r="D962" s="191">
        <v>6</v>
      </c>
      <c r="E962" s="193" t="s">
        <v>4916</v>
      </c>
    </row>
    <row r="963" spans="1:5" x14ac:dyDescent="0.2">
      <c r="A963" s="191" t="s">
        <v>2212</v>
      </c>
      <c r="B963" s="191" t="s">
        <v>2213</v>
      </c>
      <c r="C963" s="191"/>
      <c r="D963" s="191"/>
      <c r="E963" s="193"/>
    </row>
    <row r="964" spans="1:5" ht="68.25" x14ac:dyDescent="0.2">
      <c r="A964" s="191" t="s">
        <v>2214</v>
      </c>
      <c r="B964" s="191" t="s">
        <v>2216</v>
      </c>
      <c r="C964" s="191" t="s">
        <v>76</v>
      </c>
      <c r="D964" s="191">
        <v>45</v>
      </c>
      <c r="E964" s="193" t="s">
        <v>4918</v>
      </c>
    </row>
    <row r="965" spans="1:5" ht="87.75" x14ac:dyDescent="0.2">
      <c r="A965" s="191" t="s">
        <v>2218</v>
      </c>
      <c r="B965" s="191" t="s">
        <v>2220</v>
      </c>
      <c r="C965" s="191" t="s">
        <v>76</v>
      </c>
      <c r="D965" s="191">
        <v>36</v>
      </c>
      <c r="E965" s="193" t="s">
        <v>4919</v>
      </c>
    </row>
    <row r="966" spans="1:5" ht="29.25" x14ac:dyDescent="0.2">
      <c r="A966" s="191" t="s">
        <v>2222</v>
      </c>
      <c r="B966" s="191" t="s">
        <v>2224</v>
      </c>
      <c r="C966" s="191" t="s">
        <v>76</v>
      </c>
      <c r="D966" s="191">
        <v>1</v>
      </c>
      <c r="E966" s="193" t="s">
        <v>4920</v>
      </c>
    </row>
    <row r="967" spans="1:5" ht="29.25" x14ac:dyDescent="0.2">
      <c r="A967" s="191" t="s">
        <v>2226</v>
      </c>
      <c r="B967" s="191" t="s">
        <v>2228</v>
      </c>
      <c r="C967" s="191" t="s">
        <v>76</v>
      </c>
      <c r="D967" s="191">
        <v>1</v>
      </c>
      <c r="E967" s="193" t="s">
        <v>4920</v>
      </c>
    </row>
    <row r="968" spans="1:5" ht="29.25" x14ac:dyDescent="0.2">
      <c r="A968" s="191" t="s">
        <v>2230</v>
      </c>
      <c r="B968" s="191" t="s">
        <v>2232</v>
      </c>
      <c r="C968" s="191" t="s">
        <v>104</v>
      </c>
      <c r="D968" s="191">
        <v>0.3</v>
      </c>
      <c r="E968" s="193" t="s">
        <v>4921</v>
      </c>
    </row>
    <row r="969" spans="1:5" ht="58.5" x14ac:dyDescent="0.2">
      <c r="A969" s="191" t="s">
        <v>2234</v>
      </c>
      <c r="B969" s="191" t="s">
        <v>2236</v>
      </c>
      <c r="C969" s="191" t="s">
        <v>76</v>
      </c>
      <c r="D969" s="191">
        <v>17</v>
      </c>
      <c r="E969" s="193" t="s">
        <v>4922</v>
      </c>
    </row>
    <row r="970" spans="1:5" x14ac:dyDescent="0.2">
      <c r="A970" s="191" t="s">
        <v>2238</v>
      </c>
      <c r="B970" s="191" t="s">
        <v>2239</v>
      </c>
      <c r="C970" s="191"/>
      <c r="D970" s="191"/>
      <c r="E970" s="193"/>
    </row>
    <row r="971" spans="1:5" ht="19.5" x14ac:dyDescent="0.2">
      <c r="A971" s="191" t="s">
        <v>2240</v>
      </c>
      <c r="B971" s="191" t="s">
        <v>2242</v>
      </c>
      <c r="C971" s="191" t="s">
        <v>76</v>
      </c>
      <c r="D971" s="191">
        <v>7</v>
      </c>
      <c r="E971" s="193" t="s">
        <v>4923</v>
      </c>
    </row>
    <row r="972" spans="1:5" ht="19.5" x14ac:dyDescent="0.2">
      <c r="A972" s="191" t="s">
        <v>2244</v>
      </c>
      <c r="B972" s="191" t="s">
        <v>2246</v>
      </c>
      <c r="C972" s="191" t="s">
        <v>76</v>
      </c>
      <c r="D972" s="191">
        <v>4</v>
      </c>
      <c r="E972" s="193" t="s">
        <v>4923</v>
      </c>
    </row>
    <row r="973" spans="1:5" ht="19.5" x14ac:dyDescent="0.2">
      <c r="A973" s="191" t="s">
        <v>2248</v>
      </c>
      <c r="B973" s="191" t="s">
        <v>2250</v>
      </c>
      <c r="C973" s="191" t="s">
        <v>76</v>
      </c>
      <c r="D973" s="191">
        <v>9</v>
      </c>
      <c r="E973" s="193" t="s">
        <v>4923</v>
      </c>
    </row>
    <row r="974" spans="1:5" x14ac:dyDescent="0.2">
      <c r="A974" s="191" t="s">
        <v>2252</v>
      </c>
      <c r="B974" s="191" t="s">
        <v>2253</v>
      </c>
      <c r="C974" s="191"/>
      <c r="D974" s="191"/>
      <c r="E974" s="193"/>
    </row>
    <row r="975" spans="1:5" ht="29.25" x14ac:dyDescent="0.2">
      <c r="A975" s="191" t="s">
        <v>2254</v>
      </c>
      <c r="B975" s="191" t="s">
        <v>2256</v>
      </c>
      <c r="C975" s="191" t="s">
        <v>76</v>
      </c>
      <c r="D975" s="191">
        <v>5</v>
      </c>
      <c r="E975" s="193" t="s">
        <v>4924</v>
      </c>
    </row>
    <row r="976" spans="1:5" ht="29.25" x14ac:dyDescent="0.2">
      <c r="A976" s="191" t="s">
        <v>2258</v>
      </c>
      <c r="B976" s="191" t="s">
        <v>2260</v>
      </c>
      <c r="C976" s="191" t="s">
        <v>2190</v>
      </c>
      <c r="D976" s="191">
        <v>1</v>
      </c>
      <c r="E976" s="193" t="s">
        <v>4925</v>
      </c>
    </row>
    <row r="977" spans="1:5" x14ac:dyDescent="0.2">
      <c r="A977" s="191" t="s">
        <v>2262</v>
      </c>
      <c r="B977" s="191" t="s">
        <v>2264</v>
      </c>
      <c r="C977" s="191" t="s">
        <v>76</v>
      </c>
      <c r="D977" s="191">
        <v>1</v>
      </c>
      <c r="E977" s="193" t="s">
        <v>4925</v>
      </c>
    </row>
    <row r="978" spans="1:5" ht="19.5" x14ac:dyDescent="0.2">
      <c r="A978" s="191" t="s">
        <v>2266</v>
      </c>
      <c r="B978" s="191" t="s">
        <v>2268</v>
      </c>
      <c r="C978" s="191" t="s">
        <v>76</v>
      </c>
      <c r="D978" s="191">
        <v>1</v>
      </c>
      <c r="E978" s="193" t="s">
        <v>4925</v>
      </c>
    </row>
    <row r="979" spans="1:5" ht="19.5" x14ac:dyDescent="0.2">
      <c r="A979" s="191" t="s">
        <v>2270</v>
      </c>
      <c r="B979" s="191" t="s">
        <v>2272</v>
      </c>
      <c r="C979" s="191" t="s">
        <v>76</v>
      </c>
      <c r="D979" s="191">
        <v>3</v>
      </c>
      <c r="E979" s="193" t="s">
        <v>4925</v>
      </c>
    </row>
    <row r="980" spans="1:5" ht="29.25" x14ac:dyDescent="0.2">
      <c r="A980" s="191" t="s">
        <v>2274</v>
      </c>
      <c r="B980" s="191" t="s">
        <v>2276</v>
      </c>
      <c r="C980" s="191" t="s">
        <v>97</v>
      </c>
      <c r="D980" s="191">
        <v>37</v>
      </c>
      <c r="E980" s="193" t="s">
        <v>4926</v>
      </c>
    </row>
    <row r="981" spans="1:5" ht="19.5" x14ac:dyDescent="0.2">
      <c r="A981" s="191" t="s">
        <v>2278</v>
      </c>
      <c r="B981" s="191" t="s">
        <v>2280</v>
      </c>
      <c r="C981" s="191" t="s">
        <v>97</v>
      </c>
      <c r="D981" s="191">
        <v>104.95</v>
      </c>
      <c r="E981" s="193" t="s">
        <v>4927</v>
      </c>
    </row>
    <row r="982" spans="1:5" ht="29.25" x14ac:dyDescent="0.2">
      <c r="A982" s="191" t="s">
        <v>2282</v>
      </c>
      <c r="B982" s="191" t="s">
        <v>2284</v>
      </c>
      <c r="C982" s="191" t="s">
        <v>97</v>
      </c>
      <c r="D982" s="191">
        <v>131.44999999999999</v>
      </c>
      <c r="E982" s="193" t="s">
        <v>4928</v>
      </c>
    </row>
    <row r="983" spans="1:5" ht="29.25" x14ac:dyDescent="0.2">
      <c r="A983" s="191" t="s">
        <v>2286</v>
      </c>
      <c r="B983" s="191" t="s">
        <v>1049</v>
      </c>
      <c r="C983" s="191" t="s">
        <v>97</v>
      </c>
      <c r="D983" s="191">
        <v>131.44999999999999</v>
      </c>
      <c r="E983" s="193" t="s">
        <v>4928</v>
      </c>
    </row>
    <row r="984" spans="1:5" ht="19.5" x14ac:dyDescent="0.2">
      <c r="A984" s="191" t="s">
        <v>2287</v>
      </c>
      <c r="B984" s="191" t="s">
        <v>2289</v>
      </c>
      <c r="C984" s="191" t="s">
        <v>76</v>
      </c>
      <c r="D984" s="191">
        <v>2</v>
      </c>
      <c r="E984" s="193" t="s">
        <v>4925</v>
      </c>
    </row>
    <row r="985" spans="1:5" ht="19.5" x14ac:dyDescent="0.2">
      <c r="A985" s="191" t="s">
        <v>2291</v>
      </c>
      <c r="B985" s="191" t="s">
        <v>2293</v>
      </c>
      <c r="C985" s="191" t="s">
        <v>76</v>
      </c>
      <c r="D985" s="191">
        <v>2</v>
      </c>
      <c r="E985" s="193" t="s">
        <v>4925</v>
      </c>
    </row>
    <row r="986" spans="1:5" ht="19.5" x14ac:dyDescent="0.2">
      <c r="A986" s="191" t="s">
        <v>2295</v>
      </c>
      <c r="B986" s="191" t="s">
        <v>2297</v>
      </c>
      <c r="C986" s="191" t="s">
        <v>76</v>
      </c>
      <c r="D986" s="191">
        <v>2</v>
      </c>
      <c r="E986" s="193" t="s">
        <v>4925</v>
      </c>
    </row>
    <row r="987" spans="1:5" ht="29.25" x14ac:dyDescent="0.2">
      <c r="A987" s="191" t="s">
        <v>2299</v>
      </c>
      <c r="B987" s="191" t="s">
        <v>2301</v>
      </c>
      <c r="C987" s="191" t="s">
        <v>76</v>
      </c>
      <c r="D987" s="191">
        <v>4</v>
      </c>
      <c r="E987" s="193" t="s">
        <v>4925</v>
      </c>
    </row>
    <row r="988" spans="1:5" ht="29.25" x14ac:dyDescent="0.2">
      <c r="A988" s="191" t="s">
        <v>2303</v>
      </c>
      <c r="B988" s="191" t="s">
        <v>2305</v>
      </c>
      <c r="C988" s="191" t="s">
        <v>76</v>
      </c>
      <c r="D988" s="191">
        <v>3</v>
      </c>
      <c r="E988" s="193" t="s">
        <v>4925</v>
      </c>
    </row>
    <row r="989" spans="1:5" ht="29.25" x14ac:dyDescent="0.2">
      <c r="A989" s="191" t="s">
        <v>2307</v>
      </c>
      <c r="B989" s="191" t="s">
        <v>2309</v>
      </c>
      <c r="C989" s="191" t="s">
        <v>76</v>
      </c>
      <c r="D989" s="191">
        <v>10</v>
      </c>
      <c r="E989" s="193" t="s">
        <v>4925</v>
      </c>
    </row>
    <row r="990" spans="1:5" ht="29.25" x14ac:dyDescent="0.2">
      <c r="A990" s="191" t="s">
        <v>2311</v>
      </c>
      <c r="B990" s="191" t="s">
        <v>2313</v>
      </c>
      <c r="C990" s="191" t="s">
        <v>76</v>
      </c>
      <c r="D990" s="191">
        <v>9</v>
      </c>
      <c r="E990" s="193" t="s">
        <v>4925</v>
      </c>
    </row>
    <row r="991" spans="1:5" ht="29.25" x14ac:dyDescent="0.2">
      <c r="A991" s="191" t="s">
        <v>2315</v>
      </c>
      <c r="B991" s="191" t="s">
        <v>2317</v>
      </c>
      <c r="C991" s="191" t="s">
        <v>76</v>
      </c>
      <c r="D991" s="191">
        <v>15</v>
      </c>
      <c r="E991" s="193" t="s">
        <v>4925</v>
      </c>
    </row>
    <row r="992" spans="1:5" ht="29.25" x14ac:dyDescent="0.2">
      <c r="A992" s="191" t="s">
        <v>2319</v>
      </c>
      <c r="B992" s="191" t="s">
        <v>2321</v>
      </c>
      <c r="C992" s="191" t="s">
        <v>76</v>
      </c>
      <c r="D992" s="191">
        <v>5</v>
      </c>
      <c r="E992" s="193" t="s">
        <v>4925</v>
      </c>
    </row>
    <row r="993" spans="1:5" ht="29.25" x14ac:dyDescent="0.2">
      <c r="A993" s="191" t="s">
        <v>2323</v>
      </c>
      <c r="B993" s="191" t="s">
        <v>2325</v>
      </c>
      <c r="C993" s="191" t="s">
        <v>76</v>
      </c>
      <c r="D993" s="191">
        <v>10</v>
      </c>
      <c r="E993" s="193" t="s">
        <v>4925</v>
      </c>
    </row>
    <row r="994" spans="1:5" ht="39" x14ac:dyDescent="0.2">
      <c r="A994" s="191" t="s">
        <v>2327</v>
      </c>
      <c r="B994" s="191" t="s">
        <v>1602</v>
      </c>
      <c r="C994" s="191" t="s">
        <v>111</v>
      </c>
      <c r="D994" s="191">
        <v>28.39</v>
      </c>
      <c r="E994" s="193" t="s">
        <v>4929</v>
      </c>
    </row>
    <row r="995" spans="1:5" ht="39" x14ac:dyDescent="0.2">
      <c r="A995" s="191" t="s">
        <v>2328</v>
      </c>
      <c r="B995" s="191" t="s">
        <v>560</v>
      </c>
      <c r="C995" s="191" t="s">
        <v>111</v>
      </c>
      <c r="D995" s="191">
        <v>28.39</v>
      </c>
      <c r="E995" s="193" t="s">
        <v>4929</v>
      </c>
    </row>
    <row r="996" spans="1:5" x14ac:dyDescent="0.2">
      <c r="A996" s="191" t="s">
        <v>56</v>
      </c>
      <c r="B996" s="191" t="s">
        <v>39</v>
      </c>
      <c r="C996" s="191"/>
      <c r="D996" s="191"/>
      <c r="E996" s="193"/>
    </row>
    <row r="997" spans="1:5" x14ac:dyDescent="0.2">
      <c r="A997" s="191" t="s">
        <v>2329</v>
      </c>
      <c r="B997" s="191" t="s">
        <v>2330</v>
      </c>
      <c r="C997" s="191"/>
      <c r="D997" s="191"/>
      <c r="E997" s="193"/>
    </row>
    <row r="998" spans="1:5" ht="19.5" x14ac:dyDescent="0.2">
      <c r="A998" s="191" t="s">
        <v>2331</v>
      </c>
      <c r="B998" s="191" t="s">
        <v>2333</v>
      </c>
      <c r="C998" s="191" t="s">
        <v>111</v>
      </c>
      <c r="D998" s="191">
        <v>7.25</v>
      </c>
      <c r="E998" s="193" t="s">
        <v>4867</v>
      </c>
    </row>
    <row r="999" spans="1:5" ht="29.25" x14ac:dyDescent="0.2">
      <c r="A999" s="191" t="s">
        <v>2335</v>
      </c>
      <c r="B999" s="191" t="s">
        <v>2337</v>
      </c>
      <c r="C999" s="191" t="s">
        <v>104</v>
      </c>
      <c r="D999" s="191">
        <v>84.8</v>
      </c>
      <c r="E999" s="193" t="s">
        <v>4930</v>
      </c>
    </row>
    <row r="1000" spans="1:5" ht="29.25" x14ac:dyDescent="0.2">
      <c r="A1000" s="191" t="s">
        <v>2339</v>
      </c>
      <c r="B1000" s="191" t="s">
        <v>2341</v>
      </c>
      <c r="C1000" s="191" t="s">
        <v>787</v>
      </c>
      <c r="D1000" s="191">
        <v>692.72</v>
      </c>
      <c r="E1000" s="193" t="s">
        <v>4931</v>
      </c>
    </row>
    <row r="1001" spans="1:5" ht="29.25" x14ac:dyDescent="0.2">
      <c r="A1001" s="191" t="s">
        <v>2343</v>
      </c>
      <c r="B1001" s="191" t="s">
        <v>1169</v>
      </c>
      <c r="C1001" s="191" t="s">
        <v>787</v>
      </c>
      <c r="D1001" s="191">
        <v>307.19</v>
      </c>
      <c r="E1001" s="193" t="s">
        <v>4932</v>
      </c>
    </row>
    <row r="1002" spans="1:5" ht="29.25" x14ac:dyDescent="0.2">
      <c r="A1002" s="191" t="s">
        <v>2344</v>
      </c>
      <c r="B1002" s="191" t="s">
        <v>2346</v>
      </c>
      <c r="C1002" s="191" t="s">
        <v>111</v>
      </c>
      <c r="D1002" s="191">
        <v>5.67</v>
      </c>
      <c r="E1002" s="193" t="s">
        <v>4933</v>
      </c>
    </row>
    <row r="1003" spans="1:5" ht="19.5" x14ac:dyDescent="0.2">
      <c r="A1003" s="191" t="s">
        <v>2348</v>
      </c>
      <c r="B1003" s="191" t="s">
        <v>2350</v>
      </c>
      <c r="C1003" s="191" t="s">
        <v>111</v>
      </c>
      <c r="D1003" s="191">
        <v>4.78</v>
      </c>
      <c r="E1003" s="193" t="s">
        <v>4867</v>
      </c>
    </row>
    <row r="1004" spans="1:5" x14ac:dyDescent="0.2">
      <c r="A1004" s="191" t="s">
        <v>2352</v>
      </c>
      <c r="B1004" s="191" t="s">
        <v>2354</v>
      </c>
      <c r="C1004" s="191" t="s">
        <v>111</v>
      </c>
      <c r="D1004" s="191">
        <v>0.89</v>
      </c>
      <c r="E1004" s="193" t="s">
        <v>4867</v>
      </c>
    </row>
    <row r="1005" spans="1:5" ht="29.25" x14ac:dyDescent="0.2">
      <c r="A1005" s="191" t="s">
        <v>2356</v>
      </c>
      <c r="B1005" s="191" t="s">
        <v>2358</v>
      </c>
      <c r="C1005" s="191" t="s">
        <v>104</v>
      </c>
      <c r="D1005" s="191">
        <v>81.2</v>
      </c>
      <c r="E1005" s="193" t="s">
        <v>4867</v>
      </c>
    </row>
    <row r="1006" spans="1:5" ht="29.25" x14ac:dyDescent="0.2">
      <c r="A1006" s="191" t="s">
        <v>2360</v>
      </c>
      <c r="B1006" s="191" t="s">
        <v>2362</v>
      </c>
      <c r="C1006" s="191" t="s">
        <v>104</v>
      </c>
      <c r="D1006" s="191">
        <v>87.1</v>
      </c>
      <c r="E1006" s="193" t="s">
        <v>4867</v>
      </c>
    </row>
    <row r="1007" spans="1:5" ht="29.25" x14ac:dyDescent="0.2">
      <c r="A1007" s="191" t="s">
        <v>2363</v>
      </c>
      <c r="B1007" s="191" t="s">
        <v>2365</v>
      </c>
      <c r="C1007" s="191" t="s">
        <v>104</v>
      </c>
      <c r="D1007" s="191">
        <v>87.1</v>
      </c>
      <c r="E1007" s="193" t="s">
        <v>4867</v>
      </c>
    </row>
    <row r="1008" spans="1:5" x14ac:dyDescent="0.2">
      <c r="A1008" s="191" t="s">
        <v>2367</v>
      </c>
      <c r="B1008" s="191" t="s">
        <v>2368</v>
      </c>
      <c r="C1008" s="191"/>
      <c r="D1008" s="191"/>
      <c r="E1008" s="193"/>
    </row>
    <row r="1009" spans="1:5" ht="19.5" x14ac:dyDescent="0.2">
      <c r="A1009" s="191" t="s">
        <v>2369</v>
      </c>
      <c r="B1009" s="191" t="s">
        <v>2371</v>
      </c>
      <c r="C1009" s="191" t="s">
        <v>104</v>
      </c>
      <c r="D1009" s="191">
        <v>54.38</v>
      </c>
      <c r="E1009" s="193" t="s">
        <v>4934</v>
      </c>
    </row>
    <row r="1010" spans="1:5" x14ac:dyDescent="0.2">
      <c r="A1010" s="191" t="s">
        <v>2373</v>
      </c>
      <c r="B1010" s="191" t="s">
        <v>1017</v>
      </c>
      <c r="C1010" s="191"/>
      <c r="D1010" s="191"/>
      <c r="E1010" s="193"/>
    </row>
    <row r="1011" spans="1:5" ht="19.5" x14ac:dyDescent="0.2">
      <c r="A1011" s="191" t="s">
        <v>2374</v>
      </c>
      <c r="B1011" s="191" t="s">
        <v>2376</v>
      </c>
      <c r="C1011" s="191" t="s">
        <v>76</v>
      </c>
      <c r="D1011" s="191">
        <v>6</v>
      </c>
      <c r="E1011" s="193" t="s">
        <v>4815</v>
      </c>
    </row>
    <row r="1012" spans="1:5" ht="19.5" x14ac:dyDescent="0.2">
      <c r="A1012" s="191" t="s">
        <v>2378</v>
      </c>
      <c r="B1012" s="191" t="s">
        <v>2380</v>
      </c>
      <c r="C1012" s="191" t="s">
        <v>76</v>
      </c>
      <c r="D1012" s="191">
        <v>12</v>
      </c>
      <c r="E1012" s="193" t="s">
        <v>4815</v>
      </c>
    </row>
    <row r="1013" spans="1:5" x14ac:dyDescent="0.2">
      <c r="A1013" s="191" t="s">
        <v>2382</v>
      </c>
      <c r="B1013" s="191" t="s">
        <v>1023</v>
      </c>
      <c r="C1013" s="191"/>
      <c r="D1013" s="191"/>
      <c r="E1013" s="193"/>
    </row>
    <row r="1014" spans="1:5" ht="29.25" x14ac:dyDescent="0.2">
      <c r="A1014" s="191" t="s">
        <v>2383</v>
      </c>
      <c r="B1014" s="191" t="s">
        <v>2385</v>
      </c>
      <c r="C1014" s="191" t="s">
        <v>76</v>
      </c>
      <c r="D1014" s="191">
        <v>3</v>
      </c>
      <c r="E1014" s="193" t="s">
        <v>4935</v>
      </c>
    </row>
    <row r="1015" spans="1:5" x14ac:dyDescent="0.2">
      <c r="A1015" s="191" t="s">
        <v>57</v>
      </c>
      <c r="B1015" s="191" t="s">
        <v>41</v>
      </c>
      <c r="C1015" s="191"/>
      <c r="D1015" s="191"/>
      <c r="E1015" s="193"/>
    </row>
    <row r="1016" spans="1:5" x14ac:dyDescent="0.2">
      <c r="A1016" s="191" t="s">
        <v>2387</v>
      </c>
      <c r="B1016" s="191" t="s">
        <v>2388</v>
      </c>
      <c r="C1016" s="191"/>
      <c r="D1016" s="191"/>
      <c r="E1016" s="193"/>
    </row>
    <row r="1017" spans="1:5" x14ac:dyDescent="0.2">
      <c r="A1017" s="191" t="s">
        <v>2389</v>
      </c>
      <c r="B1017" s="191" t="s">
        <v>2391</v>
      </c>
      <c r="C1017" s="191" t="s">
        <v>104</v>
      </c>
      <c r="D1017" s="191">
        <v>110</v>
      </c>
      <c r="E1017" s="193" t="s">
        <v>4936</v>
      </c>
    </row>
    <row r="1018" spans="1:5" ht="19.5" x14ac:dyDescent="0.2">
      <c r="A1018" s="191" t="s">
        <v>2393</v>
      </c>
      <c r="B1018" s="191" t="s">
        <v>2395</v>
      </c>
      <c r="C1018" s="191" t="s">
        <v>104</v>
      </c>
      <c r="D1018" s="191">
        <v>91.7</v>
      </c>
      <c r="E1018" s="193" t="s">
        <v>4812</v>
      </c>
    </row>
    <row r="1019" spans="1:5" ht="39" x14ac:dyDescent="0.2">
      <c r="A1019" s="191" t="s">
        <v>2397</v>
      </c>
      <c r="B1019" s="191" t="s">
        <v>2399</v>
      </c>
      <c r="C1019" s="191" t="s">
        <v>2400</v>
      </c>
      <c r="D1019" s="191">
        <v>30</v>
      </c>
      <c r="E1019" s="193" t="s">
        <v>4937</v>
      </c>
    </row>
    <row r="1020" spans="1:5" ht="19.5" x14ac:dyDescent="0.2">
      <c r="A1020" s="191" t="s">
        <v>2402</v>
      </c>
      <c r="B1020" s="191" t="s">
        <v>2404</v>
      </c>
      <c r="C1020" s="191" t="s">
        <v>97</v>
      </c>
      <c r="D1020" s="191">
        <v>120</v>
      </c>
      <c r="E1020" s="193" t="s">
        <v>4938</v>
      </c>
    </row>
    <row r="1021" spans="1:5" x14ac:dyDescent="0.2">
      <c r="A1021" s="191" t="s">
        <v>2406</v>
      </c>
      <c r="B1021" s="191" t="s">
        <v>1035</v>
      </c>
      <c r="C1021" s="191"/>
      <c r="D1021" s="191"/>
      <c r="E1021" s="193"/>
    </row>
    <row r="1022" spans="1:5" ht="19.5" x14ac:dyDescent="0.2">
      <c r="A1022" s="191" t="s">
        <v>2407</v>
      </c>
      <c r="B1022" s="191" t="s">
        <v>2409</v>
      </c>
      <c r="C1022" s="191" t="s">
        <v>97</v>
      </c>
      <c r="D1022" s="191">
        <v>210</v>
      </c>
      <c r="E1022" s="193" t="s">
        <v>4818</v>
      </c>
    </row>
    <row r="1023" spans="1:5" x14ac:dyDescent="0.2">
      <c r="A1023" s="191" t="s">
        <v>2411</v>
      </c>
      <c r="B1023" s="191" t="s">
        <v>1483</v>
      </c>
      <c r="C1023" s="191" t="s">
        <v>430</v>
      </c>
      <c r="D1023" s="191">
        <v>1</v>
      </c>
      <c r="E1023" s="193" t="s">
        <v>4818</v>
      </c>
    </row>
    <row r="1024" spans="1:5" ht="19.5" x14ac:dyDescent="0.2">
      <c r="A1024" s="191" t="s">
        <v>2412</v>
      </c>
      <c r="B1024" s="191" t="s">
        <v>2414</v>
      </c>
      <c r="C1024" s="191" t="s">
        <v>76</v>
      </c>
      <c r="D1024" s="191">
        <v>11</v>
      </c>
      <c r="E1024" s="193" t="s">
        <v>4939</v>
      </c>
    </row>
    <row r="1025" spans="1:5" x14ac:dyDescent="0.2">
      <c r="A1025" s="191" t="s">
        <v>2416</v>
      </c>
      <c r="B1025" s="191" t="s">
        <v>2418</v>
      </c>
      <c r="C1025" s="191" t="s">
        <v>76</v>
      </c>
      <c r="D1025" s="191">
        <v>1</v>
      </c>
      <c r="E1025" s="193" t="s">
        <v>4818</v>
      </c>
    </row>
    <row r="1026" spans="1:5" ht="19.5" x14ac:dyDescent="0.2">
      <c r="A1026" s="191" t="s">
        <v>2420</v>
      </c>
      <c r="B1026" s="191" t="s">
        <v>2422</v>
      </c>
      <c r="C1026" s="191" t="s">
        <v>76</v>
      </c>
      <c r="D1026" s="191">
        <v>10</v>
      </c>
      <c r="E1026" s="193" t="s">
        <v>4818</v>
      </c>
    </row>
    <row r="1027" spans="1:5" x14ac:dyDescent="0.2">
      <c r="A1027" s="191" t="s">
        <v>2424</v>
      </c>
      <c r="B1027" s="191" t="s">
        <v>2426</v>
      </c>
      <c r="C1027" s="191" t="s">
        <v>76</v>
      </c>
      <c r="D1027" s="191">
        <v>100</v>
      </c>
      <c r="E1027" s="193" t="s">
        <v>4818</v>
      </c>
    </row>
    <row r="1028" spans="1:5" x14ac:dyDescent="0.2">
      <c r="A1028" s="191" t="s">
        <v>2428</v>
      </c>
      <c r="B1028" s="191" t="s">
        <v>1378</v>
      </c>
      <c r="C1028" s="191" t="s">
        <v>76</v>
      </c>
      <c r="D1028" s="191">
        <v>3.53</v>
      </c>
      <c r="E1028" s="193" t="s">
        <v>4818</v>
      </c>
    </row>
    <row r="1029" spans="1:5" ht="19.5" x14ac:dyDescent="0.2">
      <c r="A1029" s="191" t="s">
        <v>2429</v>
      </c>
      <c r="B1029" s="191" t="s">
        <v>2431</v>
      </c>
      <c r="C1029" s="191" t="s">
        <v>76</v>
      </c>
      <c r="D1029" s="191">
        <v>24</v>
      </c>
      <c r="E1029" s="193" t="s">
        <v>4818</v>
      </c>
    </row>
    <row r="1030" spans="1:5" x14ac:dyDescent="0.2">
      <c r="A1030" s="191" t="s">
        <v>2433</v>
      </c>
      <c r="B1030" s="191" t="s">
        <v>2435</v>
      </c>
      <c r="C1030" s="191" t="s">
        <v>76</v>
      </c>
      <c r="D1030" s="191">
        <v>1</v>
      </c>
      <c r="E1030" s="193" t="s">
        <v>4818</v>
      </c>
    </row>
    <row r="1031" spans="1:5" ht="19.5" x14ac:dyDescent="0.2">
      <c r="A1031" s="191" t="s">
        <v>2437</v>
      </c>
      <c r="B1031" s="191" t="s">
        <v>2439</v>
      </c>
      <c r="C1031" s="191" t="s">
        <v>76</v>
      </c>
      <c r="D1031" s="191">
        <v>1</v>
      </c>
      <c r="E1031" s="193" t="s">
        <v>4818</v>
      </c>
    </row>
    <row r="1032" spans="1:5" ht="19.5" x14ac:dyDescent="0.2">
      <c r="A1032" s="191" t="s">
        <v>2441</v>
      </c>
      <c r="B1032" s="191" t="s">
        <v>2443</v>
      </c>
      <c r="C1032" s="191" t="s">
        <v>76</v>
      </c>
      <c r="D1032" s="191">
        <v>3</v>
      </c>
      <c r="E1032" s="193" t="s">
        <v>4818</v>
      </c>
    </row>
    <row r="1033" spans="1:5" ht="19.5" x14ac:dyDescent="0.2">
      <c r="A1033" s="191" t="s">
        <v>2445</v>
      </c>
      <c r="B1033" s="191" t="s">
        <v>2447</v>
      </c>
      <c r="C1033" s="191" t="s">
        <v>76</v>
      </c>
      <c r="D1033" s="191">
        <v>2</v>
      </c>
      <c r="E1033" s="193" t="s">
        <v>4818</v>
      </c>
    </row>
    <row r="1034" spans="1:5" ht="19.5" x14ac:dyDescent="0.2">
      <c r="A1034" s="191" t="s">
        <v>2449</v>
      </c>
      <c r="B1034" s="191" t="s">
        <v>2451</v>
      </c>
      <c r="C1034" s="191" t="s">
        <v>76</v>
      </c>
      <c r="D1034" s="191">
        <v>1</v>
      </c>
      <c r="E1034" s="193" t="s">
        <v>4818</v>
      </c>
    </row>
    <row r="1035" spans="1:5" ht="29.25" x14ac:dyDescent="0.2">
      <c r="A1035" s="191" t="s">
        <v>2453</v>
      </c>
      <c r="B1035" s="191" t="s">
        <v>2455</v>
      </c>
      <c r="C1035" s="191" t="s">
        <v>430</v>
      </c>
      <c r="D1035" s="191">
        <v>1</v>
      </c>
      <c r="E1035" s="193" t="s">
        <v>4818</v>
      </c>
    </row>
    <row r="1036" spans="1:5" ht="19.5" x14ac:dyDescent="0.2">
      <c r="A1036" s="191" t="s">
        <v>2457</v>
      </c>
      <c r="B1036" s="191" t="s">
        <v>1422</v>
      </c>
      <c r="C1036" s="191" t="s">
        <v>787</v>
      </c>
      <c r="D1036" s="191">
        <v>1</v>
      </c>
      <c r="E1036" s="193" t="s">
        <v>4818</v>
      </c>
    </row>
    <row r="1037" spans="1:5" ht="29.25" x14ac:dyDescent="0.2">
      <c r="A1037" s="191" t="s">
        <v>2458</v>
      </c>
      <c r="B1037" s="191" t="s">
        <v>2460</v>
      </c>
      <c r="C1037" s="191" t="s">
        <v>76</v>
      </c>
      <c r="D1037" s="191">
        <v>2</v>
      </c>
      <c r="E1037" s="193" t="s">
        <v>4818</v>
      </c>
    </row>
    <row r="1038" spans="1:5" x14ac:dyDescent="0.2">
      <c r="A1038" s="191" t="s">
        <v>2462</v>
      </c>
      <c r="B1038" s="191" t="s">
        <v>1046</v>
      </c>
      <c r="C1038" s="191"/>
      <c r="D1038" s="191"/>
      <c r="E1038" s="193"/>
    </row>
    <row r="1039" spans="1:5" ht="29.25" x14ac:dyDescent="0.2">
      <c r="A1039" s="191" t="s">
        <v>2463</v>
      </c>
      <c r="B1039" s="191" t="s">
        <v>2465</v>
      </c>
      <c r="C1039" s="191" t="s">
        <v>76</v>
      </c>
      <c r="D1039" s="191">
        <v>1</v>
      </c>
      <c r="E1039" s="193" t="s">
        <v>4818</v>
      </c>
    </row>
    <row r="1040" spans="1:5" ht="29.25" x14ac:dyDescent="0.2">
      <c r="A1040" s="191" t="s">
        <v>2467</v>
      </c>
      <c r="B1040" s="191" t="s">
        <v>2469</v>
      </c>
      <c r="C1040" s="191" t="s">
        <v>97</v>
      </c>
      <c r="D1040" s="191">
        <v>12.4</v>
      </c>
      <c r="E1040" s="193" t="s">
        <v>4940</v>
      </c>
    </row>
    <row r="1041" spans="1:5" ht="29.25" x14ac:dyDescent="0.2">
      <c r="A1041" s="191" t="s">
        <v>2471</v>
      </c>
      <c r="B1041" s="191" t="s">
        <v>2473</v>
      </c>
      <c r="C1041" s="191" t="s">
        <v>97</v>
      </c>
      <c r="D1041" s="191">
        <v>2.2000000000000002</v>
      </c>
      <c r="E1041" s="193" t="s">
        <v>4941</v>
      </c>
    </row>
    <row r="1042" spans="1:5" ht="19.5" x14ac:dyDescent="0.2">
      <c r="A1042" s="191" t="s">
        <v>2475</v>
      </c>
      <c r="B1042" s="191" t="s">
        <v>2284</v>
      </c>
      <c r="C1042" s="191" t="s">
        <v>97</v>
      </c>
      <c r="D1042" s="191">
        <v>8.5</v>
      </c>
      <c r="E1042" s="193" t="s">
        <v>4871</v>
      </c>
    </row>
    <row r="1043" spans="1:5" ht="29.25" x14ac:dyDescent="0.2">
      <c r="A1043" s="191" t="s">
        <v>2476</v>
      </c>
      <c r="B1043" s="191" t="s">
        <v>2478</v>
      </c>
      <c r="C1043" s="191" t="s">
        <v>76</v>
      </c>
      <c r="D1043" s="191">
        <v>1</v>
      </c>
      <c r="E1043" s="193" t="s">
        <v>4941</v>
      </c>
    </row>
    <row r="1044" spans="1:5" ht="29.25" x14ac:dyDescent="0.2">
      <c r="A1044" s="191" t="s">
        <v>2480</v>
      </c>
      <c r="B1044" s="191" t="s">
        <v>2482</v>
      </c>
      <c r="C1044" s="191" t="s">
        <v>76</v>
      </c>
      <c r="D1044" s="191">
        <v>4</v>
      </c>
      <c r="E1044" s="193" t="s">
        <v>4941</v>
      </c>
    </row>
    <row r="1045" spans="1:5" ht="19.5" x14ac:dyDescent="0.2">
      <c r="A1045" s="191" t="s">
        <v>2484</v>
      </c>
      <c r="B1045" s="191" t="s">
        <v>2486</v>
      </c>
      <c r="C1045" s="191" t="s">
        <v>76</v>
      </c>
      <c r="D1045" s="191">
        <v>1</v>
      </c>
      <c r="E1045" s="193" t="s">
        <v>4941</v>
      </c>
    </row>
    <row r="1046" spans="1:5" ht="39" x14ac:dyDescent="0.2">
      <c r="A1046" s="191" t="s">
        <v>2488</v>
      </c>
      <c r="B1046" s="191" t="s">
        <v>2490</v>
      </c>
      <c r="C1046" s="191" t="s">
        <v>76</v>
      </c>
      <c r="D1046" s="191">
        <v>1</v>
      </c>
      <c r="E1046" s="193" t="s">
        <v>4941</v>
      </c>
    </row>
    <row r="1047" spans="1:5" x14ac:dyDescent="0.2">
      <c r="A1047" s="191" t="s">
        <v>2492</v>
      </c>
      <c r="B1047" s="191" t="s">
        <v>1062</v>
      </c>
      <c r="C1047" s="191"/>
      <c r="D1047" s="191"/>
      <c r="E1047" s="193"/>
    </row>
    <row r="1048" spans="1:5" ht="29.25" x14ac:dyDescent="0.2">
      <c r="A1048" s="191" t="s">
        <v>2493</v>
      </c>
      <c r="B1048" s="191" t="s">
        <v>2495</v>
      </c>
      <c r="C1048" s="191" t="s">
        <v>430</v>
      </c>
      <c r="D1048" s="191">
        <v>4</v>
      </c>
      <c r="E1048" s="193" t="s">
        <v>4942</v>
      </c>
    </row>
    <row r="1049" spans="1:5" ht="19.5" x14ac:dyDescent="0.2">
      <c r="A1049" s="191" t="s">
        <v>2497</v>
      </c>
      <c r="B1049" s="191" t="s">
        <v>2499</v>
      </c>
      <c r="C1049" s="191" t="s">
        <v>76</v>
      </c>
      <c r="D1049" s="191">
        <v>283</v>
      </c>
      <c r="E1049" s="193" t="s">
        <v>4943</v>
      </c>
    </row>
    <row r="1050" spans="1:5" ht="39" x14ac:dyDescent="0.2">
      <c r="A1050" s="191" t="s">
        <v>2501</v>
      </c>
      <c r="B1050" s="191" t="s">
        <v>2503</v>
      </c>
      <c r="C1050" s="191" t="s">
        <v>76</v>
      </c>
      <c r="D1050" s="191">
        <v>2</v>
      </c>
      <c r="E1050" s="193" t="s">
        <v>4942</v>
      </c>
    </row>
    <row r="1051" spans="1:5" x14ac:dyDescent="0.2">
      <c r="A1051" s="191" t="s">
        <v>2505</v>
      </c>
      <c r="B1051" s="191" t="s">
        <v>1068</v>
      </c>
      <c r="C1051" s="191"/>
      <c r="D1051" s="191"/>
      <c r="E1051" s="193"/>
    </row>
    <row r="1052" spans="1:5" ht="19.5" x14ac:dyDescent="0.2">
      <c r="A1052" s="191" t="s">
        <v>2506</v>
      </c>
      <c r="B1052" s="191" t="s">
        <v>1070</v>
      </c>
      <c r="C1052" s="191"/>
      <c r="D1052" s="191"/>
      <c r="E1052" s="193"/>
    </row>
    <row r="1053" spans="1:5" ht="78" x14ac:dyDescent="0.2">
      <c r="A1053" s="191" t="s">
        <v>2507</v>
      </c>
      <c r="B1053" s="191" t="s">
        <v>2509</v>
      </c>
      <c r="C1053" s="191" t="s">
        <v>104</v>
      </c>
      <c r="D1053" s="191">
        <v>2452.73</v>
      </c>
      <c r="E1053" s="230" t="s">
        <v>4944</v>
      </c>
    </row>
    <row r="1054" spans="1:5" ht="78" x14ac:dyDescent="0.2">
      <c r="A1054" s="191" t="s">
        <v>2511</v>
      </c>
      <c r="B1054" s="191" t="s">
        <v>950</v>
      </c>
      <c r="C1054" s="191" t="s">
        <v>104</v>
      </c>
      <c r="D1054" s="191">
        <v>2452.73</v>
      </c>
      <c r="E1054" s="230" t="s">
        <v>4945</v>
      </c>
    </row>
    <row r="1055" spans="1:5" ht="19.5" x14ac:dyDescent="0.2">
      <c r="A1055" s="191" t="s">
        <v>2512</v>
      </c>
      <c r="B1055" s="191" t="s">
        <v>1073</v>
      </c>
      <c r="C1055" s="191"/>
      <c r="D1055" s="191"/>
      <c r="E1055" s="193"/>
    </row>
    <row r="1056" spans="1:5" ht="58.5" x14ac:dyDescent="0.2">
      <c r="A1056" s="191" t="s">
        <v>2513</v>
      </c>
      <c r="B1056" s="191" t="s">
        <v>2081</v>
      </c>
      <c r="C1056" s="191" t="s">
        <v>76</v>
      </c>
      <c r="D1056" s="191">
        <v>12</v>
      </c>
      <c r="E1056" s="193" t="s">
        <v>4946</v>
      </c>
    </row>
    <row r="1057" spans="1:5" ht="39" x14ac:dyDescent="0.2">
      <c r="A1057" s="191" t="s">
        <v>2514</v>
      </c>
      <c r="B1057" s="191" t="s">
        <v>2085</v>
      </c>
      <c r="C1057" s="191" t="s">
        <v>97</v>
      </c>
      <c r="D1057" s="191">
        <v>31.31</v>
      </c>
      <c r="E1057" s="193" t="s">
        <v>4947</v>
      </c>
    </row>
    <row r="1058" spans="1:5" ht="58.5" x14ac:dyDescent="0.2">
      <c r="A1058" s="191" t="s">
        <v>2515</v>
      </c>
      <c r="B1058" s="191" t="s">
        <v>2089</v>
      </c>
      <c r="C1058" s="191" t="s">
        <v>76</v>
      </c>
      <c r="D1058" s="191">
        <v>12</v>
      </c>
      <c r="E1058" s="193" t="s">
        <v>4948</v>
      </c>
    </row>
    <row r="1059" spans="1:5" ht="48.75" x14ac:dyDescent="0.2">
      <c r="A1059" s="191" t="s">
        <v>2516</v>
      </c>
      <c r="B1059" s="191" t="s">
        <v>2093</v>
      </c>
      <c r="C1059" s="191" t="s">
        <v>97</v>
      </c>
      <c r="D1059" s="191">
        <v>24</v>
      </c>
      <c r="E1059" s="193" t="s">
        <v>4949</v>
      </c>
    </row>
    <row r="1060" spans="1:5" ht="39" x14ac:dyDescent="0.2">
      <c r="A1060" s="191" t="s">
        <v>2517</v>
      </c>
      <c r="B1060" s="191" t="s">
        <v>2509</v>
      </c>
      <c r="C1060" s="191" t="s">
        <v>104</v>
      </c>
      <c r="D1060" s="191">
        <v>147.36000000000001</v>
      </c>
      <c r="E1060" s="193" t="s">
        <v>4878</v>
      </c>
    </row>
    <row r="1061" spans="1:5" ht="39" x14ac:dyDescent="0.2">
      <c r="A1061" s="191" t="s">
        <v>2518</v>
      </c>
      <c r="B1061" s="191" t="s">
        <v>950</v>
      </c>
      <c r="C1061" s="191" t="s">
        <v>104</v>
      </c>
      <c r="D1061" s="191">
        <v>147.36000000000001</v>
      </c>
      <c r="E1061" s="193" t="s">
        <v>4878</v>
      </c>
    </row>
    <row r="1062" spans="1:5" x14ac:dyDescent="0.2">
      <c r="A1062" s="191" t="s">
        <v>2519</v>
      </c>
      <c r="B1062" s="191" t="s">
        <v>1078</v>
      </c>
      <c r="C1062" s="191"/>
      <c r="D1062" s="191"/>
      <c r="E1062" s="193"/>
    </row>
    <row r="1063" spans="1:5" ht="19.5" x14ac:dyDescent="0.2">
      <c r="A1063" s="191" t="s">
        <v>2520</v>
      </c>
      <c r="B1063" s="191" t="s">
        <v>2522</v>
      </c>
      <c r="C1063" s="191" t="s">
        <v>76</v>
      </c>
      <c r="D1063" s="191">
        <v>40</v>
      </c>
      <c r="E1063" s="193" t="s">
        <v>4950</v>
      </c>
    </row>
    <row r="1064" spans="1:5" x14ac:dyDescent="0.2">
      <c r="A1064" s="191" t="s">
        <v>2524</v>
      </c>
      <c r="B1064" s="191" t="s">
        <v>2526</v>
      </c>
      <c r="C1064" s="191" t="s">
        <v>97</v>
      </c>
      <c r="D1064" s="191">
        <v>18</v>
      </c>
      <c r="E1064" s="193" t="s">
        <v>4815</v>
      </c>
    </row>
    <row r="1065" spans="1:5" ht="29.25" x14ac:dyDescent="0.2">
      <c r="A1065" s="191" t="s">
        <v>2528</v>
      </c>
      <c r="B1065" s="191" t="s">
        <v>2530</v>
      </c>
      <c r="C1065" s="191" t="s">
        <v>76</v>
      </c>
      <c r="D1065" s="191">
        <v>3</v>
      </c>
      <c r="E1065" s="193" t="s">
        <v>4815</v>
      </c>
    </row>
    <row r="1066" spans="1:5" ht="19.5" x14ac:dyDescent="0.2">
      <c r="A1066" s="191" t="s">
        <v>2532</v>
      </c>
      <c r="B1066" s="191" t="s">
        <v>2534</v>
      </c>
      <c r="C1066" s="191" t="s">
        <v>76</v>
      </c>
      <c r="D1066" s="191">
        <v>40</v>
      </c>
      <c r="E1066" s="193" t="s">
        <v>4815</v>
      </c>
    </row>
    <row r="1067" spans="1:5" x14ac:dyDescent="0.2">
      <c r="A1067" s="191" t="s">
        <v>2536</v>
      </c>
      <c r="B1067" s="191" t="s">
        <v>2538</v>
      </c>
      <c r="C1067" s="191" t="s">
        <v>76</v>
      </c>
      <c r="D1067" s="191">
        <v>52</v>
      </c>
      <c r="E1067" s="193" t="s">
        <v>4815</v>
      </c>
    </row>
    <row r="1068" spans="1:5" ht="19.5" x14ac:dyDescent="0.2">
      <c r="A1068" s="191" t="s">
        <v>2540</v>
      </c>
      <c r="B1068" s="191" t="s">
        <v>2542</v>
      </c>
      <c r="C1068" s="191" t="s">
        <v>76</v>
      </c>
      <c r="D1068" s="191">
        <v>40</v>
      </c>
      <c r="E1068" s="193" t="s">
        <v>4815</v>
      </c>
    </row>
    <row r="1069" spans="1:5" ht="19.5" x14ac:dyDescent="0.2">
      <c r="A1069" s="191" t="s">
        <v>2544</v>
      </c>
      <c r="B1069" s="191" t="s">
        <v>129</v>
      </c>
      <c r="C1069" s="191" t="s">
        <v>97</v>
      </c>
      <c r="D1069" s="191">
        <v>87</v>
      </c>
      <c r="E1069" s="193" t="s">
        <v>4815</v>
      </c>
    </row>
    <row r="1070" spans="1:5" ht="19.5" x14ac:dyDescent="0.2">
      <c r="A1070" s="191" t="s">
        <v>2545</v>
      </c>
      <c r="B1070" s="191" t="s">
        <v>1278</v>
      </c>
      <c r="C1070" s="191" t="s">
        <v>76</v>
      </c>
      <c r="D1070" s="191">
        <v>2</v>
      </c>
      <c r="E1070" s="193" t="s">
        <v>4815</v>
      </c>
    </row>
    <row r="1071" spans="1:5" ht="19.5" x14ac:dyDescent="0.2">
      <c r="A1071" s="191" t="s">
        <v>2546</v>
      </c>
      <c r="B1071" s="191" t="s">
        <v>2548</v>
      </c>
      <c r="C1071" s="191" t="s">
        <v>76</v>
      </c>
      <c r="D1071" s="191">
        <v>49</v>
      </c>
      <c r="E1071" s="193" t="s">
        <v>4815</v>
      </c>
    </row>
    <row r="1072" spans="1:5" ht="19.5" x14ac:dyDescent="0.2">
      <c r="A1072" s="191" t="s">
        <v>2550</v>
      </c>
      <c r="B1072" s="191" t="s">
        <v>129</v>
      </c>
      <c r="C1072" s="191" t="s">
        <v>97</v>
      </c>
      <c r="D1072" s="191">
        <v>751</v>
      </c>
      <c r="E1072" s="193" t="s">
        <v>4950</v>
      </c>
    </row>
    <row r="1073" spans="1:5" ht="19.5" x14ac:dyDescent="0.2">
      <c r="A1073" s="191" t="s">
        <v>2551</v>
      </c>
      <c r="B1073" s="191" t="s">
        <v>230</v>
      </c>
      <c r="C1073" s="191" t="s">
        <v>97</v>
      </c>
      <c r="D1073" s="191">
        <v>59</v>
      </c>
      <c r="E1073" s="193" t="s">
        <v>4815</v>
      </c>
    </row>
    <row r="1074" spans="1:5" ht="19.5" x14ac:dyDescent="0.2">
      <c r="A1074" s="191" t="s">
        <v>2552</v>
      </c>
      <c r="B1074" s="191" t="s">
        <v>1200</v>
      </c>
      <c r="C1074" s="191" t="s">
        <v>76</v>
      </c>
      <c r="D1074" s="191">
        <v>4</v>
      </c>
      <c r="E1074" s="193" t="s">
        <v>4815</v>
      </c>
    </row>
    <row r="1075" spans="1:5" ht="39" x14ac:dyDescent="0.2">
      <c r="A1075" s="191" t="s">
        <v>2553</v>
      </c>
      <c r="B1075" s="191" t="s">
        <v>1602</v>
      </c>
      <c r="C1075" s="191" t="s">
        <v>111</v>
      </c>
      <c r="D1075" s="191">
        <v>134.08000000000001</v>
      </c>
      <c r="E1075" s="193" t="s">
        <v>4951</v>
      </c>
    </row>
    <row r="1076" spans="1:5" ht="39" x14ac:dyDescent="0.2">
      <c r="A1076" s="191" t="s">
        <v>2554</v>
      </c>
      <c r="B1076" s="191" t="s">
        <v>560</v>
      </c>
      <c r="C1076" s="191" t="s">
        <v>111</v>
      </c>
      <c r="D1076" s="191">
        <v>134.08000000000001</v>
      </c>
      <c r="E1076" s="193" t="s">
        <v>4951</v>
      </c>
    </row>
    <row r="1077" spans="1:5" x14ac:dyDescent="0.2">
      <c r="A1077" s="191" t="s">
        <v>2555</v>
      </c>
      <c r="B1077" s="191" t="s">
        <v>1087</v>
      </c>
      <c r="C1077" s="191"/>
      <c r="D1077" s="191"/>
      <c r="E1077" s="193"/>
    </row>
    <row r="1078" spans="1:5" ht="29.25" x14ac:dyDescent="0.2">
      <c r="A1078" s="191" t="s">
        <v>2556</v>
      </c>
      <c r="B1078" s="191" t="s">
        <v>2558</v>
      </c>
      <c r="C1078" s="191" t="s">
        <v>104</v>
      </c>
      <c r="D1078" s="191">
        <v>51.49</v>
      </c>
      <c r="E1078" s="193" t="s">
        <v>4845</v>
      </c>
    </row>
    <row r="1079" spans="1:5" ht="19.5" x14ac:dyDescent="0.2">
      <c r="A1079" s="191" t="s">
        <v>2560</v>
      </c>
      <c r="B1079" s="191" t="s">
        <v>2562</v>
      </c>
      <c r="C1079" s="191" t="s">
        <v>97</v>
      </c>
      <c r="D1079" s="191">
        <v>30.1</v>
      </c>
      <c r="E1079" s="193" t="s">
        <v>4845</v>
      </c>
    </row>
    <row r="1080" spans="1:5" ht="19.5" x14ac:dyDescent="0.2">
      <c r="A1080" s="191" t="s">
        <v>2564</v>
      </c>
      <c r="B1080" s="191" t="s">
        <v>2566</v>
      </c>
      <c r="C1080" s="191" t="s">
        <v>97</v>
      </c>
      <c r="D1080" s="191">
        <v>10.050000000000001</v>
      </c>
      <c r="E1080" s="193" t="s">
        <v>4845</v>
      </c>
    </row>
    <row r="1081" spans="1:5" ht="19.5" x14ac:dyDescent="0.2">
      <c r="A1081" s="191" t="s">
        <v>2568</v>
      </c>
      <c r="B1081" s="191" t="s">
        <v>2570</v>
      </c>
      <c r="C1081" s="191" t="s">
        <v>97</v>
      </c>
      <c r="D1081" s="191">
        <v>2.6</v>
      </c>
      <c r="E1081" s="193" t="s">
        <v>4845</v>
      </c>
    </row>
    <row r="1082" spans="1:5" ht="19.5" x14ac:dyDescent="0.2">
      <c r="A1082" s="191" t="s">
        <v>2572</v>
      </c>
      <c r="B1082" s="191" t="s">
        <v>2574</v>
      </c>
      <c r="C1082" s="191" t="s">
        <v>76</v>
      </c>
      <c r="D1082" s="191">
        <v>10</v>
      </c>
      <c r="E1082" s="193" t="s">
        <v>4845</v>
      </c>
    </row>
    <row r="1083" spans="1:5" x14ac:dyDescent="0.2">
      <c r="A1083" s="191" t="s">
        <v>2576</v>
      </c>
      <c r="B1083" s="191" t="s">
        <v>1098</v>
      </c>
      <c r="C1083" s="191"/>
      <c r="D1083" s="191"/>
      <c r="E1083" s="193"/>
    </row>
    <row r="1084" spans="1:5" ht="19.5" x14ac:dyDescent="0.2">
      <c r="A1084" s="191" t="s">
        <v>2577</v>
      </c>
      <c r="B1084" s="191" t="s">
        <v>2579</v>
      </c>
      <c r="C1084" s="191" t="s">
        <v>111</v>
      </c>
      <c r="D1084" s="191">
        <v>40.57</v>
      </c>
      <c r="E1084" s="193" t="s">
        <v>4952</v>
      </c>
    </row>
    <row r="1085" spans="1:5" ht="19.5" x14ac:dyDescent="0.2">
      <c r="A1085" s="191" t="s">
        <v>2581</v>
      </c>
      <c r="B1085" s="191" t="s">
        <v>2583</v>
      </c>
      <c r="C1085" s="191" t="s">
        <v>97</v>
      </c>
      <c r="D1085" s="191">
        <v>36.56</v>
      </c>
      <c r="E1085" s="193" t="s">
        <v>4869</v>
      </c>
    </row>
    <row r="1086" spans="1:5" ht="29.25" x14ac:dyDescent="0.2">
      <c r="A1086" s="191" t="s">
        <v>2585</v>
      </c>
      <c r="B1086" s="191" t="s">
        <v>2587</v>
      </c>
      <c r="C1086" s="191" t="s">
        <v>76</v>
      </c>
      <c r="D1086" s="191">
        <v>1</v>
      </c>
      <c r="E1086" s="193" t="s">
        <v>4953</v>
      </c>
    </row>
    <row r="1087" spans="1:5" ht="19.5" x14ac:dyDescent="0.2">
      <c r="A1087" s="191" t="s">
        <v>2589</v>
      </c>
      <c r="B1087" s="191" t="s">
        <v>2591</v>
      </c>
      <c r="C1087" s="191" t="s">
        <v>97</v>
      </c>
      <c r="D1087" s="191">
        <v>12.4</v>
      </c>
      <c r="E1087" s="193" t="s">
        <v>4869</v>
      </c>
    </row>
    <row r="1088" spans="1:5" x14ac:dyDescent="0.2">
      <c r="A1088" s="191" t="s">
        <v>2593</v>
      </c>
      <c r="B1088" s="191" t="s">
        <v>2595</v>
      </c>
      <c r="C1088" s="191" t="s">
        <v>2596</v>
      </c>
      <c r="D1088" s="191">
        <v>24182.6</v>
      </c>
      <c r="E1088" s="193" t="s">
        <v>4954</v>
      </c>
    </row>
    <row r="1089" spans="1:5" ht="19.5" x14ac:dyDescent="0.2">
      <c r="A1089" s="191" t="s">
        <v>2598</v>
      </c>
      <c r="B1089" s="191" t="s">
        <v>2600</v>
      </c>
      <c r="C1089" s="191" t="s">
        <v>76</v>
      </c>
      <c r="D1089" s="191">
        <v>17</v>
      </c>
      <c r="E1089" s="193" t="s">
        <v>4955</v>
      </c>
    </row>
    <row r="1090" spans="1:5" x14ac:dyDescent="0.2">
      <c r="A1090" s="191" t="s">
        <v>2602</v>
      </c>
      <c r="B1090" s="191" t="s">
        <v>2604</v>
      </c>
      <c r="C1090" s="191" t="s">
        <v>104</v>
      </c>
      <c r="D1090" s="191">
        <v>1690.79</v>
      </c>
      <c r="E1090" s="193" t="s">
        <v>4955</v>
      </c>
    </row>
    <row r="1091" spans="1:5" ht="29.25" x14ac:dyDescent="0.2">
      <c r="A1091" s="191" t="s">
        <v>2606</v>
      </c>
      <c r="B1091" s="191" t="s">
        <v>2608</v>
      </c>
      <c r="C1091" s="191" t="s">
        <v>104</v>
      </c>
      <c r="D1091" s="191">
        <v>1690.79</v>
      </c>
      <c r="E1091" s="193" t="s">
        <v>4955</v>
      </c>
    </row>
    <row r="1092" spans="1:5" x14ac:dyDescent="0.2">
      <c r="A1092" s="191" t="s">
        <v>2610</v>
      </c>
      <c r="B1092" s="191" t="s">
        <v>2611</v>
      </c>
      <c r="C1092" s="191"/>
      <c r="D1092" s="191"/>
      <c r="E1092" s="193"/>
    </row>
    <row r="1093" spans="1:5" x14ac:dyDescent="0.2">
      <c r="A1093" s="191" t="s">
        <v>2612</v>
      </c>
      <c r="B1093" s="191" t="s">
        <v>2614</v>
      </c>
      <c r="C1093" s="191" t="s">
        <v>97</v>
      </c>
      <c r="D1093" s="191">
        <v>13.05</v>
      </c>
      <c r="E1093" s="193" t="s">
        <v>4934</v>
      </c>
    </row>
    <row r="1094" spans="1:5" x14ac:dyDescent="0.2">
      <c r="A1094" s="191" t="s">
        <v>2616</v>
      </c>
      <c r="B1094" s="191" t="s">
        <v>2618</v>
      </c>
      <c r="C1094" s="191" t="s">
        <v>97</v>
      </c>
      <c r="D1094" s="191">
        <v>91.5</v>
      </c>
      <c r="E1094" s="193" t="s">
        <v>4934</v>
      </c>
    </row>
    <row r="1095" spans="1:5" ht="19.5" x14ac:dyDescent="0.2">
      <c r="A1095" s="191" t="s">
        <v>2620</v>
      </c>
      <c r="B1095" s="191" t="s">
        <v>2622</v>
      </c>
      <c r="C1095" s="191" t="s">
        <v>104</v>
      </c>
      <c r="D1095" s="191">
        <v>4.42</v>
      </c>
      <c r="E1095" s="193" t="s">
        <v>4934</v>
      </c>
    </row>
    <row r="1096" spans="1:5" ht="19.5" x14ac:dyDescent="0.2">
      <c r="A1096" s="191" t="s">
        <v>2624</v>
      </c>
      <c r="B1096" s="191" t="s">
        <v>2626</v>
      </c>
      <c r="C1096" s="191" t="s">
        <v>97</v>
      </c>
      <c r="D1096" s="191">
        <v>399.89</v>
      </c>
      <c r="E1096" s="193" t="s">
        <v>4956</v>
      </c>
    </row>
    <row r="1097" spans="1:5" x14ac:dyDescent="0.2">
      <c r="A1097" s="191" t="s">
        <v>2628</v>
      </c>
      <c r="B1097" s="191" t="s">
        <v>2630</v>
      </c>
      <c r="C1097" s="191" t="s">
        <v>104</v>
      </c>
      <c r="D1097" s="191">
        <v>1.36</v>
      </c>
      <c r="E1097" s="193" t="s">
        <v>4957</v>
      </c>
    </row>
    <row r="1098" spans="1:5" ht="19.5" x14ac:dyDescent="0.2">
      <c r="A1098" s="191" t="s">
        <v>2632</v>
      </c>
      <c r="B1098" s="191" t="s">
        <v>2634</v>
      </c>
      <c r="C1098" s="191" t="s">
        <v>111</v>
      </c>
      <c r="D1098" s="191">
        <v>4.82</v>
      </c>
      <c r="E1098" s="193" t="s">
        <v>4958</v>
      </c>
    </row>
    <row r="1099" spans="1:5" ht="19.5" x14ac:dyDescent="0.2">
      <c r="A1099" s="191" t="s">
        <v>2636</v>
      </c>
      <c r="B1099" s="191" t="s">
        <v>2637</v>
      </c>
      <c r="C1099" s="191"/>
      <c r="D1099" s="191"/>
      <c r="E1099" s="193"/>
    </row>
    <row r="1100" spans="1:5" ht="19.5" x14ac:dyDescent="0.2">
      <c r="A1100" s="191" t="s">
        <v>2638</v>
      </c>
      <c r="B1100" s="191" t="s">
        <v>2640</v>
      </c>
      <c r="C1100" s="191" t="s">
        <v>2641</v>
      </c>
      <c r="D1100" s="191">
        <v>1247.04</v>
      </c>
      <c r="E1100" s="193" t="s">
        <v>4959</v>
      </c>
    </row>
    <row r="1101" spans="1:5" ht="29.25" x14ac:dyDescent="0.2">
      <c r="A1101" s="191" t="s">
        <v>2642</v>
      </c>
      <c r="B1101" s="191" t="s">
        <v>2644</v>
      </c>
      <c r="C1101" s="191" t="s">
        <v>2641</v>
      </c>
      <c r="D1101" s="191">
        <v>4364.6400000000003</v>
      </c>
      <c r="E1101" s="193" t="s">
        <v>4960</v>
      </c>
    </row>
    <row r="1102" spans="1:5" ht="19.5" x14ac:dyDescent="0.2">
      <c r="A1102" s="191" t="s">
        <v>2646</v>
      </c>
      <c r="B1102" s="191" t="s">
        <v>2647</v>
      </c>
      <c r="C1102" s="191"/>
      <c r="D1102" s="191"/>
      <c r="E1102" s="193"/>
    </row>
    <row r="1103" spans="1:5" x14ac:dyDescent="0.2">
      <c r="A1103" s="191" t="s">
        <v>2648</v>
      </c>
      <c r="B1103" s="191" t="s">
        <v>2650</v>
      </c>
      <c r="C1103" s="191" t="s">
        <v>2641</v>
      </c>
      <c r="D1103" s="191">
        <v>779.4</v>
      </c>
      <c r="E1103" s="193" t="s">
        <v>4961</v>
      </c>
    </row>
    <row r="1104" spans="1:5" ht="19.5" x14ac:dyDescent="0.2">
      <c r="A1104" s="191" t="s">
        <v>2652</v>
      </c>
      <c r="B1104" s="191" t="s">
        <v>2654</v>
      </c>
      <c r="C1104" s="191" t="s">
        <v>2641</v>
      </c>
      <c r="D1104" s="191">
        <v>2078.4</v>
      </c>
      <c r="E1104" s="193" t="s">
        <v>4962</v>
      </c>
    </row>
    <row r="1105" spans="1:5" ht="19.5" x14ac:dyDescent="0.2">
      <c r="A1105" s="191" t="s">
        <v>2656</v>
      </c>
      <c r="B1105" s="191" t="s">
        <v>2658</v>
      </c>
      <c r="C1105" s="191" t="s">
        <v>2641</v>
      </c>
      <c r="D1105" s="191">
        <v>2078.4</v>
      </c>
      <c r="E1105" s="193" t="s">
        <v>4962</v>
      </c>
    </row>
    <row r="1106" spans="1:5" ht="19.5" x14ac:dyDescent="0.2">
      <c r="A1106" s="191" t="s">
        <v>2660</v>
      </c>
      <c r="B1106" s="191" t="s">
        <v>2662</v>
      </c>
      <c r="C1106" s="191" t="s">
        <v>2641</v>
      </c>
      <c r="D1106" s="191">
        <v>1039.2</v>
      </c>
      <c r="E1106" s="193" t="s">
        <v>4963</v>
      </c>
    </row>
    <row r="1107" spans="1:5" ht="19.5" x14ac:dyDescent="0.2">
      <c r="A1107" s="194" t="s">
        <v>2664</v>
      </c>
      <c r="B1107" s="194" t="s">
        <v>2666</v>
      </c>
      <c r="C1107" s="194" t="s">
        <v>2641</v>
      </c>
      <c r="D1107" s="194">
        <v>1039.2</v>
      </c>
      <c r="E1107" s="31" t="s">
        <v>4963</v>
      </c>
    </row>
  </sheetData>
  <mergeCells count="2">
    <mergeCell ref="A1:F1"/>
    <mergeCell ref="A2:F2"/>
  </mergeCells>
  <conditionalFormatting sqref="A4:E6 A940:E940 A941:D1107 A7:D939">
    <cfRule type="expression" dxfId="592" priority="571">
      <formula>$C4=""</formula>
    </cfRule>
  </conditionalFormatting>
  <conditionalFormatting sqref="E936:E937">
    <cfRule type="expression" dxfId="591" priority="570">
      <formula>$C936=""</formula>
    </cfRule>
  </conditionalFormatting>
  <conditionalFormatting sqref="E16:E17 E19:E22 E31 E33 E48 E77:E78 E101:E102 E122:E123 E143:E144 E158 E163:E164 E183:E184 E255 E264:E265 E295:E296 E350:E352 E370 E380 E387 E419:E420 E423 E433:E434 E445:E446 E460 E464 E468:E470 E475:E476 E492:E495 E497 E499:E500 E512:E513 E521 E529 E536:E537 E544 E556:E557 E565 E571 E574:E575 E581 E586 E592:E593 E596 E601 E606:E607 E801 E809:E810 E820:E821 E844 E888:E890 E906 E926 E929">
    <cfRule type="expression" dxfId="590" priority="569">
      <formula>$C16=""</formula>
    </cfRule>
  </conditionalFormatting>
  <conditionalFormatting sqref="E8 E10 E14 E12">
    <cfRule type="expression" dxfId="589" priority="568">
      <formula>$C8=""</formula>
    </cfRule>
  </conditionalFormatting>
  <conditionalFormatting sqref="E15">
    <cfRule type="expression" dxfId="588" priority="567">
      <formula>$C15=""</formula>
    </cfRule>
  </conditionalFormatting>
  <conditionalFormatting sqref="E7">
    <cfRule type="expression" dxfId="587" priority="566">
      <formula>$C7=""</formula>
    </cfRule>
  </conditionalFormatting>
  <conditionalFormatting sqref="E9">
    <cfRule type="expression" dxfId="586" priority="565">
      <formula>$C9=""</formula>
    </cfRule>
  </conditionalFormatting>
  <conditionalFormatting sqref="E13">
    <cfRule type="expression" dxfId="585" priority="564">
      <formula>$C13=""</formula>
    </cfRule>
  </conditionalFormatting>
  <conditionalFormatting sqref="E11">
    <cfRule type="expression" dxfId="584" priority="563">
      <formula>$C11=""</formula>
    </cfRule>
  </conditionalFormatting>
  <conditionalFormatting sqref="E18">
    <cfRule type="expression" dxfId="583" priority="562">
      <formula>$C18=""</formula>
    </cfRule>
  </conditionalFormatting>
  <conditionalFormatting sqref="E23:E30">
    <cfRule type="expression" dxfId="582" priority="561">
      <formula>$C23=""</formula>
    </cfRule>
  </conditionalFormatting>
  <conditionalFormatting sqref="E32">
    <cfRule type="expression" dxfId="581" priority="560">
      <formula>$C32=""</formula>
    </cfRule>
  </conditionalFormatting>
  <conditionalFormatting sqref="E40">
    <cfRule type="expression" dxfId="580" priority="559">
      <formula>$C40=""</formula>
    </cfRule>
  </conditionalFormatting>
  <conditionalFormatting sqref="E34:E39">
    <cfRule type="expression" dxfId="579" priority="558">
      <formula>$C34=""</formula>
    </cfRule>
  </conditionalFormatting>
  <conditionalFormatting sqref="E41:E47">
    <cfRule type="expression" dxfId="578" priority="557">
      <formula>$C41=""</formula>
    </cfRule>
  </conditionalFormatting>
  <conditionalFormatting sqref="E50:E51 E62 E65 E69">
    <cfRule type="expression" dxfId="577" priority="556">
      <formula>$C50=""</formula>
    </cfRule>
  </conditionalFormatting>
  <conditionalFormatting sqref="E49">
    <cfRule type="expression" dxfId="576" priority="555">
      <formula>$C49=""</formula>
    </cfRule>
  </conditionalFormatting>
  <conditionalFormatting sqref="E52:E61">
    <cfRule type="expression" dxfId="575" priority="554">
      <formula>$C52=""</formula>
    </cfRule>
  </conditionalFormatting>
  <conditionalFormatting sqref="E63:E64">
    <cfRule type="expression" dxfId="574" priority="553">
      <formula>$C63=""</formula>
    </cfRule>
  </conditionalFormatting>
  <conditionalFormatting sqref="E66:E68">
    <cfRule type="expression" dxfId="573" priority="552">
      <formula>$C66=""</formula>
    </cfRule>
  </conditionalFormatting>
  <conditionalFormatting sqref="E70:E74">
    <cfRule type="expression" dxfId="572" priority="551">
      <formula>$C70=""</formula>
    </cfRule>
  </conditionalFormatting>
  <conditionalFormatting sqref="E75">
    <cfRule type="expression" dxfId="571" priority="550">
      <formula>$C75=""</formula>
    </cfRule>
  </conditionalFormatting>
  <conditionalFormatting sqref="E76">
    <cfRule type="expression" dxfId="570" priority="549">
      <formula>$C76=""</formula>
    </cfRule>
  </conditionalFormatting>
  <conditionalFormatting sqref="E83 E87 E95">
    <cfRule type="expression" dxfId="569" priority="548">
      <formula>$C83=""</formula>
    </cfRule>
  </conditionalFormatting>
  <conditionalFormatting sqref="E79">
    <cfRule type="expression" dxfId="568" priority="547">
      <formula>$C79=""</formula>
    </cfRule>
  </conditionalFormatting>
  <conditionalFormatting sqref="E80">
    <cfRule type="expression" dxfId="567" priority="546">
      <formula>$C80=""</formula>
    </cfRule>
  </conditionalFormatting>
  <conditionalFormatting sqref="E81:E82">
    <cfRule type="expression" dxfId="566" priority="545">
      <formula>$C81=""</formula>
    </cfRule>
  </conditionalFormatting>
  <conditionalFormatting sqref="E84:E86">
    <cfRule type="expression" dxfId="565" priority="544">
      <formula>$C84=""</formula>
    </cfRule>
  </conditionalFormatting>
  <conditionalFormatting sqref="E88">
    <cfRule type="expression" dxfId="564" priority="543">
      <formula>$C88=""</formula>
    </cfRule>
  </conditionalFormatting>
  <conditionalFormatting sqref="E89:E90">
    <cfRule type="expression" dxfId="563" priority="542">
      <formula>$C89=""</formula>
    </cfRule>
  </conditionalFormatting>
  <conditionalFormatting sqref="E91:E94">
    <cfRule type="expression" dxfId="562" priority="541">
      <formula>$C91=""</formula>
    </cfRule>
  </conditionalFormatting>
  <conditionalFormatting sqref="E96:E99">
    <cfRule type="expression" dxfId="561" priority="540">
      <formula>$C96=""</formula>
    </cfRule>
  </conditionalFormatting>
  <conditionalFormatting sqref="E100">
    <cfRule type="expression" dxfId="560" priority="539">
      <formula>$C100=""</formula>
    </cfRule>
  </conditionalFormatting>
  <conditionalFormatting sqref="E106 E109 E114">
    <cfRule type="expression" dxfId="559" priority="538">
      <formula>$C106=""</formula>
    </cfRule>
  </conditionalFormatting>
  <conditionalFormatting sqref="E103">
    <cfRule type="expression" dxfId="558" priority="537">
      <formula>$C103=""</formula>
    </cfRule>
  </conditionalFormatting>
  <conditionalFormatting sqref="E104:E105">
    <cfRule type="expression" dxfId="557" priority="536">
      <formula>$C104=""</formula>
    </cfRule>
  </conditionalFormatting>
  <conditionalFormatting sqref="E107:E108">
    <cfRule type="expression" dxfId="556" priority="535">
      <formula>$C107=""</formula>
    </cfRule>
  </conditionalFormatting>
  <conditionalFormatting sqref="E110">
    <cfRule type="expression" dxfId="555" priority="534">
      <formula>$C110=""</formula>
    </cfRule>
  </conditionalFormatting>
  <conditionalFormatting sqref="E111">
    <cfRule type="expression" dxfId="554" priority="533">
      <formula>$C111=""</formula>
    </cfRule>
  </conditionalFormatting>
  <conditionalFormatting sqref="E112">
    <cfRule type="expression" dxfId="553" priority="532">
      <formula>$C112=""</formula>
    </cfRule>
  </conditionalFormatting>
  <conditionalFormatting sqref="E113">
    <cfRule type="expression" dxfId="552" priority="531">
      <formula>$C113=""</formula>
    </cfRule>
  </conditionalFormatting>
  <conditionalFormatting sqref="E115:E117">
    <cfRule type="expression" dxfId="551" priority="530">
      <formula>$C115=""</formula>
    </cfRule>
  </conditionalFormatting>
  <conditionalFormatting sqref="E118:E120">
    <cfRule type="expression" dxfId="550" priority="529">
      <formula>$C118=""</formula>
    </cfRule>
  </conditionalFormatting>
  <conditionalFormatting sqref="E121">
    <cfRule type="expression" dxfId="549" priority="528">
      <formula>$C121=""</formula>
    </cfRule>
  </conditionalFormatting>
  <conditionalFormatting sqref="E126 E134">
    <cfRule type="expression" dxfId="548" priority="527">
      <formula>$C126=""</formula>
    </cfRule>
  </conditionalFormatting>
  <conditionalFormatting sqref="E124:E125">
    <cfRule type="expression" dxfId="547" priority="526">
      <formula>$C124=""</formula>
    </cfRule>
  </conditionalFormatting>
  <conditionalFormatting sqref="E127">
    <cfRule type="expression" dxfId="546" priority="525">
      <formula>$C127=""</formula>
    </cfRule>
  </conditionalFormatting>
  <conditionalFormatting sqref="E128">
    <cfRule type="expression" dxfId="545" priority="524">
      <formula>$C128=""</formula>
    </cfRule>
  </conditionalFormatting>
  <conditionalFormatting sqref="E129:E130">
    <cfRule type="expression" dxfId="544" priority="523">
      <formula>$C129=""</formula>
    </cfRule>
  </conditionalFormatting>
  <conditionalFormatting sqref="E131:E132">
    <cfRule type="expression" dxfId="543" priority="522">
      <formula>$C131=""</formula>
    </cfRule>
  </conditionalFormatting>
  <conditionalFormatting sqref="E133">
    <cfRule type="expression" dxfId="542" priority="521">
      <formula>$C133=""</formula>
    </cfRule>
  </conditionalFormatting>
  <conditionalFormatting sqref="E135:E139">
    <cfRule type="expression" dxfId="541" priority="520">
      <formula>$C135=""</formula>
    </cfRule>
  </conditionalFormatting>
  <conditionalFormatting sqref="E142">
    <cfRule type="expression" dxfId="540" priority="519">
      <formula>$C142=""</formula>
    </cfRule>
  </conditionalFormatting>
  <conditionalFormatting sqref="E140:E141">
    <cfRule type="expression" dxfId="539" priority="518">
      <formula>$C140=""</formula>
    </cfRule>
  </conditionalFormatting>
  <conditionalFormatting sqref="E146 E149">
    <cfRule type="expression" dxfId="538" priority="517">
      <formula>$C146=""</formula>
    </cfRule>
  </conditionalFormatting>
  <conditionalFormatting sqref="E145">
    <cfRule type="expression" dxfId="537" priority="516">
      <formula>$C145=""</formula>
    </cfRule>
  </conditionalFormatting>
  <conditionalFormatting sqref="E147:E148">
    <cfRule type="expression" dxfId="536" priority="515">
      <formula>$C147=""</formula>
    </cfRule>
  </conditionalFormatting>
  <conditionalFormatting sqref="E150">
    <cfRule type="expression" dxfId="535" priority="514">
      <formula>$C150=""</formula>
    </cfRule>
  </conditionalFormatting>
  <conditionalFormatting sqref="E151">
    <cfRule type="expression" dxfId="534" priority="513">
      <formula>$C151=""</formula>
    </cfRule>
  </conditionalFormatting>
  <conditionalFormatting sqref="E152:E153">
    <cfRule type="expression" dxfId="533" priority="512">
      <formula>$C152=""</formula>
    </cfRule>
  </conditionalFormatting>
  <conditionalFormatting sqref="E155:E157">
    <cfRule type="expression" dxfId="532" priority="511">
      <formula>$C155=""</formula>
    </cfRule>
  </conditionalFormatting>
  <conditionalFormatting sqref="E154">
    <cfRule type="expression" dxfId="531" priority="510">
      <formula>$C154=""</formula>
    </cfRule>
  </conditionalFormatting>
  <conditionalFormatting sqref="E159:E162">
    <cfRule type="expression" dxfId="530" priority="509">
      <formula>$C159=""</formula>
    </cfRule>
  </conditionalFormatting>
  <conditionalFormatting sqref="E168 E171 E177">
    <cfRule type="expression" dxfId="529" priority="508">
      <formula>$C168=""</formula>
    </cfRule>
  </conditionalFormatting>
  <conditionalFormatting sqref="E166:E167">
    <cfRule type="expression" dxfId="528" priority="507">
      <formula>$C166=""</formula>
    </cfRule>
  </conditionalFormatting>
  <conditionalFormatting sqref="E165">
    <cfRule type="expression" dxfId="527" priority="506">
      <formula>$C165=""</formula>
    </cfRule>
  </conditionalFormatting>
  <conditionalFormatting sqref="E169:E170">
    <cfRule type="expression" dxfId="526" priority="505">
      <formula>$C169=""</formula>
    </cfRule>
  </conditionalFormatting>
  <conditionalFormatting sqref="E172">
    <cfRule type="expression" dxfId="525" priority="504">
      <formula>$C172=""</formula>
    </cfRule>
  </conditionalFormatting>
  <conditionalFormatting sqref="E173">
    <cfRule type="expression" dxfId="524" priority="503">
      <formula>$C173=""</formula>
    </cfRule>
  </conditionalFormatting>
  <conditionalFormatting sqref="E174:E176">
    <cfRule type="expression" dxfId="523" priority="502">
      <formula>$C174=""</formula>
    </cfRule>
  </conditionalFormatting>
  <conditionalFormatting sqref="E178">
    <cfRule type="expression" dxfId="522" priority="501">
      <formula>$C178=""</formula>
    </cfRule>
  </conditionalFormatting>
  <conditionalFormatting sqref="E179:E180">
    <cfRule type="expression" dxfId="521" priority="500">
      <formula>$C179=""</formula>
    </cfRule>
  </conditionalFormatting>
  <conditionalFormatting sqref="E181:E182">
    <cfRule type="expression" dxfId="520" priority="499">
      <formula>$C181=""</formula>
    </cfRule>
  </conditionalFormatting>
  <conditionalFormatting sqref="E197 E210 E224 E227 E240">
    <cfRule type="expression" dxfId="519" priority="498">
      <formula>$C197=""</formula>
    </cfRule>
  </conditionalFormatting>
  <conditionalFormatting sqref="E185">
    <cfRule type="expression" dxfId="518" priority="497">
      <formula>$C185=""</formula>
    </cfRule>
  </conditionalFormatting>
  <conditionalFormatting sqref="E186">
    <cfRule type="expression" dxfId="517" priority="496">
      <formula>$C186=""</formula>
    </cfRule>
  </conditionalFormatting>
  <conditionalFormatting sqref="E187">
    <cfRule type="expression" dxfId="516" priority="495">
      <formula>$C187=""</formula>
    </cfRule>
  </conditionalFormatting>
  <conditionalFormatting sqref="E188">
    <cfRule type="expression" dxfId="515" priority="494">
      <formula>$C188=""</formula>
    </cfRule>
  </conditionalFormatting>
  <conditionalFormatting sqref="E189">
    <cfRule type="expression" dxfId="514" priority="493">
      <formula>$C189=""</formula>
    </cfRule>
  </conditionalFormatting>
  <conditionalFormatting sqref="E190">
    <cfRule type="expression" dxfId="513" priority="492">
      <formula>$C190=""</formula>
    </cfRule>
  </conditionalFormatting>
  <conditionalFormatting sqref="E191">
    <cfRule type="expression" dxfId="512" priority="491">
      <formula>$C191=""</formula>
    </cfRule>
  </conditionalFormatting>
  <conditionalFormatting sqref="E192">
    <cfRule type="expression" dxfId="511" priority="490">
      <formula>$C192=""</formula>
    </cfRule>
  </conditionalFormatting>
  <conditionalFormatting sqref="E193">
    <cfRule type="expression" dxfId="510" priority="489">
      <formula>$C193=""</formula>
    </cfRule>
  </conditionalFormatting>
  <conditionalFormatting sqref="E194">
    <cfRule type="expression" dxfId="509" priority="488">
      <formula>$C194=""</formula>
    </cfRule>
  </conditionalFormatting>
  <conditionalFormatting sqref="E195:E196">
    <cfRule type="expression" dxfId="508" priority="487">
      <formula>$C195=""</formula>
    </cfRule>
  </conditionalFormatting>
  <conditionalFormatting sqref="E198">
    <cfRule type="expression" dxfId="507" priority="486">
      <formula>$C198=""</formula>
    </cfRule>
  </conditionalFormatting>
  <conditionalFormatting sqref="E199">
    <cfRule type="expression" dxfId="506" priority="485">
      <formula>$C199=""</formula>
    </cfRule>
  </conditionalFormatting>
  <conditionalFormatting sqref="E200">
    <cfRule type="expression" dxfId="505" priority="484">
      <formula>$C200=""</formula>
    </cfRule>
  </conditionalFormatting>
  <conditionalFormatting sqref="E204">
    <cfRule type="expression" dxfId="504" priority="483">
      <formula>$C204=""</formula>
    </cfRule>
  </conditionalFormatting>
  <conditionalFormatting sqref="E203">
    <cfRule type="expression" dxfId="503" priority="482">
      <formula>$C203=""</formula>
    </cfRule>
  </conditionalFormatting>
  <conditionalFormatting sqref="E202">
    <cfRule type="expression" dxfId="502" priority="481">
      <formula>$C202=""</formula>
    </cfRule>
  </conditionalFormatting>
  <conditionalFormatting sqref="E201">
    <cfRule type="expression" dxfId="501" priority="480">
      <formula>$C201=""</formula>
    </cfRule>
  </conditionalFormatting>
  <conditionalFormatting sqref="E205:E206">
    <cfRule type="expression" dxfId="500" priority="479">
      <formula>$C205=""</formula>
    </cfRule>
  </conditionalFormatting>
  <conditionalFormatting sqref="E207:E209">
    <cfRule type="expression" dxfId="499" priority="478">
      <formula>$C207=""</formula>
    </cfRule>
  </conditionalFormatting>
  <conditionalFormatting sqref="E211">
    <cfRule type="expression" dxfId="498" priority="477">
      <formula>$C211=""</formula>
    </cfRule>
  </conditionalFormatting>
  <conditionalFormatting sqref="E212:E213">
    <cfRule type="expression" dxfId="497" priority="476">
      <formula>$C212=""</formula>
    </cfRule>
  </conditionalFormatting>
  <conditionalFormatting sqref="E214:E215">
    <cfRule type="expression" dxfId="496" priority="475">
      <formula>$C214=""</formula>
    </cfRule>
  </conditionalFormatting>
  <conditionalFormatting sqref="E216">
    <cfRule type="expression" dxfId="495" priority="474">
      <formula>$C216=""</formula>
    </cfRule>
  </conditionalFormatting>
  <conditionalFormatting sqref="E217">
    <cfRule type="expression" dxfId="494" priority="473">
      <formula>$C217=""</formula>
    </cfRule>
  </conditionalFormatting>
  <conditionalFormatting sqref="E218">
    <cfRule type="expression" dxfId="493" priority="472">
      <formula>$C218=""</formula>
    </cfRule>
  </conditionalFormatting>
  <conditionalFormatting sqref="E219:E220">
    <cfRule type="expression" dxfId="492" priority="471">
      <formula>$C219=""</formula>
    </cfRule>
  </conditionalFormatting>
  <conditionalFormatting sqref="E221:E223">
    <cfRule type="expression" dxfId="491" priority="470">
      <formula>$C221=""</formula>
    </cfRule>
  </conditionalFormatting>
  <conditionalFormatting sqref="E225">
    <cfRule type="expression" dxfId="490" priority="469">
      <formula>$C225=""</formula>
    </cfRule>
  </conditionalFormatting>
  <conditionalFormatting sqref="E226">
    <cfRule type="expression" dxfId="489" priority="468">
      <formula>$C226=""</formula>
    </cfRule>
  </conditionalFormatting>
  <conditionalFormatting sqref="E228">
    <cfRule type="expression" dxfId="488" priority="467">
      <formula>$C228=""</formula>
    </cfRule>
  </conditionalFormatting>
  <conditionalFormatting sqref="E229">
    <cfRule type="expression" dxfId="487" priority="466">
      <formula>$C229=""</formula>
    </cfRule>
  </conditionalFormatting>
  <conditionalFormatting sqref="E230">
    <cfRule type="expression" dxfId="486" priority="465">
      <formula>$C230=""</formula>
    </cfRule>
  </conditionalFormatting>
  <conditionalFormatting sqref="E231">
    <cfRule type="expression" dxfId="485" priority="464">
      <formula>$C231=""</formula>
    </cfRule>
  </conditionalFormatting>
  <conditionalFormatting sqref="E232">
    <cfRule type="expression" dxfId="484" priority="463">
      <formula>$C232=""</formula>
    </cfRule>
  </conditionalFormatting>
  <conditionalFormatting sqref="E233">
    <cfRule type="expression" dxfId="483" priority="462">
      <formula>$C233=""</formula>
    </cfRule>
  </conditionalFormatting>
  <conditionalFormatting sqref="E234">
    <cfRule type="expression" dxfId="482" priority="461">
      <formula>$C234=""</formula>
    </cfRule>
  </conditionalFormatting>
  <conditionalFormatting sqref="E235">
    <cfRule type="expression" dxfId="481" priority="460">
      <formula>$C235=""</formula>
    </cfRule>
  </conditionalFormatting>
  <conditionalFormatting sqref="E236">
    <cfRule type="expression" dxfId="480" priority="459">
      <formula>$C236=""</formula>
    </cfRule>
  </conditionalFormatting>
  <conditionalFormatting sqref="E237">
    <cfRule type="expression" dxfId="479" priority="458">
      <formula>$C237=""</formula>
    </cfRule>
  </conditionalFormatting>
  <conditionalFormatting sqref="E238:E239">
    <cfRule type="expression" dxfId="478" priority="457">
      <formula>$C238=""</formula>
    </cfRule>
  </conditionalFormatting>
  <conditionalFormatting sqref="E241">
    <cfRule type="expression" dxfId="477" priority="456">
      <formula>$C241=""</formula>
    </cfRule>
  </conditionalFormatting>
  <conditionalFormatting sqref="E242">
    <cfRule type="expression" dxfId="476" priority="455">
      <formula>$C242=""</formula>
    </cfRule>
  </conditionalFormatting>
  <conditionalFormatting sqref="E243">
    <cfRule type="expression" dxfId="475" priority="454">
      <formula>$C243=""</formula>
    </cfRule>
  </conditionalFormatting>
  <conditionalFormatting sqref="E244">
    <cfRule type="expression" dxfId="474" priority="453">
      <formula>$C244=""</formula>
    </cfRule>
  </conditionalFormatting>
  <conditionalFormatting sqref="E245:E246">
    <cfRule type="expression" dxfId="473" priority="452">
      <formula>$C245=""</formula>
    </cfRule>
  </conditionalFormatting>
  <conditionalFormatting sqref="E247">
    <cfRule type="expression" dxfId="472" priority="451">
      <formula>$C247=""</formula>
    </cfRule>
  </conditionalFormatting>
  <conditionalFormatting sqref="E248">
    <cfRule type="expression" dxfId="471" priority="450">
      <formula>$C248=""</formula>
    </cfRule>
  </conditionalFormatting>
  <conditionalFormatting sqref="E249:E250">
    <cfRule type="expression" dxfId="470" priority="449">
      <formula>$C249=""</formula>
    </cfRule>
  </conditionalFormatting>
  <conditionalFormatting sqref="E251:E252">
    <cfRule type="expression" dxfId="469" priority="448">
      <formula>$C251=""</formula>
    </cfRule>
  </conditionalFormatting>
  <conditionalFormatting sqref="E253:E254">
    <cfRule type="expression" dxfId="468" priority="447">
      <formula>$C253=""</formula>
    </cfRule>
  </conditionalFormatting>
  <conditionalFormatting sqref="E256">
    <cfRule type="expression" dxfId="467" priority="446">
      <formula>$C256=""</formula>
    </cfRule>
  </conditionalFormatting>
  <conditionalFormatting sqref="E257:E258">
    <cfRule type="expression" dxfId="466" priority="445">
      <formula>$C257=""</formula>
    </cfRule>
  </conditionalFormatting>
  <conditionalFormatting sqref="E260:E262">
    <cfRule type="expression" dxfId="465" priority="444">
      <formula>$C260=""</formula>
    </cfRule>
  </conditionalFormatting>
  <conditionalFormatting sqref="E263">
    <cfRule type="expression" dxfId="464" priority="443">
      <formula>$C263=""</formula>
    </cfRule>
  </conditionalFormatting>
  <conditionalFormatting sqref="E273 E286 E291:E292">
    <cfRule type="expression" dxfId="463" priority="442">
      <formula>$C273=""</formula>
    </cfRule>
  </conditionalFormatting>
  <conditionalFormatting sqref="E266:E268">
    <cfRule type="expression" dxfId="462" priority="441">
      <formula>$C266=""</formula>
    </cfRule>
  </conditionalFormatting>
  <conditionalFormatting sqref="E269">
    <cfRule type="expression" dxfId="461" priority="440">
      <formula>$C269=""</formula>
    </cfRule>
  </conditionalFormatting>
  <conditionalFormatting sqref="E270">
    <cfRule type="expression" dxfId="460" priority="439">
      <formula>$C270=""</formula>
    </cfRule>
  </conditionalFormatting>
  <conditionalFormatting sqref="E271:E272">
    <cfRule type="expression" dxfId="459" priority="438">
      <formula>$C271=""</formula>
    </cfRule>
  </conditionalFormatting>
  <conditionalFormatting sqref="E284:E285">
    <cfRule type="expression" dxfId="458" priority="437">
      <formula>$C284=""</formula>
    </cfRule>
  </conditionalFormatting>
  <conditionalFormatting sqref="E274">
    <cfRule type="expression" dxfId="457" priority="436">
      <formula>$C274=""</formula>
    </cfRule>
  </conditionalFormatting>
  <conditionalFormatting sqref="E275">
    <cfRule type="expression" dxfId="456" priority="435">
      <formula>$C275=""</formula>
    </cfRule>
  </conditionalFormatting>
  <conditionalFormatting sqref="E276">
    <cfRule type="expression" dxfId="455" priority="434">
      <formula>$C276=""</formula>
    </cfRule>
  </conditionalFormatting>
  <conditionalFormatting sqref="E277:E281">
    <cfRule type="expression" dxfId="454" priority="433">
      <formula>$C277=""</formula>
    </cfRule>
  </conditionalFormatting>
  <conditionalFormatting sqref="E287">
    <cfRule type="expression" dxfId="453" priority="432">
      <formula>$C287=""</formula>
    </cfRule>
  </conditionalFormatting>
  <conditionalFormatting sqref="E288">
    <cfRule type="expression" dxfId="452" priority="431">
      <formula>$C288=""</formula>
    </cfRule>
  </conditionalFormatting>
  <conditionalFormatting sqref="E289">
    <cfRule type="expression" dxfId="451" priority="430">
      <formula>$C289=""</formula>
    </cfRule>
  </conditionalFormatting>
  <conditionalFormatting sqref="E290">
    <cfRule type="expression" dxfId="450" priority="429">
      <formula>$C290=""</formula>
    </cfRule>
  </conditionalFormatting>
  <conditionalFormatting sqref="E293:E294">
    <cfRule type="expression" dxfId="449" priority="428">
      <formula>$C293=""</formula>
    </cfRule>
  </conditionalFormatting>
  <conditionalFormatting sqref="E302 E304 E314 E320 E324 E329 E338 E343 E345 E341">
    <cfRule type="expression" dxfId="448" priority="427">
      <formula>$C302=""</formula>
    </cfRule>
  </conditionalFormatting>
  <conditionalFormatting sqref="E346">
    <cfRule type="expression" dxfId="447" priority="426">
      <formula>$C346=""</formula>
    </cfRule>
  </conditionalFormatting>
  <conditionalFormatting sqref="E349">
    <cfRule type="expression" dxfId="446" priority="425">
      <formula>$C349=""</formula>
    </cfRule>
  </conditionalFormatting>
  <conditionalFormatting sqref="E297">
    <cfRule type="expression" dxfId="445" priority="424">
      <formula>$C297=""</formula>
    </cfRule>
  </conditionalFormatting>
  <conditionalFormatting sqref="E298:E300">
    <cfRule type="expression" dxfId="444" priority="423">
      <formula>$C298=""</formula>
    </cfRule>
  </conditionalFormatting>
  <conditionalFormatting sqref="E301">
    <cfRule type="expression" dxfId="443" priority="422">
      <formula>$C301=""</formula>
    </cfRule>
  </conditionalFormatting>
  <conditionalFormatting sqref="E303">
    <cfRule type="expression" dxfId="442" priority="421">
      <formula>$C303=""</formula>
    </cfRule>
  </conditionalFormatting>
  <conditionalFormatting sqref="E305:E307">
    <cfRule type="expression" dxfId="441" priority="420">
      <formula>$C305=""</formula>
    </cfRule>
  </conditionalFormatting>
  <conditionalFormatting sqref="E308">
    <cfRule type="expression" dxfId="440" priority="419">
      <formula>$C308=""</formula>
    </cfRule>
  </conditionalFormatting>
  <conditionalFormatting sqref="E309:E310">
    <cfRule type="expression" dxfId="439" priority="418">
      <formula>$C309=""</formula>
    </cfRule>
  </conditionalFormatting>
  <conditionalFormatting sqref="E311">
    <cfRule type="expression" dxfId="438" priority="417">
      <formula>$C311=""</formula>
    </cfRule>
  </conditionalFormatting>
  <conditionalFormatting sqref="E312">
    <cfRule type="expression" dxfId="437" priority="416">
      <formula>$C312=""</formula>
    </cfRule>
  </conditionalFormatting>
  <conditionalFormatting sqref="E313">
    <cfRule type="expression" dxfId="436" priority="415">
      <formula>$C313=""</formula>
    </cfRule>
  </conditionalFormatting>
  <conditionalFormatting sqref="E315">
    <cfRule type="expression" dxfId="435" priority="414">
      <formula>$C315=""</formula>
    </cfRule>
  </conditionalFormatting>
  <conditionalFormatting sqref="E316">
    <cfRule type="expression" dxfId="434" priority="413">
      <formula>$C316=""</formula>
    </cfRule>
  </conditionalFormatting>
  <conditionalFormatting sqref="E317">
    <cfRule type="expression" dxfId="433" priority="412">
      <formula>$C317=""</formula>
    </cfRule>
  </conditionalFormatting>
  <conditionalFormatting sqref="E318">
    <cfRule type="expression" dxfId="432" priority="411">
      <formula>$C318=""</formula>
    </cfRule>
  </conditionalFormatting>
  <conditionalFormatting sqref="E319">
    <cfRule type="expression" dxfId="431" priority="410">
      <formula>$C319=""</formula>
    </cfRule>
  </conditionalFormatting>
  <conditionalFormatting sqref="E321">
    <cfRule type="expression" dxfId="430" priority="409">
      <formula>$C321=""</formula>
    </cfRule>
  </conditionalFormatting>
  <conditionalFormatting sqref="E322">
    <cfRule type="expression" dxfId="429" priority="408">
      <formula>$C322=""</formula>
    </cfRule>
  </conditionalFormatting>
  <conditionalFormatting sqref="E323">
    <cfRule type="expression" dxfId="428" priority="407">
      <formula>$C323=""</formula>
    </cfRule>
  </conditionalFormatting>
  <conditionalFormatting sqref="E325">
    <cfRule type="expression" dxfId="427" priority="406">
      <formula>$C325=""</formula>
    </cfRule>
  </conditionalFormatting>
  <conditionalFormatting sqref="E326">
    <cfRule type="expression" dxfId="426" priority="405">
      <formula>$C326=""</formula>
    </cfRule>
  </conditionalFormatting>
  <conditionalFormatting sqref="E327:E328">
    <cfRule type="expression" dxfId="425" priority="404">
      <formula>$C327=""</formula>
    </cfRule>
  </conditionalFormatting>
  <conditionalFormatting sqref="E330:E333">
    <cfRule type="expression" dxfId="424" priority="403">
      <formula>$C330=""</formula>
    </cfRule>
  </conditionalFormatting>
  <conditionalFormatting sqref="E335:E337">
    <cfRule type="expression" dxfId="423" priority="402">
      <formula>$C335=""</formula>
    </cfRule>
  </conditionalFormatting>
  <conditionalFormatting sqref="E347:E348">
    <cfRule type="expression" dxfId="422" priority="401">
      <formula>$C347=""</formula>
    </cfRule>
  </conditionalFormatting>
  <conditionalFormatting sqref="E342">
    <cfRule type="expression" dxfId="421" priority="400">
      <formula>$C342=""</formula>
    </cfRule>
  </conditionalFormatting>
  <conditionalFormatting sqref="E344">
    <cfRule type="expression" dxfId="420" priority="399">
      <formula>$C344=""</formula>
    </cfRule>
  </conditionalFormatting>
  <conditionalFormatting sqref="E339">
    <cfRule type="expression" dxfId="419" priority="398">
      <formula>$C339=""</formula>
    </cfRule>
  </conditionalFormatting>
  <conditionalFormatting sqref="E340">
    <cfRule type="expression" dxfId="418" priority="397">
      <formula>$C340=""</formula>
    </cfRule>
  </conditionalFormatting>
  <conditionalFormatting sqref="E354 E356 E358 E361 E366">
    <cfRule type="expression" dxfId="417" priority="396">
      <formula>$C354=""</formula>
    </cfRule>
  </conditionalFormatting>
  <conditionalFormatting sqref="E353">
    <cfRule type="expression" dxfId="416" priority="395">
      <formula>$C353=""</formula>
    </cfRule>
  </conditionalFormatting>
  <conditionalFormatting sqref="E355">
    <cfRule type="expression" dxfId="415" priority="394">
      <formula>$C355=""</formula>
    </cfRule>
  </conditionalFormatting>
  <conditionalFormatting sqref="E357">
    <cfRule type="expression" dxfId="414" priority="393">
      <formula>$C357=""</formula>
    </cfRule>
  </conditionalFormatting>
  <conditionalFormatting sqref="E359">
    <cfRule type="expression" dxfId="413" priority="392">
      <formula>$C359=""</formula>
    </cfRule>
  </conditionalFormatting>
  <conditionalFormatting sqref="E360">
    <cfRule type="expression" dxfId="412" priority="391">
      <formula>$C360=""</formula>
    </cfRule>
  </conditionalFormatting>
  <conditionalFormatting sqref="E362">
    <cfRule type="expression" dxfId="411" priority="390">
      <formula>$C362=""</formula>
    </cfRule>
  </conditionalFormatting>
  <conditionalFormatting sqref="E363">
    <cfRule type="expression" dxfId="410" priority="389">
      <formula>$C363=""</formula>
    </cfRule>
  </conditionalFormatting>
  <conditionalFormatting sqref="E364">
    <cfRule type="expression" dxfId="409" priority="388">
      <formula>$C364=""</formula>
    </cfRule>
  </conditionalFormatting>
  <conditionalFormatting sqref="E365">
    <cfRule type="expression" dxfId="408" priority="387">
      <formula>$C365=""</formula>
    </cfRule>
  </conditionalFormatting>
  <conditionalFormatting sqref="E367">
    <cfRule type="expression" dxfId="407" priority="386">
      <formula>$C367=""</formula>
    </cfRule>
  </conditionalFormatting>
  <conditionalFormatting sqref="E368">
    <cfRule type="expression" dxfId="406" priority="385">
      <formula>$C368=""</formula>
    </cfRule>
  </conditionalFormatting>
  <conditionalFormatting sqref="E369">
    <cfRule type="expression" dxfId="405" priority="384">
      <formula>$C369=""</formula>
    </cfRule>
  </conditionalFormatting>
  <conditionalFormatting sqref="E373">
    <cfRule type="expression" dxfId="404" priority="383">
      <formula>$C373=""</formula>
    </cfRule>
  </conditionalFormatting>
  <conditionalFormatting sqref="E371:E372">
    <cfRule type="expression" dxfId="403" priority="382">
      <formula>$C371=""</formula>
    </cfRule>
  </conditionalFormatting>
  <conditionalFormatting sqref="E374:E378">
    <cfRule type="expression" dxfId="402" priority="381">
      <formula>$C374=""</formula>
    </cfRule>
  </conditionalFormatting>
  <conditionalFormatting sqref="E379">
    <cfRule type="expression" dxfId="401" priority="380">
      <formula>$C379=""</formula>
    </cfRule>
  </conditionalFormatting>
  <conditionalFormatting sqref="E385">
    <cfRule type="expression" dxfId="400" priority="379">
      <formula>$C385=""</formula>
    </cfRule>
  </conditionalFormatting>
  <conditionalFormatting sqref="E386">
    <cfRule type="expression" dxfId="399" priority="378">
      <formula>$C386=""</formula>
    </cfRule>
  </conditionalFormatting>
  <conditionalFormatting sqref="E381">
    <cfRule type="expression" dxfId="398" priority="377">
      <formula>$C381=""</formula>
    </cfRule>
  </conditionalFormatting>
  <conditionalFormatting sqref="E382">
    <cfRule type="expression" dxfId="397" priority="376">
      <formula>$C382=""</formula>
    </cfRule>
  </conditionalFormatting>
  <conditionalFormatting sqref="E383">
    <cfRule type="expression" dxfId="396" priority="375">
      <formula>$C383=""</formula>
    </cfRule>
  </conditionalFormatting>
  <conditionalFormatting sqref="E384">
    <cfRule type="expression" dxfId="395" priority="374">
      <formula>$C384=""</formula>
    </cfRule>
  </conditionalFormatting>
  <conditionalFormatting sqref="E404 E413 E391 E395">
    <cfRule type="expression" dxfId="394" priority="373">
      <formula>$C391=""</formula>
    </cfRule>
  </conditionalFormatting>
  <conditionalFormatting sqref="E396">
    <cfRule type="expression" dxfId="393" priority="372">
      <formula>$C396=""</formula>
    </cfRule>
  </conditionalFormatting>
  <conditionalFormatting sqref="E397">
    <cfRule type="expression" dxfId="392" priority="371">
      <formula>$C397=""</formula>
    </cfRule>
  </conditionalFormatting>
  <conditionalFormatting sqref="E398">
    <cfRule type="expression" dxfId="391" priority="370">
      <formula>$C398=""</formula>
    </cfRule>
  </conditionalFormatting>
  <conditionalFormatting sqref="E399">
    <cfRule type="expression" dxfId="390" priority="369">
      <formula>$C399=""</formula>
    </cfRule>
  </conditionalFormatting>
  <conditionalFormatting sqref="E400">
    <cfRule type="expression" dxfId="389" priority="368">
      <formula>$C400=""</formula>
    </cfRule>
  </conditionalFormatting>
  <conditionalFormatting sqref="E401">
    <cfRule type="expression" dxfId="388" priority="367">
      <formula>$C401=""</formula>
    </cfRule>
  </conditionalFormatting>
  <conditionalFormatting sqref="E402">
    <cfRule type="expression" dxfId="387" priority="366">
      <formula>$C402=""</formula>
    </cfRule>
  </conditionalFormatting>
  <conditionalFormatting sqref="E405">
    <cfRule type="expression" dxfId="386" priority="365">
      <formula>$C405=""</formula>
    </cfRule>
  </conditionalFormatting>
  <conditionalFormatting sqref="E406">
    <cfRule type="expression" dxfId="385" priority="364">
      <formula>$C406=""</formula>
    </cfRule>
  </conditionalFormatting>
  <conditionalFormatting sqref="E407">
    <cfRule type="expression" dxfId="384" priority="363">
      <formula>$C407=""</formula>
    </cfRule>
  </conditionalFormatting>
  <conditionalFormatting sqref="E408">
    <cfRule type="expression" dxfId="383" priority="362">
      <formula>$C408=""</formula>
    </cfRule>
  </conditionalFormatting>
  <conditionalFormatting sqref="E390">
    <cfRule type="expression" dxfId="382" priority="361">
      <formula>$C390=""</formula>
    </cfRule>
  </conditionalFormatting>
  <conditionalFormatting sqref="E409">
    <cfRule type="expression" dxfId="381" priority="360">
      <formula>$C409=""</formula>
    </cfRule>
  </conditionalFormatting>
  <conditionalFormatting sqref="E392:E394">
    <cfRule type="expression" dxfId="380" priority="359">
      <formula>$C392=""</formula>
    </cfRule>
  </conditionalFormatting>
  <conditionalFormatting sqref="E410">
    <cfRule type="expression" dxfId="379" priority="358">
      <formula>$C410=""</formula>
    </cfRule>
  </conditionalFormatting>
  <conditionalFormatting sqref="E411:E412">
    <cfRule type="expression" dxfId="378" priority="357">
      <formula>$C411=""</formula>
    </cfRule>
  </conditionalFormatting>
  <conditionalFormatting sqref="E414">
    <cfRule type="expression" dxfId="377" priority="356">
      <formula>$C414=""</formula>
    </cfRule>
  </conditionalFormatting>
  <conditionalFormatting sqref="E415:E416">
    <cfRule type="expression" dxfId="376" priority="355">
      <formula>$C415=""</formula>
    </cfRule>
  </conditionalFormatting>
  <conditionalFormatting sqref="E417">
    <cfRule type="expression" dxfId="375" priority="354">
      <formula>$C417=""</formula>
    </cfRule>
  </conditionalFormatting>
  <conditionalFormatting sqref="E418">
    <cfRule type="expression" dxfId="374" priority="353">
      <formula>$C418=""</formula>
    </cfRule>
  </conditionalFormatting>
  <conditionalFormatting sqref="E388">
    <cfRule type="expression" dxfId="373" priority="352">
      <formula>$C388=""</formula>
    </cfRule>
  </conditionalFormatting>
  <conditionalFormatting sqref="E389">
    <cfRule type="expression" dxfId="372" priority="351">
      <formula>$C389=""</formula>
    </cfRule>
  </conditionalFormatting>
  <conditionalFormatting sqref="E421">
    <cfRule type="expression" dxfId="371" priority="350">
      <formula>$C421=""</formula>
    </cfRule>
  </conditionalFormatting>
  <conditionalFormatting sqref="E422">
    <cfRule type="expression" dxfId="370" priority="349">
      <formula>$C422=""</formula>
    </cfRule>
  </conditionalFormatting>
  <conditionalFormatting sqref="E427 E429 E431">
    <cfRule type="expression" dxfId="369" priority="348">
      <formula>$C427=""</formula>
    </cfRule>
  </conditionalFormatting>
  <conditionalFormatting sqref="E424:E426">
    <cfRule type="expression" dxfId="368" priority="347">
      <formula>$C424=""</formula>
    </cfRule>
  </conditionalFormatting>
  <conditionalFormatting sqref="E428">
    <cfRule type="expression" dxfId="367" priority="346">
      <formula>$C428=""</formula>
    </cfRule>
  </conditionalFormatting>
  <conditionalFormatting sqref="E430">
    <cfRule type="expression" dxfId="366" priority="345">
      <formula>$C430=""</formula>
    </cfRule>
  </conditionalFormatting>
  <conditionalFormatting sqref="E432">
    <cfRule type="expression" dxfId="365" priority="344">
      <formula>$C432=""</formula>
    </cfRule>
  </conditionalFormatting>
  <conditionalFormatting sqref="E438 E440 E443">
    <cfRule type="expression" dxfId="364" priority="343">
      <formula>$C438=""</formula>
    </cfRule>
  </conditionalFormatting>
  <conditionalFormatting sqref="E435:E436">
    <cfRule type="expression" dxfId="363" priority="342">
      <formula>$C435=""</formula>
    </cfRule>
  </conditionalFormatting>
  <conditionalFormatting sqref="E437">
    <cfRule type="expression" dxfId="362" priority="341">
      <formula>$C437=""</formula>
    </cfRule>
  </conditionalFormatting>
  <conditionalFormatting sqref="E439">
    <cfRule type="expression" dxfId="361" priority="340">
      <formula>$C439=""</formula>
    </cfRule>
  </conditionalFormatting>
  <conditionalFormatting sqref="E441:E442">
    <cfRule type="expression" dxfId="360" priority="339">
      <formula>$C441=""</formula>
    </cfRule>
  </conditionalFormatting>
  <conditionalFormatting sqref="E444">
    <cfRule type="expression" dxfId="359" priority="338">
      <formula>$C444=""</formula>
    </cfRule>
  </conditionalFormatting>
  <conditionalFormatting sqref="E448 E452">
    <cfRule type="expression" dxfId="358" priority="337">
      <formula>$C448=""</formula>
    </cfRule>
  </conditionalFormatting>
  <conditionalFormatting sqref="E453">
    <cfRule type="expression" dxfId="357" priority="336">
      <formula>$C453=""</formula>
    </cfRule>
  </conditionalFormatting>
  <conditionalFormatting sqref="E454">
    <cfRule type="expression" dxfId="356" priority="335">
      <formula>$C454=""</formula>
    </cfRule>
  </conditionalFormatting>
  <conditionalFormatting sqref="E455">
    <cfRule type="expression" dxfId="355" priority="334">
      <formula>$C455=""</formula>
    </cfRule>
  </conditionalFormatting>
  <conditionalFormatting sqref="E456">
    <cfRule type="expression" dxfId="354" priority="333">
      <formula>$C456=""</formula>
    </cfRule>
  </conditionalFormatting>
  <conditionalFormatting sqref="E457">
    <cfRule type="expression" dxfId="353" priority="332">
      <formula>$C457=""</formula>
    </cfRule>
  </conditionalFormatting>
  <conditionalFormatting sqref="E458">
    <cfRule type="expression" dxfId="352" priority="331">
      <formula>$C458=""</formula>
    </cfRule>
  </conditionalFormatting>
  <conditionalFormatting sqref="E459">
    <cfRule type="expression" dxfId="351" priority="330">
      <formula>$C459=""</formula>
    </cfRule>
  </conditionalFormatting>
  <conditionalFormatting sqref="E447">
    <cfRule type="expression" dxfId="350" priority="329">
      <formula>$C447=""</formula>
    </cfRule>
  </conditionalFormatting>
  <conditionalFormatting sqref="E450">
    <cfRule type="expression" dxfId="349" priority="328">
      <formula>$C450=""</formula>
    </cfRule>
  </conditionalFormatting>
  <conditionalFormatting sqref="E451">
    <cfRule type="expression" dxfId="348" priority="327">
      <formula>$C451=""</formula>
    </cfRule>
  </conditionalFormatting>
  <conditionalFormatting sqref="E449">
    <cfRule type="expression" dxfId="347" priority="326">
      <formula>$C449=""</formula>
    </cfRule>
  </conditionalFormatting>
  <conditionalFormatting sqref="E461:E462">
    <cfRule type="expression" dxfId="346" priority="325">
      <formula>$C461=""</formula>
    </cfRule>
  </conditionalFormatting>
  <conditionalFormatting sqref="E463">
    <cfRule type="expression" dxfId="345" priority="324">
      <formula>$C463=""</formula>
    </cfRule>
  </conditionalFormatting>
  <conditionalFormatting sqref="E465">
    <cfRule type="expression" dxfId="344" priority="323">
      <formula>$C465=""</formula>
    </cfRule>
  </conditionalFormatting>
  <conditionalFormatting sqref="E466">
    <cfRule type="expression" dxfId="343" priority="322">
      <formula>$C466=""</formula>
    </cfRule>
  </conditionalFormatting>
  <conditionalFormatting sqref="E467">
    <cfRule type="expression" dxfId="342" priority="321">
      <formula>$C467=""</formula>
    </cfRule>
  </conditionalFormatting>
  <conditionalFormatting sqref="E471">
    <cfRule type="expression" dxfId="341" priority="320">
      <formula>$C471=""</formula>
    </cfRule>
  </conditionalFormatting>
  <conditionalFormatting sqref="E472">
    <cfRule type="expression" dxfId="340" priority="319">
      <formula>$C472=""</formula>
    </cfRule>
  </conditionalFormatting>
  <conditionalFormatting sqref="E473">
    <cfRule type="expression" dxfId="339" priority="318">
      <formula>$C473=""</formula>
    </cfRule>
  </conditionalFormatting>
  <conditionalFormatting sqref="E474">
    <cfRule type="expression" dxfId="338" priority="317">
      <formula>$C474=""</formula>
    </cfRule>
  </conditionalFormatting>
  <conditionalFormatting sqref="E482">
    <cfRule type="expression" dxfId="337" priority="316">
      <formula>$C482=""</formula>
    </cfRule>
  </conditionalFormatting>
  <conditionalFormatting sqref="E477:E481">
    <cfRule type="expression" dxfId="336" priority="315">
      <formula>$C477=""</formula>
    </cfRule>
  </conditionalFormatting>
  <conditionalFormatting sqref="E483:E491">
    <cfRule type="expression" dxfId="335" priority="314">
      <formula>$C483=""</formula>
    </cfRule>
  </conditionalFormatting>
  <conditionalFormatting sqref="E496">
    <cfRule type="expression" dxfId="334" priority="313">
      <formula>$C496=""</formula>
    </cfRule>
  </conditionalFormatting>
  <conditionalFormatting sqref="E498">
    <cfRule type="expression" dxfId="333" priority="312">
      <formula>$C498=""</formula>
    </cfRule>
  </conditionalFormatting>
  <conditionalFormatting sqref="E506 E509">
    <cfRule type="expression" dxfId="332" priority="311">
      <formula>$C506=""</formula>
    </cfRule>
  </conditionalFormatting>
  <conditionalFormatting sqref="E501">
    <cfRule type="expression" dxfId="331" priority="310">
      <formula>$C501=""</formula>
    </cfRule>
  </conditionalFormatting>
  <conditionalFormatting sqref="E502">
    <cfRule type="expression" dxfId="330" priority="309">
      <formula>$C502=""</formula>
    </cfRule>
  </conditionalFormatting>
  <conditionalFormatting sqref="E503">
    <cfRule type="expression" dxfId="329" priority="308">
      <formula>$C503=""</formula>
    </cfRule>
  </conditionalFormatting>
  <conditionalFormatting sqref="E504">
    <cfRule type="expression" dxfId="328" priority="307">
      <formula>$C504=""</formula>
    </cfRule>
  </conditionalFormatting>
  <conditionalFormatting sqref="E505">
    <cfRule type="expression" dxfId="327" priority="306">
      <formula>$C505=""</formula>
    </cfRule>
  </conditionalFormatting>
  <conditionalFormatting sqref="E507">
    <cfRule type="expression" dxfId="326" priority="305">
      <formula>$C507=""</formula>
    </cfRule>
  </conditionalFormatting>
  <conditionalFormatting sqref="E508">
    <cfRule type="expression" dxfId="325" priority="304">
      <formula>$C508=""</formula>
    </cfRule>
  </conditionalFormatting>
  <conditionalFormatting sqref="E510:E511">
    <cfRule type="expression" dxfId="324" priority="303">
      <formula>$C510=""</formula>
    </cfRule>
  </conditionalFormatting>
  <conditionalFormatting sqref="E514:E516">
    <cfRule type="expression" dxfId="323" priority="302">
      <formula>$C514=""</formula>
    </cfRule>
  </conditionalFormatting>
  <conditionalFormatting sqref="E517:E518">
    <cfRule type="expression" dxfId="322" priority="301">
      <formula>$C517=""</formula>
    </cfRule>
  </conditionalFormatting>
  <conditionalFormatting sqref="E519:E520">
    <cfRule type="expression" dxfId="321" priority="300">
      <formula>$C519=""</formula>
    </cfRule>
  </conditionalFormatting>
  <conditionalFormatting sqref="E522">
    <cfRule type="expression" dxfId="320" priority="299">
      <formula>$C522=""</formula>
    </cfRule>
  </conditionalFormatting>
  <conditionalFormatting sqref="E523:E526">
    <cfRule type="expression" dxfId="319" priority="298">
      <formula>$C523=""</formula>
    </cfRule>
  </conditionalFormatting>
  <conditionalFormatting sqref="E527:E528">
    <cfRule type="expression" dxfId="318" priority="297">
      <formula>$C527=""</formula>
    </cfRule>
  </conditionalFormatting>
  <conditionalFormatting sqref="E533">
    <cfRule type="expression" dxfId="317" priority="296">
      <formula>$C533=""</formula>
    </cfRule>
  </conditionalFormatting>
  <conditionalFormatting sqref="E531">
    <cfRule type="expression" dxfId="316" priority="295">
      <formula>$C531=""</formula>
    </cfRule>
  </conditionalFormatting>
  <conditionalFormatting sqref="E532">
    <cfRule type="expression" dxfId="315" priority="294">
      <formula>$C532=""</formula>
    </cfRule>
  </conditionalFormatting>
  <conditionalFormatting sqref="E534:E535">
    <cfRule type="expression" dxfId="314" priority="293">
      <formula>$C534=""</formula>
    </cfRule>
  </conditionalFormatting>
  <conditionalFormatting sqref="E530">
    <cfRule type="expression" dxfId="313" priority="292">
      <formula>$C530=""</formula>
    </cfRule>
  </conditionalFormatting>
  <conditionalFormatting sqref="E538:E541">
    <cfRule type="expression" dxfId="312" priority="291">
      <formula>$C538=""</formula>
    </cfRule>
  </conditionalFormatting>
  <conditionalFormatting sqref="E542:E543">
    <cfRule type="expression" dxfId="311" priority="290">
      <formula>$C542=""</formula>
    </cfRule>
  </conditionalFormatting>
  <conditionalFormatting sqref="E550 E552">
    <cfRule type="expression" dxfId="310" priority="289">
      <formula>$C550=""</formula>
    </cfRule>
  </conditionalFormatting>
  <conditionalFormatting sqref="E545:E547">
    <cfRule type="expression" dxfId="309" priority="288">
      <formula>$C545=""</formula>
    </cfRule>
  </conditionalFormatting>
  <conditionalFormatting sqref="E549">
    <cfRule type="expression" dxfId="308" priority="287">
      <formula>$C549=""</formula>
    </cfRule>
  </conditionalFormatting>
  <conditionalFormatting sqref="E551">
    <cfRule type="expression" dxfId="307" priority="286">
      <formula>$C551=""</formula>
    </cfRule>
  </conditionalFormatting>
  <conditionalFormatting sqref="E553:E555">
    <cfRule type="expression" dxfId="306" priority="285">
      <formula>$C553=""</formula>
    </cfRule>
  </conditionalFormatting>
  <conditionalFormatting sqref="E548">
    <cfRule type="expression" dxfId="305" priority="284">
      <formula>$C548=""</formula>
    </cfRule>
  </conditionalFormatting>
  <conditionalFormatting sqref="E558:E564">
    <cfRule type="expression" dxfId="304" priority="283">
      <formula>$C558=""</formula>
    </cfRule>
  </conditionalFormatting>
  <conditionalFormatting sqref="E566:E567">
    <cfRule type="expression" dxfId="303" priority="282">
      <formula>$C566=""</formula>
    </cfRule>
  </conditionalFormatting>
  <conditionalFormatting sqref="E568">
    <cfRule type="expression" dxfId="302" priority="281">
      <formula>$C568=""</formula>
    </cfRule>
  </conditionalFormatting>
  <conditionalFormatting sqref="E569">
    <cfRule type="expression" dxfId="301" priority="280">
      <formula>$C569=""</formula>
    </cfRule>
  </conditionalFormatting>
  <conditionalFormatting sqref="E570">
    <cfRule type="expression" dxfId="300" priority="279">
      <formula>$C570=""</formula>
    </cfRule>
  </conditionalFormatting>
  <conditionalFormatting sqref="E572:E573">
    <cfRule type="expression" dxfId="299" priority="278">
      <formula>$C572=""</formula>
    </cfRule>
  </conditionalFormatting>
  <conditionalFormatting sqref="E576:E580">
    <cfRule type="expression" dxfId="298" priority="277">
      <formula>$C576=""</formula>
    </cfRule>
  </conditionalFormatting>
  <conditionalFormatting sqref="E582:E583">
    <cfRule type="expression" dxfId="297" priority="276">
      <formula>$C582=""</formula>
    </cfRule>
  </conditionalFormatting>
  <conditionalFormatting sqref="E584">
    <cfRule type="expression" dxfId="296" priority="275">
      <formula>$C584=""</formula>
    </cfRule>
  </conditionalFormatting>
  <conditionalFormatting sqref="E585">
    <cfRule type="expression" dxfId="295" priority="274">
      <formula>$C585=""</formula>
    </cfRule>
  </conditionalFormatting>
  <conditionalFormatting sqref="E589">
    <cfRule type="expression" dxfId="294" priority="273">
      <formula>$C589=""</formula>
    </cfRule>
  </conditionalFormatting>
  <conditionalFormatting sqref="E587:E588">
    <cfRule type="expression" dxfId="293" priority="272">
      <formula>$C587=""</formula>
    </cfRule>
  </conditionalFormatting>
  <conditionalFormatting sqref="E591">
    <cfRule type="expression" dxfId="292" priority="271">
      <formula>$C591=""</formula>
    </cfRule>
  </conditionalFormatting>
  <conditionalFormatting sqref="E594:E595">
    <cfRule type="expression" dxfId="291" priority="270">
      <formula>$C594=""</formula>
    </cfRule>
  </conditionalFormatting>
  <conditionalFormatting sqref="E597">
    <cfRule type="expression" dxfId="290" priority="269">
      <formula>$C597=""</formula>
    </cfRule>
  </conditionalFormatting>
  <conditionalFormatting sqref="E598">
    <cfRule type="expression" dxfId="289" priority="268">
      <formula>$C598=""</formula>
    </cfRule>
  </conditionalFormatting>
  <conditionalFormatting sqref="E599:E600">
    <cfRule type="expression" dxfId="288" priority="267">
      <formula>$C599=""</formula>
    </cfRule>
  </conditionalFormatting>
  <conditionalFormatting sqref="E604">
    <cfRule type="expression" dxfId="287" priority="266">
      <formula>$C604=""</formula>
    </cfRule>
  </conditionalFormatting>
  <conditionalFormatting sqref="E602:E603">
    <cfRule type="expression" dxfId="286" priority="265">
      <formula>$C602=""</formula>
    </cfRule>
  </conditionalFormatting>
  <conditionalFormatting sqref="E605">
    <cfRule type="expression" dxfId="285" priority="264">
      <formula>$C605=""</formula>
    </cfRule>
  </conditionalFormatting>
  <conditionalFormatting sqref="E774 E627 E649 E671 E678 E698 E719 E721 E741:E742">
    <cfRule type="expression" dxfId="284" priority="263">
      <formula>$C627=""</formula>
    </cfRule>
  </conditionalFormatting>
  <conditionalFormatting sqref="E743:E746">
    <cfRule type="expression" dxfId="283" priority="262">
      <formula>$C743=""</formula>
    </cfRule>
  </conditionalFormatting>
  <conditionalFormatting sqref="E748:E750">
    <cfRule type="expression" dxfId="282" priority="261">
      <formula>$C748=""</formula>
    </cfRule>
  </conditionalFormatting>
  <conditionalFormatting sqref="E751:E753">
    <cfRule type="expression" dxfId="281" priority="260">
      <formula>$C751=""</formula>
    </cfRule>
  </conditionalFormatting>
  <conditionalFormatting sqref="E754:E758">
    <cfRule type="expression" dxfId="280" priority="259">
      <formula>$C754=""</formula>
    </cfRule>
  </conditionalFormatting>
  <conditionalFormatting sqref="E759:E764">
    <cfRule type="expression" dxfId="279" priority="258">
      <formula>$C759=""</formula>
    </cfRule>
  </conditionalFormatting>
  <conditionalFormatting sqref="E765:E773">
    <cfRule type="expression" dxfId="278" priority="257">
      <formula>$C765=""</formula>
    </cfRule>
  </conditionalFormatting>
  <conditionalFormatting sqref="E775">
    <cfRule type="expression" dxfId="277" priority="256">
      <formula>$C775=""</formula>
    </cfRule>
  </conditionalFormatting>
  <conditionalFormatting sqref="E776">
    <cfRule type="expression" dxfId="276" priority="255">
      <formula>$C776=""</formula>
    </cfRule>
  </conditionalFormatting>
  <conditionalFormatting sqref="E777">
    <cfRule type="expression" dxfId="275" priority="254">
      <formula>$C777=""</formula>
    </cfRule>
  </conditionalFormatting>
  <conditionalFormatting sqref="E778">
    <cfRule type="expression" dxfId="274" priority="253">
      <formula>$C778=""</formula>
    </cfRule>
  </conditionalFormatting>
  <conditionalFormatting sqref="E779:E780">
    <cfRule type="expression" dxfId="273" priority="252">
      <formula>$C779=""</formula>
    </cfRule>
  </conditionalFormatting>
  <conditionalFormatting sqref="E781:E784">
    <cfRule type="expression" dxfId="272" priority="251">
      <formula>$C781=""</formula>
    </cfRule>
  </conditionalFormatting>
  <conditionalFormatting sqref="E786">
    <cfRule type="expression" dxfId="271" priority="250">
      <formula>$C786=""</formula>
    </cfRule>
  </conditionalFormatting>
  <conditionalFormatting sqref="E787">
    <cfRule type="expression" dxfId="270" priority="249">
      <formula>$C787=""</formula>
    </cfRule>
  </conditionalFormatting>
  <conditionalFormatting sqref="E788">
    <cfRule type="expression" dxfId="269" priority="248">
      <formula>$C788=""</formula>
    </cfRule>
  </conditionalFormatting>
  <conditionalFormatting sqref="E789">
    <cfRule type="expression" dxfId="268" priority="247">
      <formula>$C789=""</formula>
    </cfRule>
  </conditionalFormatting>
  <conditionalFormatting sqref="E790">
    <cfRule type="expression" dxfId="267" priority="246">
      <formula>$C790=""</formula>
    </cfRule>
  </conditionalFormatting>
  <conditionalFormatting sqref="E791">
    <cfRule type="expression" dxfId="266" priority="245">
      <formula>$C791=""</formula>
    </cfRule>
  </conditionalFormatting>
  <conditionalFormatting sqref="E792:E793">
    <cfRule type="expression" dxfId="265" priority="244">
      <formula>$C792=""</formula>
    </cfRule>
  </conditionalFormatting>
  <conditionalFormatting sqref="E794">
    <cfRule type="expression" dxfId="264" priority="243">
      <formula>$C794=""</formula>
    </cfRule>
  </conditionalFormatting>
  <conditionalFormatting sqref="E795">
    <cfRule type="expression" dxfId="263" priority="242">
      <formula>$C795=""</formula>
    </cfRule>
  </conditionalFormatting>
  <conditionalFormatting sqref="E796">
    <cfRule type="expression" dxfId="262" priority="241">
      <formula>$C796=""</formula>
    </cfRule>
  </conditionalFormatting>
  <conditionalFormatting sqref="E797">
    <cfRule type="expression" dxfId="261" priority="240">
      <formula>$C797=""</formula>
    </cfRule>
  </conditionalFormatting>
  <conditionalFormatting sqref="E798">
    <cfRule type="expression" dxfId="260" priority="239">
      <formula>$C798=""</formula>
    </cfRule>
  </conditionalFormatting>
  <conditionalFormatting sqref="E799:E800">
    <cfRule type="expression" dxfId="259" priority="238">
      <formula>$C799=""</formula>
    </cfRule>
  </conditionalFormatting>
  <conditionalFormatting sqref="E608">
    <cfRule type="expression" dxfId="258" priority="237">
      <formula>$C608=""</formula>
    </cfRule>
  </conditionalFormatting>
  <conditionalFormatting sqref="E609:E610">
    <cfRule type="expression" dxfId="257" priority="236">
      <formula>$C609=""</formula>
    </cfRule>
  </conditionalFormatting>
  <conditionalFormatting sqref="E611:E612">
    <cfRule type="expression" dxfId="256" priority="235">
      <formula>$C611=""</formula>
    </cfRule>
  </conditionalFormatting>
  <conditionalFormatting sqref="E613:E616">
    <cfRule type="expression" dxfId="255" priority="234">
      <formula>$C613=""</formula>
    </cfRule>
  </conditionalFormatting>
  <conditionalFormatting sqref="E617">
    <cfRule type="expression" dxfId="254" priority="233">
      <formula>$C617=""</formula>
    </cfRule>
  </conditionalFormatting>
  <conditionalFormatting sqref="E618">
    <cfRule type="expression" dxfId="253" priority="232">
      <formula>$C618=""</formula>
    </cfRule>
  </conditionalFormatting>
  <conditionalFormatting sqref="E619:E623">
    <cfRule type="expression" dxfId="252" priority="231">
      <formula>$C619=""</formula>
    </cfRule>
  </conditionalFormatting>
  <conditionalFormatting sqref="E624:E626">
    <cfRule type="expression" dxfId="251" priority="230">
      <formula>$C624=""</formula>
    </cfRule>
  </conditionalFormatting>
  <conditionalFormatting sqref="E628">
    <cfRule type="expression" dxfId="250" priority="229">
      <formula>$C628=""</formula>
    </cfRule>
  </conditionalFormatting>
  <conditionalFormatting sqref="E629">
    <cfRule type="expression" dxfId="249" priority="228">
      <formula>$C629=""</formula>
    </cfRule>
  </conditionalFormatting>
  <conditionalFormatting sqref="E630">
    <cfRule type="expression" dxfId="248" priority="227">
      <formula>$C630=""</formula>
    </cfRule>
  </conditionalFormatting>
  <conditionalFormatting sqref="E631">
    <cfRule type="expression" dxfId="247" priority="226">
      <formula>$C631=""</formula>
    </cfRule>
  </conditionalFormatting>
  <conditionalFormatting sqref="E632">
    <cfRule type="expression" dxfId="246" priority="225">
      <formula>$C632=""</formula>
    </cfRule>
  </conditionalFormatting>
  <conditionalFormatting sqref="E633">
    <cfRule type="expression" dxfId="245" priority="224">
      <formula>$C633=""</formula>
    </cfRule>
  </conditionalFormatting>
  <conditionalFormatting sqref="E634">
    <cfRule type="expression" dxfId="244" priority="223">
      <formula>$C634=""</formula>
    </cfRule>
  </conditionalFormatting>
  <conditionalFormatting sqref="E635">
    <cfRule type="expression" dxfId="243" priority="222">
      <formula>$C635=""</formula>
    </cfRule>
  </conditionalFormatting>
  <conditionalFormatting sqref="E636">
    <cfRule type="expression" dxfId="242" priority="221">
      <formula>$C636=""</formula>
    </cfRule>
  </conditionalFormatting>
  <conditionalFormatting sqref="E637">
    <cfRule type="expression" dxfId="241" priority="220">
      <formula>$C637=""</formula>
    </cfRule>
  </conditionalFormatting>
  <conditionalFormatting sqref="E638">
    <cfRule type="expression" dxfId="240" priority="219">
      <formula>$C638=""</formula>
    </cfRule>
  </conditionalFormatting>
  <conditionalFormatting sqref="E639">
    <cfRule type="expression" dxfId="239" priority="218">
      <formula>$C639=""</formula>
    </cfRule>
  </conditionalFormatting>
  <conditionalFormatting sqref="E640">
    <cfRule type="expression" dxfId="238" priority="217">
      <formula>$C640=""</formula>
    </cfRule>
  </conditionalFormatting>
  <conditionalFormatting sqref="E641">
    <cfRule type="expression" dxfId="237" priority="216">
      <formula>$C641=""</formula>
    </cfRule>
  </conditionalFormatting>
  <conditionalFormatting sqref="E642:E644">
    <cfRule type="expression" dxfId="236" priority="215">
      <formula>$C642=""</formula>
    </cfRule>
  </conditionalFormatting>
  <conditionalFormatting sqref="E645:E647">
    <cfRule type="expression" dxfId="235" priority="214">
      <formula>$C645=""</formula>
    </cfRule>
  </conditionalFormatting>
  <conditionalFormatting sqref="E648">
    <cfRule type="expression" dxfId="234" priority="213">
      <formula>$C648=""</formula>
    </cfRule>
  </conditionalFormatting>
  <conditionalFormatting sqref="E650:E654">
    <cfRule type="expression" dxfId="233" priority="212">
      <formula>$C650=""</formula>
    </cfRule>
  </conditionalFormatting>
  <conditionalFormatting sqref="E655:E656">
    <cfRule type="expression" dxfId="232" priority="211">
      <formula>$C655=""</formula>
    </cfRule>
  </conditionalFormatting>
  <conditionalFormatting sqref="E657">
    <cfRule type="expression" dxfId="231" priority="210">
      <formula>$C657=""</formula>
    </cfRule>
  </conditionalFormatting>
  <conditionalFormatting sqref="E658">
    <cfRule type="expression" dxfId="230" priority="209">
      <formula>$C658=""</formula>
    </cfRule>
  </conditionalFormatting>
  <conditionalFormatting sqref="E659">
    <cfRule type="expression" dxfId="229" priority="208">
      <formula>$C659=""</formula>
    </cfRule>
  </conditionalFormatting>
  <conditionalFormatting sqref="E660">
    <cfRule type="expression" dxfId="228" priority="207">
      <formula>$C660=""</formula>
    </cfRule>
  </conditionalFormatting>
  <conditionalFormatting sqref="E661:E668">
    <cfRule type="expression" dxfId="227" priority="206">
      <formula>$C661=""</formula>
    </cfRule>
  </conditionalFormatting>
  <conditionalFormatting sqref="E669:E670">
    <cfRule type="expression" dxfId="226" priority="205">
      <formula>$C669=""</formula>
    </cfRule>
  </conditionalFormatting>
  <conditionalFormatting sqref="E672:E675">
    <cfRule type="expression" dxfId="225" priority="204">
      <formula>$C672=""</formula>
    </cfRule>
  </conditionalFormatting>
  <conditionalFormatting sqref="E676:E677">
    <cfRule type="expression" dxfId="224" priority="203">
      <formula>$C676=""</formula>
    </cfRule>
  </conditionalFormatting>
  <conditionalFormatting sqref="E679:E682">
    <cfRule type="expression" dxfId="223" priority="202">
      <formula>$C679=""</formula>
    </cfRule>
  </conditionalFormatting>
  <conditionalFormatting sqref="E683">
    <cfRule type="expression" dxfId="222" priority="201">
      <formula>$C683=""</formula>
    </cfRule>
  </conditionalFormatting>
  <conditionalFormatting sqref="E684:E685">
    <cfRule type="expression" dxfId="221" priority="200">
      <formula>$C684=""</formula>
    </cfRule>
  </conditionalFormatting>
  <conditionalFormatting sqref="E686">
    <cfRule type="expression" dxfId="220" priority="199">
      <formula>$C686=""</formula>
    </cfRule>
  </conditionalFormatting>
  <conditionalFormatting sqref="E687">
    <cfRule type="expression" dxfId="219" priority="198">
      <formula>$C687=""</formula>
    </cfRule>
  </conditionalFormatting>
  <conditionalFormatting sqref="E688">
    <cfRule type="expression" dxfId="218" priority="197">
      <formula>$C688=""</formula>
    </cfRule>
  </conditionalFormatting>
  <conditionalFormatting sqref="E689:E695">
    <cfRule type="expression" dxfId="217" priority="196">
      <formula>$C689=""</formula>
    </cfRule>
  </conditionalFormatting>
  <conditionalFormatting sqref="E696:E697">
    <cfRule type="expression" dxfId="216" priority="195">
      <formula>$C696=""</formula>
    </cfRule>
  </conditionalFormatting>
  <conditionalFormatting sqref="E699">
    <cfRule type="expression" dxfId="215" priority="194">
      <formula>$C699=""</formula>
    </cfRule>
  </conditionalFormatting>
  <conditionalFormatting sqref="E700">
    <cfRule type="expression" dxfId="214" priority="193">
      <formula>$C700=""</formula>
    </cfRule>
  </conditionalFormatting>
  <conditionalFormatting sqref="E701:E703">
    <cfRule type="expression" dxfId="213" priority="192">
      <formula>$C701=""</formula>
    </cfRule>
  </conditionalFormatting>
  <conditionalFormatting sqref="E704">
    <cfRule type="expression" dxfId="212" priority="191">
      <formula>$C704=""</formula>
    </cfRule>
  </conditionalFormatting>
  <conditionalFormatting sqref="E705">
    <cfRule type="expression" dxfId="211" priority="190">
      <formula>$C705=""</formula>
    </cfRule>
  </conditionalFormatting>
  <conditionalFormatting sqref="E706">
    <cfRule type="expression" dxfId="210" priority="189">
      <formula>$C706=""</formula>
    </cfRule>
  </conditionalFormatting>
  <conditionalFormatting sqref="E707">
    <cfRule type="expression" dxfId="209" priority="188">
      <formula>$C707=""</formula>
    </cfRule>
  </conditionalFormatting>
  <conditionalFormatting sqref="E708">
    <cfRule type="expression" dxfId="208" priority="187">
      <formula>$C708=""</formula>
    </cfRule>
  </conditionalFormatting>
  <conditionalFormatting sqref="E709">
    <cfRule type="expression" dxfId="207" priority="186">
      <formula>$C709=""</formula>
    </cfRule>
  </conditionalFormatting>
  <conditionalFormatting sqref="E710:E711">
    <cfRule type="expression" dxfId="206" priority="185">
      <formula>$C710=""</formula>
    </cfRule>
  </conditionalFormatting>
  <conditionalFormatting sqref="E712:E713">
    <cfRule type="expression" dxfId="205" priority="184">
      <formula>$C712=""</formula>
    </cfRule>
  </conditionalFormatting>
  <conditionalFormatting sqref="E714:E715">
    <cfRule type="expression" dxfId="204" priority="183">
      <formula>$C714=""</formula>
    </cfRule>
  </conditionalFormatting>
  <conditionalFormatting sqref="E716">
    <cfRule type="expression" dxfId="203" priority="182">
      <formula>$C716=""</formula>
    </cfRule>
  </conditionalFormatting>
  <conditionalFormatting sqref="E717">
    <cfRule type="expression" dxfId="202" priority="181">
      <formula>$C717=""</formula>
    </cfRule>
  </conditionalFormatting>
  <conditionalFormatting sqref="E718">
    <cfRule type="expression" dxfId="201" priority="180">
      <formula>$C718=""</formula>
    </cfRule>
  </conditionalFormatting>
  <conditionalFormatting sqref="E720">
    <cfRule type="expression" dxfId="200" priority="179">
      <formula>$C720=""</formula>
    </cfRule>
  </conditionalFormatting>
  <conditionalFormatting sqref="E725:E726 E729:E736">
    <cfRule type="expression" dxfId="199" priority="178">
      <formula>$C725=""</formula>
    </cfRule>
  </conditionalFormatting>
  <conditionalFormatting sqref="E737:E738 E740">
    <cfRule type="expression" dxfId="198" priority="177">
      <formula>$C737=""</formula>
    </cfRule>
  </conditionalFormatting>
  <conditionalFormatting sqref="E785">
    <cfRule type="expression" dxfId="197" priority="176">
      <formula>$C785=""</formula>
    </cfRule>
  </conditionalFormatting>
  <conditionalFormatting sqref="E747">
    <cfRule type="expression" dxfId="196" priority="175">
      <formula>$C747=""</formula>
    </cfRule>
  </conditionalFormatting>
  <conditionalFormatting sqref="E802">
    <cfRule type="expression" dxfId="195" priority="174">
      <formula>$C802=""</formula>
    </cfRule>
  </conditionalFormatting>
  <conditionalFormatting sqref="E803">
    <cfRule type="expression" dxfId="194" priority="173">
      <formula>$C803=""</formula>
    </cfRule>
  </conditionalFormatting>
  <conditionalFormatting sqref="E804">
    <cfRule type="expression" dxfId="193" priority="172">
      <formula>$C804=""</formula>
    </cfRule>
  </conditionalFormatting>
  <conditionalFormatting sqref="E805">
    <cfRule type="expression" dxfId="192" priority="171">
      <formula>$C805=""</formula>
    </cfRule>
  </conditionalFormatting>
  <conditionalFormatting sqref="E806">
    <cfRule type="expression" dxfId="191" priority="170">
      <formula>$C806=""</formula>
    </cfRule>
  </conditionalFormatting>
  <conditionalFormatting sqref="E807">
    <cfRule type="expression" dxfId="190" priority="169">
      <formula>$C807=""</formula>
    </cfRule>
  </conditionalFormatting>
  <conditionalFormatting sqref="E808">
    <cfRule type="expression" dxfId="189" priority="168">
      <formula>$C808=""</formula>
    </cfRule>
  </conditionalFormatting>
  <conditionalFormatting sqref="E818">
    <cfRule type="expression" dxfId="188" priority="167">
      <formula>$C818=""</formula>
    </cfRule>
  </conditionalFormatting>
  <conditionalFormatting sqref="E811">
    <cfRule type="expression" dxfId="187" priority="166">
      <formula>$C811=""</formula>
    </cfRule>
  </conditionalFormatting>
  <conditionalFormatting sqref="E812:E817">
    <cfRule type="expression" dxfId="186" priority="165">
      <formula>$C812=""</formula>
    </cfRule>
  </conditionalFormatting>
  <conditionalFormatting sqref="E819">
    <cfRule type="expression" dxfId="185" priority="164">
      <formula>$C819=""</formula>
    </cfRule>
  </conditionalFormatting>
  <conditionalFormatting sqref="E828 E831">
    <cfRule type="expression" dxfId="184" priority="163">
      <formula>$C828=""</formula>
    </cfRule>
  </conditionalFormatting>
  <conditionalFormatting sqref="E822">
    <cfRule type="expression" dxfId="183" priority="162">
      <formula>$C822=""</formula>
    </cfRule>
  </conditionalFormatting>
  <conditionalFormatting sqref="E823">
    <cfRule type="expression" dxfId="182" priority="161">
      <formula>$C823=""</formula>
    </cfRule>
  </conditionalFormatting>
  <conditionalFormatting sqref="E824">
    <cfRule type="expression" dxfId="181" priority="160">
      <formula>$C824=""</formula>
    </cfRule>
  </conditionalFormatting>
  <conditionalFormatting sqref="E825">
    <cfRule type="expression" dxfId="180" priority="159">
      <formula>$C825=""</formula>
    </cfRule>
  </conditionalFormatting>
  <conditionalFormatting sqref="E826">
    <cfRule type="expression" dxfId="179" priority="158">
      <formula>$C826=""</formula>
    </cfRule>
  </conditionalFormatting>
  <conditionalFormatting sqref="E827">
    <cfRule type="expression" dxfId="178" priority="157">
      <formula>$C827=""</formula>
    </cfRule>
  </conditionalFormatting>
  <conditionalFormatting sqref="E829:E830">
    <cfRule type="expression" dxfId="177" priority="156">
      <formula>$C829=""</formula>
    </cfRule>
  </conditionalFormatting>
  <conditionalFormatting sqref="E832">
    <cfRule type="expression" dxfId="176" priority="155">
      <formula>$C832=""</formula>
    </cfRule>
  </conditionalFormatting>
  <conditionalFormatting sqref="E833:E834">
    <cfRule type="expression" dxfId="175" priority="154">
      <formula>$C833=""</formula>
    </cfRule>
  </conditionalFormatting>
  <conditionalFormatting sqref="E835">
    <cfRule type="expression" dxfId="174" priority="153">
      <formula>$C835=""</formula>
    </cfRule>
  </conditionalFormatting>
  <conditionalFormatting sqref="E836">
    <cfRule type="expression" dxfId="173" priority="152">
      <formula>$C836=""</formula>
    </cfRule>
  </conditionalFormatting>
  <conditionalFormatting sqref="E837">
    <cfRule type="expression" dxfId="172" priority="151">
      <formula>$C837=""</formula>
    </cfRule>
  </conditionalFormatting>
  <conditionalFormatting sqref="E838">
    <cfRule type="expression" dxfId="171" priority="150">
      <formula>$C838=""</formula>
    </cfRule>
  </conditionalFormatting>
  <conditionalFormatting sqref="E839">
    <cfRule type="expression" dxfId="170" priority="149">
      <formula>$C839=""</formula>
    </cfRule>
  </conditionalFormatting>
  <conditionalFormatting sqref="E840">
    <cfRule type="expression" dxfId="169" priority="148">
      <formula>$C840=""</formula>
    </cfRule>
  </conditionalFormatting>
  <conditionalFormatting sqref="E841">
    <cfRule type="expression" dxfId="168" priority="147">
      <formula>$C841=""</formula>
    </cfRule>
  </conditionalFormatting>
  <conditionalFormatting sqref="E842">
    <cfRule type="expression" dxfId="167" priority="146">
      <formula>$C842=""</formula>
    </cfRule>
  </conditionalFormatting>
  <conditionalFormatting sqref="E843">
    <cfRule type="expression" dxfId="166" priority="145">
      <formula>$C843=""</formula>
    </cfRule>
  </conditionalFormatting>
  <conditionalFormatting sqref="E854 E866 E881">
    <cfRule type="expression" dxfId="165" priority="144">
      <formula>$C854=""</formula>
    </cfRule>
  </conditionalFormatting>
  <conditionalFormatting sqref="E845:E846">
    <cfRule type="expression" dxfId="164" priority="143">
      <formula>$C845=""</formula>
    </cfRule>
  </conditionalFormatting>
  <conditionalFormatting sqref="E847:E852">
    <cfRule type="expression" dxfId="163" priority="142">
      <formula>$C847=""</formula>
    </cfRule>
  </conditionalFormatting>
  <conditionalFormatting sqref="E853">
    <cfRule type="expression" dxfId="162" priority="141">
      <formula>$C853=""</formula>
    </cfRule>
  </conditionalFormatting>
  <conditionalFormatting sqref="E855">
    <cfRule type="expression" dxfId="161" priority="140">
      <formula>$C855=""</formula>
    </cfRule>
  </conditionalFormatting>
  <conditionalFormatting sqref="E856">
    <cfRule type="expression" dxfId="160" priority="139">
      <formula>$C856=""</formula>
    </cfRule>
  </conditionalFormatting>
  <conditionalFormatting sqref="E857">
    <cfRule type="expression" dxfId="159" priority="138">
      <formula>$C857=""</formula>
    </cfRule>
  </conditionalFormatting>
  <conditionalFormatting sqref="E858">
    <cfRule type="expression" dxfId="158" priority="137">
      <formula>$C858=""</formula>
    </cfRule>
  </conditionalFormatting>
  <conditionalFormatting sqref="E859">
    <cfRule type="expression" dxfId="157" priority="136">
      <formula>$C859=""</formula>
    </cfRule>
  </conditionalFormatting>
  <conditionalFormatting sqref="E860:E862">
    <cfRule type="expression" dxfId="156" priority="135">
      <formula>$C860=""</formula>
    </cfRule>
  </conditionalFormatting>
  <conditionalFormatting sqref="E863">
    <cfRule type="expression" dxfId="155" priority="134">
      <formula>$C863=""</formula>
    </cfRule>
  </conditionalFormatting>
  <conditionalFormatting sqref="E864">
    <cfRule type="expression" dxfId="154" priority="133">
      <formula>$C864=""</formula>
    </cfRule>
  </conditionalFormatting>
  <conditionalFormatting sqref="E865">
    <cfRule type="expression" dxfId="153" priority="132">
      <formula>$C865=""</formula>
    </cfRule>
  </conditionalFormatting>
  <conditionalFormatting sqref="E867:E868">
    <cfRule type="expression" dxfId="152" priority="131">
      <formula>$C867=""</formula>
    </cfRule>
  </conditionalFormatting>
  <conditionalFormatting sqref="E869:E874">
    <cfRule type="expression" dxfId="151" priority="130">
      <formula>$C869=""</formula>
    </cfRule>
  </conditionalFormatting>
  <conditionalFormatting sqref="E875:E880">
    <cfRule type="expression" dxfId="150" priority="129">
      <formula>$C875=""</formula>
    </cfRule>
  </conditionalFormatting>
  <conditionalFormatting sqref="E882">
    <cfRule type="expression" dxfId="149" priority="128">
      <formula>$C882=""</formula>
    </cfRule>
  </conditionalFormatting>
  <conditionalFormatting sqref="E884">
    <cfRule type="expression" dxfId="148" priority="127">
      <formula>$C884=""</formula>
    </cfRule>
  </conditionalFormatting>
  <conditionalFormatting sqref="E885:E887">
    <cfRule type="expression" dxfId="147" priority="126">
      <formula>$C885=""</formula>
    </cfRule>
  </conditionalFormatting>
  <conditionalFormatting sqref="E883">
    <cfRule type="expression" dxfId="146" priority="125">
      <formula>$C883=""</formula>
    </cfRule>
  </conditionalFormatting>
  <conditionalFormatting sqref="E892 E895 E897 E899 E902">
    <cfRule type="expression" dxfId="145" priority="124">
      <formula>$C892=""</formula>
    </cfRule>
  </conditionalFormatting>
  <conditionalFormatting sqref="E891">
    <cfRule type="expression" dxfId="144" priority="123">
      <formula>$C891=""</formula>
    </cfRule>
  </conditionalFormatting>
  <conditionalFormatting sqref="E893">
    <cfRule type="expression" dxfId="143" priority="122">
      <formula>$C893=""</formula>
    </cfRule>
  </conditionalFormatting>
  <conditionalFormatting sqref="E894">
    <cfRule type="expression" dxfId="142" priority="121">
      <formula>$C894=""</formula>
    </cfRule>
  </conditionalFormatting>
  <conditionalFormatting sqref="E896">
    <cfRule type="expression" dxfId="141" priority="120">
      <formula>$C896=""</formula>
    </cfRule>
  </conditionalFormatting>
  <conditionalFormatting sqref="E898">
    <cfRule type="expression" dxfId="140" priority="119">
      <formula>$C898=""</formula>
    </cfRule>
  </conditionalFormatting>
  <conditionalFormatting sqref="E900">
    <cfRule type="expression" dxfId="139" priority="118">
      <formula>$C900=""</formula>
    </cfRule>
  </conditionalFormatting>
  <conditionalFormatting sqref="E901">
    <cfRule type="expression" dxfId="138" priority="117">
      <formula>$C901=""</formula>
    </cfRule>
  </conditionalFormatting>
  <conditionalFormatting sqref="E903">
    <cfRule type="expression" dxfId="137" priority="116">
      <formula>$C903=""</formula>
    </cfRule>
  </conditionalFormatting>
  <conditionalFormatting sqref="E904">
    <cfRule type="expression" dxfId="136" priority="115">
      <formula>$C904=""</formula>
    </cfRule>
  </conditionalFormatting>
  <conditionalFormatting sqref="E905">
    <cfRule type="expression" dxfId="135" priority="114">
      <formula>$C905=""</formula>
    </cfRule>
  </conditionalFormatting>
  <conditionalFormatting sqref="E908 E912 E916 E918">
    <cfRule type="expression" dxfId="134" priority="113">
      <formula>$C908=""</formula>
    </cfRule>
  </conditionalFormatting>
  <conditionalFormatting sqref="E907">
    <cfRule type="expression" dxfId="133" priority="112">
      <formula>$C907=""</formula>
    </cfRule>
  </conditionalFormatting>
  <conditionalFormatting sqref="E909">
    <cfRule type="expression" dxfId="132" priority="111">
      <formula>$C909=""</formula>
    </cfRule>
  </conditionalFormatting>
  <conditionalFormatting sqref="E910">
    <cfRule type="expression" dxfId="131" priority="110">
      <formula>$C910=""</formula>
    </cfRule>
  </conditionalFormatting>
  <conditionalFormatting sqref="E911">
    <cfRule type="expression" dxfId="130" priority="109">
      <formula>$C911=""</formula>
    </cfRule>
  </conditionalFormatting>
  <conditionalFormatting sqref="E913">
    <cfRule type="expression" dxfId="129" priority="108">
      <formula>$C913=""</formula>
    </cfRule>
  </conditionalFormatting>
  <conditionalFormatting sqref="E914">
    <cfRule type="expression" dxfId="128" priority="107">
      <formula>$C914=""</formula>
    </cfRule>
  </conditionalFormatting>
  <conditionalFormatting sqref="E915">
    <cfRule type="expression" dxfId="127" priority="106">
      <formula>$C915=""</formula>
    </cfRule>
  </conditionalFormatting>
  <conditionalFormatting sqref="E917">
    <cfRule type="expression" dxfId="126" priority="105">
      <formula>$C917=""</formula>
    </cfRule>
  </conditionalFormatting>
  <conditionalFormatting sqref="E919:E923">
    <cfRule type="expression" dxfId="125" priority="104">
      <formula>$C919=""</formula>
    </cfRule>
  </conditionalFormatting>
  <conditionalFormatting sqref="E924">
    <cfRule type="expression" dxfId="124" priority="103">
      <formula>$C924=""</formula>
    </cfRule>
  </conditionalFormatting>
  <conditionalFormatting sqref="E925">
    <cfRule type="expression" dxfId="123" priority="102">
      <formula>$C925=""</formula>
    </cfRule>
  </conditionalFormatting>
  <conditionalFormatting sqref="E928">
    <cfRule type="expression" dxfId="122" priority="101">
      <formula>$C928=""</formula>
    </cfRule>
  </conditionalFormatting>
  <conditionalFormatting sqref="E927">
    <cfRule type="expression" dxfId="121" priority="100">
      <formula>$C927=""</formula>
    </cfRule>
  </conditionalFormatting>
  <conditionalFormatting sqref="E930">
    <cfRule type="expression" dxfId="120" priority="99">
      <formula>$C930=""</formula>
    </cfRule>
  </conditionalFormatting>
  <conditionalFormatting sqref="E931">
    <cfRule type="expression" dxfId="119" priority="98">
      <formula>$C931=""</formula>
    </cfRule>
  </conditionalFormatting>
  <conditionalFormatting sqref="E932">
    <cfRule type="expression" dxfId="118" priority="97">
      <formula>$C932=""</formula>
    </cfRule>
  </conditionalFormatting>
  <conditionalFormatting sqref="E933:E935">
    <cfRule type="expression" dxfId="117" priority="96">
      <formula>$C933=""</formula>
    </cfRule>
  </conditionalFormatting>
  <conditionalFormatting sqref="E259">
    <cfRule type="expression" dxfId="116" priority="95">
      <formula>$C259=""</formula>
    </cfRule>
  </conditionalFormatting>
  <conditionalFormatting sqref="E282">
    <cfRule type="expression" dxfId="115" priority="94">
      <formula>$C282=""</formula>
    </cfRule>
  </conditionalFormatting>
  <conditionalFormatting sqref="E283">
    <cfRule type="expression" dxfId="114" priority="93">
      <formula>$C283=""</formula>
    </cfRule>
  </conditionalFormatting>
  <conditionalFormatting sqref="E334">
    <cfRule type="expression" dxfId="113" priority="92">
      <formula>$C334=""</formula>
    </cfRule>
  </conditionalFormatting>
  <conditionalFormatting sqref="E403">
    <cfRule type="expression" dxfId="112" priority="91">
      <formula>$C403=""</formula>
    </cfRule>
  </conditionalFormatting>
  <conditionalFormatting sqref="E590">
    <cfRule type="expression" dxfId="111" priority="90">
      <formula>$C590=""</formula>
    </cfRule>
  </conditionalFormatting>
  <conditionalFormatting sqref="E722">
    <cfRule type="expression" dxfId="110" priority="89">
      <formula>$C722=""</formula>
    </cfRule>
  </conditionalFormatting>
  <conditionalFormatting sqref="E723">
    <cfRule type="expression" dxfId="109" priority="88">
      <formula>$C723=""</formula>
    </cfRule>
  </conditionalFormatting>
  <conditionalFormatting sqref="E724">
    <cfRule type="expression" dxfId="108" priority="87">
      <formula>$C724=""</formula>
    </cfRule>
  </conditionalFormatting>
  <conditionalFormatting sqref="E727">
    <cfRule type="expression" dxfId="107" priority="86">
      <formula>$C727=""</formula>
    </cfRule>
  </conditionalFormatting>
  <conditionalFormatting sqref="E728">
    <cfRule type="expression" dxfId="106" priority="85">
      <formula>$C728=""</formula>
    </cfRule>
  </conditionalFormatting>
  <conditionalFormatting sqref="E739">
    <cfRule type="expression" dxfId="105" priority="84">
      <formula>$C739=""</formula>
    </cfRule>
  </conditionalFormatting>
  <conditionalFormatting sqref="E1105:E1107">
    <cfRule type="expression" dxfId="104" priority="83">
      <formula>$C1105=""</formula>
    </cfRule>
  </conditionalFormatting>
  <conditionalFormatting sqref="E942 E953:E954 E996:E997 E1008 E1010 E1015:E1016 E1047 E1051:E1052 E1055">
    <cfRule type="expression" dxfId="103" priority="82">
      <formula>$C942=""</formula>
    </cfRule>
  </conditionalFormatting>
  <conditionalFormatting sqref="E941">
    <cfRule type="expression" dxfId="102" priority="81">
      <formula>$C941=""</formula>
    </cfRule>
  </conditionalFormatting>
  <conditionalFormatting sqref="E943">
    <cfRule type="expression" dxfId="101" priority="80">
      <formula>$C943=""</formula>
    </cfRule>
  </conditionalFormatting>
  <conditionalFormatting sqref="E944">
    <cfRule type="expression" dxfId="100" priority="79">
      <formula>$C944=""</formula>
    </cfRule>
  </conditionalFormatting>
  <conditionalFormatting sqref="E945">
    <cfRule type="expression" dxfId="99" priority="78">
      <formula>$C945=""</formula>
    </cfRule>
  </conditionalFormatting>
  <conditionalFormatting sqref="E946">
    <cfRule type="expression" dxfId="98" priority="77">
      <formula>$C946=""</formula>
    </cfRule>
  </conditionalFormatting>
  <conditionalFormatting sqref="E947:E948">
    <cfRule type="expression" dxfId="97" priority="76">
      <formula>$C947=""</formula>
    </cfRule>
  </conditionalFormatting>
  <conditionalFormatting sqref="E949">
    <cfRule type="expression" dxfId="96" priority="75">
      <formula>$C949=""</formula>
    </cfRule>
  </conditionalFormatting>
  <conditionalFormatting sqref="E950">
    <cfRule type="expression" dxfId="95" priority="74">
      <formula>$C950=""</formula>
    </cfRule>
  </conditionalFormatting>
  <conditionalFormatting sqref="E951:E952">
    <cfRule type="expression" dxfId="94" priority="73">
      <formula>$C951=""</formula>
    </cfRule>
  </conditionalFormatting>
  <conditionalFormatting sqref="E959 E963 E970 E974">
    <cfRule type="expression" dxfId="93" priority="72">
      <formula>$C959=""</formula>
    </cfRule>
  </conditionalFormatting>
  <conditionalFormatting sqref="E955:E958">
    <cfRule type="expression" dxfId="92" priority="71">
      <formula>$C955=""</formula>
    </cfRule>
  </conditionalFormatting>
  <conditionalFormatting sqref="E960:E962">
    <cfRule type="expression" dxfId="91" priority="70">
      <formula>$C960=""</formula>
    </cfRule>
  </conditionalFormatting>
  <conditionalFormatting sqref="E964">
    <cfRule type="expression" dxfId="90" priority="69">
      <formula>$C964=""</formula>
    </cfRule>
  </conditionalFormatting>
  <conditionalFormatting sqref="E965">
    <cfRule type="expression" dxfId="89" priority="68">
      <formula>$C965=""</formula>
    </cfRule>
  </conditionalFormatting>
  <conditionalFormatting sqref="E966">
    <cfRule type="expression" dxfId="88" priority="67">
      <formula>$C966=""</formula>
    </cfRule>
  </conditionalFormatting>
  <conditionalFormatting sqref="E967">
    <cfRule type="expression" dxfId="87" priority="66">
      <formula>$C967=""</formula>
    </cfRule>
  </conditionalFormatting>
  <conditionalFormatting sqref="E968">
    <cfRule type="expression" dxfId="86" priority="65">
      <formula>$C968=""</formula>
    </cfRule>
  </conditionalFormatting>
  <conditionalFormatting sqref="E969">
    <cfRule type="expression" dxfId="85" priority="64">
      <formula>$C969=""</formula>
    </cfRule>
  </conditionalFormatting>
  <conditionalFormatting sqref="E971">
    <cfRule type="expression" dxfId="84" priority="63">
      <formula>$C971=""</formula>
    </cfRule>
  </conditionalFormatting>
  <conditionalFormatting sqref="E973">
    <cfRule type="expression" dxfId="83" priority="62">
      <formula>$C973=""</formula>
    </cfRule>
  </conditionalFormatting>
  <conditionalFormatting sqref="E972">
    <cfRule type="expression" dxfId="82" priority="61">
      <formula>$C972=""</formula>
    </cfRule>
  </conditionalFormatting>
  <conditionalFormatting sqref="E975">
    <cfRule type="expression" dxfId="81" priority="60">
      <formula>$C975=""</formula>
    </cfRule>
  </conditionalFormatting>
  <conditionalFormatting sqref="E976:E977">
    <cfRule type="expression" dxfId="80" priority="59">
      <formula>$C976=""</formula>
    </cfRule>
  </conditionalFormatting>
  <conditionalFormatting sqref="E978">
    <cfRule type="expression" dxfId="79" priority="58">
      <formula>$C978=""</formula>
    </cfRule>
  </conditionalFormatting>
  <conditionalFormatting sqref="E979">
    <cfRule type="expression" dxfId="78" priority="57">
      <formula>$C979=""</formula>
    </cfRule>
  </conditionalFormatting>
  <conditionalFormatting sqref="E980:E983">
    <cfRule type="expression" dxfId="77" priority="56">
      <formula>$C980=""</formula>
    </cfRule>
  </conditionalFormatting>
  <conditionalFormatting sqref="E984:E995">
    <cfRule type="expression" dxfId="76" priority="55">
      <formula>$C984=""</formula>
    </cfRule>
  </conditionalFormatting>
  <conditionalFormatting sqref="E998">
    <cfRule type="expression" dxfId="75" priority="54">
      <formula>$C998=""</formula>
    </cfRule>
  </conditionalFormatting>
  <conditionalFormatting sqref="E999">
    <cfRule type="expression" dxfId="74" priority="53">
      <formula>$C999=""</formula>
    </cfRule>
  </conditionalFormatting>
  <conditionalFormatting sqref="E1000">
    <cfRule type="expression" dxfId="73" priority="52">
      <formula>$C1000=""</formula>
    </cfRule>
  </conditionalFormatting>
  <conditionalFormatting sqref="E1001">
    <cfRule type="expression" dxfId="72" priority="51">
      <formula>$C1001=""</formula>
    </cfRule>
  </conditionalFormatting>
  <conditionalFormatting sqref="E1002">
    <cfRule type="expression" dxfId="71" priority="50">
      <formula>$C1002=""</formula>
    </cfRule>
  </conditionalFormatting>
  <conditionalFormatting sqref="E1003">
    <cfRule type="expression" dxfId="70" priority="49">
      <formula>$C1003=""</formula>
    </cfRule>
  </conditionalFormatting>
  <conditionalFormatting sqref="E1004">
    <cfRule type="expression" dxfId="69" priority="48">
      <formula>$C1004=""</formula>
    </cfRule>
  </conditionalFormatting>
  <conditionalFormatting sqref="E1005">
    <cfRule type="expression" dxfId="68" priority="47">
      <formula>$C1005=""</formula>
    </cfRule>
  </conditionalFormatting>
  <conditionalFormatting sqref="E1006">
    <cfRule type="expression" dxfId="67" priority="46">
      <formula>$C1006=""</formula>
    </cfRule>
  </conditionalFormatting>
  <conditionalFormatting sqref="E1007">
    <cfRule type="expression" dxfId="66" priority="45">
      <formula>$C1007=""</formula>
    </cfRule>
  </conditionalFormatting>
  <conditionalFormatting sqref="E1009">
    <cfRule type="expression" dxfId="65" priority="44">
      <formula>$C1009=""</formula>
    </cfRule>
  </conditionalFormatting>
  <conditionalFormatting sqref="E1013">
    <cfRule type="expression" dxfId="64" priority="43">
      <formula>$C1013=""</formula>
    </cfRule>
  </conditionalFormatting>
  <conditionalFormatting sqref="E1011:E1012">
    <cfRule type="expression" dxfId="63" priority="42">
      <formula>$C1011=""</formula>
    </cfRule>
  </conditionalFormatting>
  <conditionalFormatting sqref="E1014">
    <cfRule type="expression" dxfId="62" priority="41">
      <formula>$C1014=""</formula>
    </cfRule>
  </conditionalFormatting>
  <conditionalFormatting sqref="E1021 E1038">
    <cfRule type="expression" dxfId="61" priority="40">
      <formula>$C1021=""</formula>
    </cfRule>
  </conditionalFormatting>
  <conditionalFormatting sqref="E1018">
    <cfRule type="expression" dxfId="60" priority="39">
      <formula>$C1018=""</formula>
    </cfRule>
  </conditionalFormatting>
  <conditionalFormatting sqref="E1017">
    <cfRule type="expression" dxfId="59" priority="38">
      <formula>$C1017=""</formula>
    </cfRule>
  </conditionalFormatting>
  <conditionalFormatting sqref="E1019">
    <cfRule type="expression" dxfId="58" priority="37">
      <formula>$C1019=""</formula>
    </cfRule>
  </conditionalFormatting>
  <conditionalFormatting sqref="E1020">
    <cfRule type="expression" dxfId="57" priority="36">
      <formula>$C1020=""</formula>
    </cfRule>
  </conditionalFormatting>
  <conditionalFormatting sqref="E1022:E1027">
    <cfRule type="expression" dxfId="56" priority="35">
      <formula>$C1022=""</formula>
    </cfRule>
  </conditionalFormatting>
  <conditionalFormatting sqref="E1028">
    <cfRule type="expression" dxfId="55" priority="34">
      <formula>$C1028=""</formula>
    </cfRule>
  </conditionalFormatting>
  <conditionalFormatting sqref="E1029">
    <cfRule type="expression" dxfId="54" priority="33">
      <formula>$C1029=""</formula>
    </cfRule>
  </conditionalFormatting>
  <conditionalFormatting sqref="E1030:E1031">
    <cfRule type="expression" dxfId="53" priority="32">
      <formula>$C1030=""</formula>
    </cfRule>
  </conditionalFormatting>
  <conditionalFormatting sqref="E1032:E1033">
    <cfRule type="expression" dxfId="52" priority="31">
      <formula>$C1032=""</formula>
    </cfRule>
  </conditionalFormatting>
  <conditionalFormatting sqref="E1034:E1037">
    <cfRule type="expression" dxfId="51" priority="30">
      <formula>$C1034=""</formula>
    </cfRule>
  </conditionalFormatting>
  <conditionalFormatting sqref="E1039:E1042">
    <cfRule type="expression" dxfId="50" priority="29">
      <formula>$C1039=""</formula>
    </cfRule>
  </conditionalFormatting>
  <conditionalFormatting sqref="E1043:E1046">
    <cfRule type="expression" dxfId="49" priority="28">
      <formula>$C1043=""</formula>
    </cfRule>
  </conditionalFormatting>
  <conditionalFormatting sqref="E1048:E1050">
    <cfRule type="expression" dxfId="48" priority="27">
      <formula>$C1048=""</formula>
    </cfRule>
  </conditionalFormatting>
  <conditionalFormatting sqref="E1053">
    <cfRule type="expression" dxfId="47" priority="26">
      <formula>$C1053=""</formula>
    </cfRule>
  </conditionalFormatting>
  <conditionalFormatting sqref="E1054">
    <cfRule type="expression" dxfId="46" priority="25">
      <formula>$C1054=""</formula>
    </cfRule>
  </conditionalFormatting>
  <conditionalFormatting sqref="E1092 E1099 E1077 E1062">
    <cfRule type="expression" dxfId="45" priority="24">
      <formula>$C1062=""</formula>
    </cfRule>
  </conditionalFormatting>
  <conditionalFormatting sqref="E1078">
    <cfRule type="expression" dxfId="44" priority="23">
      <formula>$C1078=""</formula>
    </cfRule>
  </conditionalFormatting>
  <conditionalFormatting sqref="E1079:E1083">
    <cfRule type="expression" dxfId="43" priority="22">
      <formula>$C1079=""</formula>
    </cfRule>
  </conditionalFormatting>
  <conditionalFormatting sqref="E1093:E1095">
    <cfRule type="expression" dxfId="42" priority="21">
      <formula>$C1093=""</formula>
    </cfRule>
  </conditionalFormatting>
  <conditionalFormatting sqref="E1098">
    <cfRule type="expression" dxfId="41" priority="20">
      <formula>$C1098=""</formula>
    </cfRule>
  </conditionalFormatting>
  <conditionalFormatting sqref="E1063">
    <cfRule type="expression" dxfId="40" priority="19">
      <formula>$C1063=""</formula>
    </cfRule>
  </conditionalFormatting>
  <conditionalFormatting sqref="E1064:E1071">
    <cfRule type="expression" dxfId="39" priority="18">
      <formula>$C1064=""</formula>
    </cfRule>
  </conditionalFormatting>
  <conditionalFormatting sqref="E1073">
    <cfRule type="expression" dxfId="38" priority="17">
      <formula>$C1073=""</formula>
    </cfRule>
  </conditionalFormatting>
  <conditionalFormatting sqref="E1074">
    <cfRule type="expression" dxfId="37" priority="16">
      <formula>$C1074=""</formula>
    </cfRule>
  </conditionalFormatting>
  <conditionalFormatting sqref="E1075:E1076">
    <cfRule type="expression" dxfId="36" priority="15">
      <formula>$C1075=""</formula>
    </cfRule>
  </conditionalFormatting>
  <conditionalFormatting sqref="E1096:E1097">
    <cfRule type="expression" dxfId="35" priority="14">
      <formula>$C1096=""</formula>
    </cfRule>
  </conditionalFormatting>
  <conditionalFormatting sqref="E1084:E1085">
    <cfRule type="expression" dxfId="34" priority="13">
      <formula>$C1084=""</formula>
    </cfRule>
  </conditionalFormatting>
  <conditionalFormatting sqref="E1086:E1087">
    <cfRule type="expression" dxfId="33" priority="12">
      <formula>$C1086=""</formula>
    </cfRule>
  </conditionalFormatting>
  <conditionalFormatting sqref="E1088">
    <cfRule type="expression" dxfId="32" priority="11">
      <formula>$C1088=""</formula>
    </cfRule>
  </conditionalFormatting>
  <conditionalFormatting sqref="E1089:E1091">
    <cfRule type="expression" dxfId="31" priority="10">
      <formula>$C1089=""</formula>
    </cfRule>
  </conditionalFormatting>
  <conditionalFormatting sqref="E1056">
    <cfRule type="expression" dxfId="30" priority="9">
      <formula>$C1056=""</formula>
    </cfRule>
  </conditionalFormatting>
  <conditionalFormatting sqref="E1057">
    <cfRule type="expression" dxfId="29" priority="8">
      <formula>$C1057=""</formula>
    </cfRule>
  </conditionalFormatting>
  <conditionalFormatting sqref="E1058">
    <cfRule type="expression" dxfId="28" priority="7">
      <formula>$C1058=""</formula>
    </cfRule>
  </conditionalFormatting>
  <conditionalFormatting sqref="E1059">
    <cfRule type="expression" dxfId="27" priority="6">
      <formula>$C1059=""</formula>
    </cfRule>
  </conditionalFormatting>
  <conditionalFormatting sqref="E1060:E1061">
    <cfRule type="expression" dxfId="26" priority="5">
      <formula>$C1060=""</formula>
    </cfRule>
  </conditionalFormatting>
  <conditionalFormatting sqref="E1100:E1107">
    <cfRule type="expression" dxfId="25" priority="4">
      <formula>$C1100=""</formula>
    </cfRule>
  </conditionalFormatting>
  <conditionalFormatting sqref="E1072">
    <cfRule type="expression" dxfId="24" priority="3">
      <formula>$C1072=""</formula>
    </cfRule>
  </conditionalFormatting>
  <conditionalFormatting sqref="E938">
    <cfRule type="expression" dxfId="23" priority="2">
      <formula>$C938=""</formula>
    </cfRule>
  </conditionalFormatting>
  <conditionalFormatting sqref="E939">
    <cfRule type="expression" dxfId="22" priority="1">
      <formula>$C939=""</formula>
    </cfRule>
  </conditionalFormatting>
  <pageMargins left="0.78740157480314998" right="0.70866141732283505" top="0.98425196850393704" bottom="0.70866141732283505" header="0.39370078740157499" footer="0.196850393700787"/>
  <pageSetup paperSize="9" scale="85" orientation="landscape" r:id="rId1"/>
  <headerFooter>
    <oddHeader>&amp;C&amp;"Arial,Negrito"&amp;9PREFEITURA MUNICIPAL DE CAMPO GRANDE
ESTADO DE MATO GROSSO DO SUL
SECRETARIA MUNICIPAL DE INFRAESTRUTURA E SERVIÇOS PÚBLICOS&amp;L&amp;G&amp;R&amp;"Calibri,Normal"&amp;8 B.D.I. Serviços (Não Desonerado): 23,54%
B.D.I. Material: 15,28%</oddHeader>
    <oddFooter>&amp;L&amp;7&amp;P/&amp;N
&amp;A&amp;R&amp;G&amp;C&amp;6HMAS
11/07/2025</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4"/>
  <dimension ref="A1:K2148"/>
  <sheetViews>
    <sheetView tabSelected="1" view="pageBreakPreview" topLeftCell="A308" zoomScaleNormal="130" zoomScaleSheetLayoutView="100" workbookViewId="0">
      <selection activeCell="B327" sqref="B327"/>
    </sheetView>
  </sheetViews>
  <sheetFormatPr defaultColWidth="9.140625" defaultRowHeight="12.75" x14ac:dyDescent="0.2"/>
  <cols>
    <col min="1" max="1" width="14.42578125" style="5" bestFit="1" customWidth="1"/>
    <col min="2" max="2" width="10.42578125" style="5" customWidth="1"/>
    <col min="3" max="3" width="9.85546875" style="5" bestFit="1" customWidth="1"/>
    <col min="4" max="4" width="70.42578125" style="5" customWidth="1"/>
    <col min="5" max="5" width="9.85546875" style="5" customWidth="1"/>
    <col min="6" max="8" width="12.28515625" style="5" customWidth="1"/>
    <col min="9" max="9" width="8.140625" style="5" customWidth="1"/>
    <col min="10" max="12" width="9.140625" style="18"/>
    <col min="13" max="13" width="7.42578125" style="18" customWidth="1"/>
    <col min="14" max="16384" width="9.140625" style="18"/>
  </cols>
  <sheetData>
    <row r="1" spans="1:11" ht="13.5" thickBot="1" x14ac:dyDescent="0.25">
      <c r="A1" s="240" t="s">
        <v>2672</v>
      </c>
      <c r="B1" s="240"/>
      <c r="C1" s="240"/>
      <c r="D1" s="240"/>
      <c r="E1" s="240"/>
      <c r="F1" s="240"/>
      <c r="G1" s="240"/>
      <c r="H1" s="240"/>
      <c r="I1" s="34" t="s">
        <v>0</v>
      </c>
      <c r="J1" s="35"/>
      <c r="K1" s="35"/>
    </row>
    <row r="2" spans="1:11" ht="35.25" customHeight="1" x14ac:dyDescent="0.2">
      <c r="A2" s="242" t="s">
        <v>4970</v>
      </c>
      <c r="B2" s="242"/>
      <c r="C2" s="242"/>
      <c r="D2" s="242"/>
      <c r="E2" s="242"/>
      <c r="F2" s="242"/>
      <c r="G2" s="242"/>
      <c r="H2" s="242"/>
      <c r="I2" s="36"/>
      <c r="J2" s="35"/>
      <c r="K2" s="35"/>
    </row>
    <row r="3" spans="1:11" x14ac:dyDescent="0.2">
      <c r="A3" s="197" t="s">
        <v>72</v>
      </c>
      <c r="B3" s="198" t="s">
        <v>60</v>
      </c>
      <c r="C3" s="199" t="s">
        <v>61</v>
      </c>
      <c r="D3" s="199"/>
      <c r="E3" s="198" t="s">
        <v>62</v>
      </c>
      <c r="F3" s="198" t="s">
        <v>63</v>
      </c>
      <c r="G3" s="199" t="s">
        <v>64</v>
      </c>
      <c r="H3" s="200" t="s">
        <v>4</v>
      </c>
      <c r="I3" s="201"/>
    </row>
    <row r="4" spans="1:11" x14ac:dyDescent="0.2">
      <c r="A4" s="37" t="s">
        <v>78</v>
      </c>
      <c r="B4" s="38" t="s">
        <v>73</v>
      </c>
      <c r="C4" s="39" t="s">
        <v>74</v>
      </c>
      <c r="D4" s="39" t="s">
        <v>75</v>
      </c>
      <c r="E4" s="38" t="s">
        <v>76</v>
      </c>
      <c r="F4" s="38" t="s">
        <v>6</v>
      </c>
      <c r="G4" s="39">
        <v>920.78</v>
      </c>
      <c r="H4" s="40">
        <v>920.78</v>
      </c>
      <c r="I4" s="195"/>
    </row>
    <row r="5" spans="1:11" ht="19.5" x14ac:dyDescent="0.2">
      <c r="A5" s="37" t="s">
        <v>2673</v>
      </c>
      <c r="B5" s="38" t="s">
        <v>2674</v>
      </c>
      <c r="C5" s="39" t="s">
        <v>95</v>
      </c>
      <c r="D5" s="39" t="s">
        <v>2675</v>
      </c>
      <c r="E5" s="38" t="s">
        <v>76</v>
      </c>
      <c r="F5" s="38" t="s">
        <v>6</v>
      </c>
      <c r="G5" s="39">
        <v>144.66</v>
      </c>
      <c r="H5" s="40">
        <v>144.66</v>
      </c>
      <c r="I5" s="195"/>
    </row>
    <row r="6" spans="1:11" x14ac:dyDescent="0.2">
      <c r="A6" s="37" t="s">
        <v>2673</v>
      </c>
      <c r="B6" s="38" t="s">
        <v>2676</v>
      </c>
      <c r="C6" s="39" t="s">
        <v>95</v>
      </c>
      <c r="D6" s="39" t="s">
        <v>2677</v>
      </c>
      <c r="E6" s="38" t="s">
        <v>76</v>
      </c>
      <c r="F6" s="38" t="s">
        <v>6</v>
      </c>
      <c r="G6" s="39">
        <v>138.30000000000001</v>
      </c>
      <c r="H6" s="40">
        <v>138.30000000000001</v>
      </c>
      <c r="I6" s="195"/>
    </row>
    <row r="7" spans="1:11" x14ac:dyDescent="0.2">
      <c r="A7" s="37" t="s">
        <v>2673</v>
      </c>
      <c r="B7" s="38" t="s">
        <v>2678</v>
      </c>
      <c r="C7" s="39" t="s">
        <v>74</v>
      </c>
      <c r="D7" s="39" t="s">
        <v>2679</v>
      </c>
      <c r="E7" s="38" t="s">
        <v>97</v>
      </c>
      <c r="F7" s="38" t="s">
        <v>2680</v>
      </c>
      <c r="G7" s="39">
        <v>26.71</v>
      </c>
      <c r="H7" s="40">
        <v>400.65</v>
      </c>
      <c r="I7" s="195"/>
    </row>
    <row r="8" spans="1:11" x14ac:dyDescent="0.2">
      <c r="A8" s="37" t="s">
        <v>2673</v>
      </c>
      <c r="B8" s="38" t="s">
        <v>2681</v>
      </c>
      <c r="C8" s="39" t="s">
        <v>74</v>
      </c>
      <c r="D8" s="39" t="s">
        <v>2682</v>
      </c>
      <c r="E8" s="38" t="s">
        <v>76</v>
      </c>
      <c r="F8" s="38" t="s">
        <v>6</v>
      </c>
      <c r="G8" s="39">
        <v>173.76</v>
      </c>
      <c r="H8" s="40">
        <v>173.76</v>
      </c>
      <c r="I8" s="195"/>
    </row>
    <row r="9" spans="1:11" x14ac:dyDescent="0.2">
      <c r="A9" s="37" t="s">
        <v>2673</v>
      </c>
      <c r="B9" s="38" t="s">
        <v>2683</v>
      </c>
      <c r="C9" s="39" t="s">
        <v>74</v>
      </c>
      <c r="D9" s="39" t="s">
        <v>2684</v>
      </c>
      <c r="E9" s="38" t="s">
        <v>76</v>
      </c>
      <c r="F9" s="38" t="s">
        <v>6</v>
      </c>
      <c r="G9" s="39">
        <v>63.41</v>
      </c>
      <c r="H9" s="40">
        <v>63.41</v>
      </c>
      <c r="I9" s="195"/>
    </row>
    <row r="10" spans="1:11" x14ac:dyDescent="0.2">
      <c r="A10" s="37" t="s">
        <v>81</v>
      </c>
      <c r="B10" s="38" t="s">
        <v>60</v>
      </c>
      <c r="C10" s="39" t="s">
        <v>61</v>
      </c>
      <c r="D10" s="39" t="s">
        <v>3</v>
      </c>
      <c r="E10" s="38" t="s">
        <v>62</v>
      </c>
      <c r="F10" s="38" t="s">
        <v>63</v>
      </c>
      <c r="G10" s="39" t="s">
        <v>64</v>
      </c>
      <c r="H10" s="40" t="s">
        <v>4</v>
      </c>
      <c r="I10" s="195"/>
    </row>
    <row r="11" spans="1:11" ht="19.5" x14ac:dyDescent="0.2">
      <c r="A11" s="37" t="s">
        <v>78</v>
      </c>
      <c r="B11" s="38" t="s">
        <v>82</v>
      </c>
      <c r="C11" s="39" t="s">
        <v>74</v>
      </c>
      <c r="D11" s="39" t="s">
        <v>83</v>
      </c>
      <c r="E11" s="38" t="s">
        <v>76</v>
      </c>
      <c r="F11" s="38" t="s">
        <v>6</v>
      </c>
      <c r="G11" s="39">
        <v>3022.64</v>
      </c>
      <c r="H11" s="40">
        <v>3022.64</v>
      </c>
      <c r="I11" s="195"/>
    </row>
    <row r="12" spans="1:11" x14ac:dyDescent="0.2">
      <c r="A12" s="37" t="s">
        <v>2673</v>
      </c>
      <c r="B12" s="38" t="s">
        <v>2685</v>
      </c>
      <c r="C12" s="39" t="s">
        <v>95</v>
      </c>
      <c r="D12" s="39" t="s">
        <v>2686</v>
      </c>
      <c r="E12" s="38" t="s">
        <v>2641</v>
      </c>
      <c r="F12" s="38" t="s">
        <v>2687</v>
      </c>
      <c r="G12" s="39">
        <v>21.69</v>
      </c>
      <c r="H12" s="40">
        <v>8.4499999999999993</v>
      </c>
      <c r="I12" s="195"/>
    </row>
    <row r="13" spans="1:11" x14ac:dyDescent="0.2">
      <c r="A13" s="37" t="s">
        <v>2673</v>
      </c>
      <c r="B13" s="38" t="s">
        <v>2688</v>
      </c>
      <c r="C13" s="39" t="s">
        <v>95</v>
      </c>
      <c r="D13" s="39" t="s">
        <v>2689</v>
      </c>
      <c r="E13" s="38" t="s">
        <v>2641</v>
      </c>
      <c r="F13" s="38" t="s">
        <v>2690</v>
      </c>
      <c r="G13" s="39">
        <v>29.75</v>
      </c>
      <c r="H13" s="40">
        <v>104.35</v>
      </c>
      <c r="I13" s="195"/>
    </row>
    <row r="14" spans="1:11" ht="19.5" x14ac:dyDescent="0.2">
      <c r="A14" s="37" t="s">
        <v>2673</v>
      </c>
      <c r="B14" s="38" t="s">
        <v>2691</v>
      </c>
      <c r="C14" s="39" t="s">
        <v>95</v>
      </c>
      <c r="D14" s="39" t="s">
        <v>2692</v>
      </c>
      <c r="E14" s="38" t="s">
        <v>97</v>
      </c>
      <c r="F14" s="38" t="s">
        <v>2693</v>
      </c>
      <c r="G14" s="39">
        <v>18.54</v>
      </c>
      <c r="H14" s="40">
        <v>112.16</v>
      </c>
      <c r="I14" s="195"/>
    </row>
    <row r="15" spans="1:11" ht="19.5" x14ac:dyDescent="0.2">
      <c r="A15" s="37" t="s">
        <v>2673</v>
      </c>
      <c r="B15" s="38" t="s">
        <v>2694</v>
      </c>
      <c r="C15" s="39" t="s">
        <v>95</v>
      </c>
      <c r="D15" s="39" t="s">
        <v>2695</v>
      </c>
      <c r="E15" s="38" t="s">
        <v>76</v>
      </c>
      <c r="F15" s="38" t="s">
        <v>6</v>
      </c>
      <c r="G15" s="39">
        <v>12.53</v>
      </c>
      <c r="H15" s="40">
        <v>12.53</v>
      </c>
      <c r="I15" s="195"/>
    </row>
    <row r="16" spans="1:11" ht="19.5" x14ac:dyDescent="0.2">
      <c r="A16" s="37" t="s">
        <v>2673</v>
      </c>
      <c r="B16" s="38" t="s">
        <v>2696</v>
      </c>
      <c r="C16" s="39" t="s">
        <v>95</v>
      </c>
      <c r="D16" s="39" t="s">
        <v>2697</v>
      </c>
      <c r="E16" s="38" t="s">
        <v>76</v>
      </c>
      <c r="F16" s="38" t="s">
        <v>6</v>
      </c>
      <c r="G16" s="39">
        <v>20.05</v>
      </c>
      <c r="H16" s="40">
        <v>20.05</v>
      </c>
      <c r="I16" s="195"/>
    </row>
    <row r="17" spans="1:9" ht="19.5" x14ac:dyDescent="0.2">
      <c r="A17" s="37" t="s">
        <v>2673</v>
      </c>
      <c r="B17" s="38" t="s">
        <v>2698</v>
      </c>
      <c r="C17" s="39" t="s">
        <v>95</v>
      </c>
      <c r="D17" s="39" t="s">
        <v>2699</v>
      </c>
      <c r="E17" s="38" t="s">
        <v>76</v>
      </c>
      <c r="F17" s="38" t="s">
        <v>6</v>
      </c>
      <c r="G17" s="39">
        <v>21.58</v>
      </c>
      <c r="H17" s="40">
        <v>21.58</v>
      </c>
      <c r="I17" s="195"/>
    </row>
    <row r="18" spans="1:9" ht="19.5" x14ac:dyDescent="0.2">
      <c r="A18" s="37" t="s">
        <v>2673</v>
      </c>
      <c r="B18" s="38" t="s">
        <v>545</v>
      </c>
      <c r="C18" s="39" t="s">
        <v>95</v>
      </c>
      <c r="D18" s="39" t="s">
        <v>546</v>
      </c>
      <c r="E18" s="38" t="s">
        <v>97</v>
      </c>
      <c r="F18" s="38" t="s">
        <v>2700</v>
      </c>
      <c r="G18" s="39">
        <v>25.75</v>
      </c>
      <c r="H18" s="40">
        <v>571.65</v>
      </c>
      <c r="I18" s="195"/>
    </row>
    <row r="19" spans="1:9" ht="19.5" x14ac:dyDescent="0.2">
      <c r="A19" s="37" t="s">
        <v>2673</v>
      </c>
      <c r="B19" s="38" t="s">
        <v>160</v>
      </c>
      <c r="C19" s="39" t="s">
        <v>95</v>
      </c>
      <c r="D19" s="39" t="s">
        <v>161</v>
      </c>
      <c r="E19" s="38" t="s">
        <v>76</v>
      </c>
      <c r="F19" s="38" t="s">
        <v>6</v>
      </c>
      <c r="G19" s="39">
        <v>98.45</v>
      </c>
      <c r="H19" s="40">
        <v>98.45</v>
      </c>
      <c r="I19" s="195"/>
    </row>
    <row r="20" spans="1:9" x14ac:dyDescent="0.2">
      <c r="A20" s="37" t="s">
        <v>2673</v>
      </c>
      <c r="B20" s="38" t="s">
        <v>982</v>
      </c>
      <c r="C20" s="39" t="s">
        <v>95</v>
      </c>
      <c r="D20" s="39" t="s">
        <v>983</v>
      </c>
      <c r="E20" s="38" t="s">
        <v>97</v>
      </c>
      <c r="F20" s="38" t="s">
        <v>2701</v>
      </c>
      <c r="G20" s="39">
        <v>58.84</v>
      </c>
      <c r="H20" s="40">
        <v>114.73</v>
      </c>
      <c r="I20" s="195"/>
    </row>
    <row r="21" spans="1:9" ht="19.5" x14ac:dyDescent="0.2">
      <c r="A21" s="37" t="s">
        <v>2673</v>
      </c>
      <c r="B21" s="38" t="s">
        <v>2702</v>
      </c>
      <c r="C21" s="39" t="s">
        <v>95</v>
      </c>
      <c r="D21" s="39" t="s">
        <v>2703</v>
      </c>
      <c r="E21" s="38" t="s">
        <v>76</v>
      </c>
      <c r="F21" s="38" t="s">
        <v>6</v>
      </c>
      <c r="G21" s="39">
        <v>108.23</v>
      </c>
      <c r="H21" s="40">
        <v>108.23</v>
      </c>
      <c r="I21" s="195"/>
    </row>
    <row r="22" spans="1:9" ht="29.25" x14ac:dyDescent="0.2">
      <c r="A22" s="37" t="s">
        <v>2673</v>
      </c>
      <c r="B22" s="38" t="s">
        <v>2704</v>
      </c>
      <c r="C22" s="39" t="s">
        <v>95</v>
      </c>
      <c r="D22" s="39" t="s">
        <v>2705</v>
      </c>
      <c r="E22" s="38" t="s">
        <v>76</v>
      </c>
      <c r="F22" s="38" t="s">
        <v>6</v>
      </c>
      <c r="G22" s="39">
        <v>573.67999999999995</v>
      </c>
      <c r="H22" s="40">
        <v>573.67999999999995</v>
      </c>
      <c r="I22" s="195"/>
    </row>
    <row r="23" spans="1:9" ht="19.5" x14ac:dyDescent="0.2">
      <c r="A23" s="37" t="s">
        <v>654</v>
      </c>
      <c r="B23" s="38" t="s">
        <v>2706</v>
      </c>
      <c r="C23" s="39" t="s">
        <v>95</v>
      </c>
      <c r="D23" s="39" t="s">
        <v>2707</v>
      </c>
      <c r="E23" s="38" t="s">
        <v>76</v>
      </c>
      <c r="F23" s="38" t="s">
        <v>6</v>
      </c>
      <c r="G23" s="39">
        <v>35.92</v>
      </c>
      <c r="H23" s="40">
        <v>35.92</v>
      </c>
      <c r="I23" s="195"/>
    </row>
    <row r="24" spans="1:9" ht="19.5" x14ac:dyDescent="0.2">
      <c r="A24" s="37" t="s">
        <v>654</v>
      </c>
      <c r="B24" s="38" t="s">
        <v>2708</v>
      </c>
      <c r="C24" s="39" t="s">
        <v>95</v>
      </c>
      <c r="D24" s="39" t="s">
        <v>2709</v>
      </c>
      <c r="E24" s="38" t="s">
        <v>76</v>
      </c>
      <c r="F24" s="38" t="s">
        <v>6</v>
      </c>
      <c r="G24" s="39">
        <v>4.79</v>
      </c>
      <c r="H24" s="40">
        <v>4.79</v>
      </c>
      <c r="I24" s="195"/>
    </row>
    <row r="25" spans="1:9" ht="19.5" x14ac:dyDescent="0.2">
      <c r="A25" s="37" t="s">
        <v>654</v>
      </c>
      <c r="B25" s="38" t="s">
        <v>2710</v>
      </c>
      <c r="C25" s="39" t="s">
        <v>95</v>
      </c>
      <c r="D25" s="39" t="s">
        <v>2711</v>
      </c>
      <c r="E25" s="38" t="s">
        <v>76</v>
      </c>
      <c r="F25" s="38" t="s">
        <v>2712</v>
      </c>
      <c r="G25" s="39">
        <v>11.71</v>
      </c>
      <c r="H25" s="40">
        <v>35.130000000000003</v>
      </c>
      <c r="I25" s="195"/>
    </row>
    <row r="26" spans="1:9" ht="19.5" x14ac:dyDescent="0.2">
      <c r="A26" s="37" t="s">
        <v>654</v>
      </c>
      <c r="B26" s="38" t="s">
        <v>2713</v>
      </c>
      <c r="C26" s="39" t="s">
        <v>4811</v>
      </c>
      <c r="D26" s="39" t="s">
        <v>2714</v>
      </c>
      <c r="E26" s="38" t="s">
        <v>76</v>
      </c>
      <c r="F26" s="38" t="s">
        <v>42</v>
      </c>
      <c r="G26" s="39">
        <v>1.42</v>
      </c>
      <c r="H26" s="40">
        <v>2.84</v>
      </c>
      <c r="I26" s="195"/>
    </row>
    <row r="27" spans="1:9" x14ac:dyDescent="0.2">
      <c r="A27" s="37" t="s">
        <v>654</v>
      </c>
      <c r="B27" s="38" t="s">
        <v>2715</v>
      </c>
      <c r="C27" s="39" t="s">
        <v>95</v>
      </c>
      <c r="D27" s="39" t="s">
        <v>2716</v>
      </c>
      <c r="E27" s="38" t="s">
        <v>76</v>
      </c>
      <c r="F27" s="38" t="s">
        <v>6</v>
      </c>
      <c r="G27" s="39">
        <v>38.74</v>
      </c>
      <c r="H27" s="40">
        <v>38.74</v>
      </c>
      <c r="I27" s="195"/>
    </row>
    <row r="28" spans="1:9" ht="19.5" x14ac:dyDescent="0.2">
      <c r="A28" s="37" t="s">
        <v>654</v>
      </c>
      <c r="B28" s="38" t="s">
        <v>2717</v>
      </c>
      <c r="C28" s="39" t="s">
        <v>95</v>
      </c>
      <c r="D28" s="39" t="s">
        <v>2718</v>
      </c>
      <c r="E28" s="38" t="s">
        <v>76</v>
      </c>
      <c r="F28" s="38" t="s">
        <v>2719</v>
      </c>
      <c r="G28" s="39">
        <v>0.12</v>
      </c>
      <c r="H28" s="40">
        <v>0.48</v>
      </c>
      <c r="I28" s="195"/>
    </row>
    <row r="29" spans="1:9" ht="19.5" x14ac:dyDescent="0.2">
      <c r="A29" s="37" t="s">
        <v>654</v>
      </c>
      <c r="B29" s="38" t="s">
        <v>2720</v>
      </c>
      <c r="C29" s="39" t="s">
        <v>4811</v>
      </c>
      <c r="D29" s="39" t="s">
        <v>2721</v>
      </c>
      <c r="E29" s="38" t="s">
        <v>76</v>
      </c>
      <c r="F29" s="38" t="s">
        <v>2722</v>
      </c>
      <c r="G29" s="39">
        <v>61.72</v>
      </c>
      <c r="H29" s="40">
        <v>3.7</v>
      </c>
      <c r="I29" s="195"/>
    </row>
    <row r="30" spans="1:9" ht="19.5" x14ac:dyDescent="0.2">
      <c r="A30" s="37" t="s">
        <v>654</v>
      </c>
      <c r="B30" s="38" t="s">
        <v>2723</v>
      </c>
      <c r="C30" s="39" t="s">
        <v>95</v>
      </c>
      <c r="D30" s="39" t="s">
        <v>2724</v>
      </c>
      <c r="E30" s="38" t="s">
        <v>76</v>
      </c>
      <c r="F30" s="38" t="s">
        <v>6</v>
      </c>
      <c r="G30" s="39">
        <v>42.68</v>
      </c>
      <c r="H30" s="40">
        <v>42.68</v>
      </c>
      <c r="I30" s="195"/>
    </row>
    <row r="31" spans="1:9" ht="19.5" x14ac:dyDescent="0.2">
      <c r="A31" s="37" t="s">
        <v>654</v>
      </c>
      <c r="B31" s="38" t="s">
        <v>2725</v>
      </c>
      <c r="C31" s="39" t="s">
        <v>95</v>
      </c>
      <c r="D31" s="39" t="s">
        <v>2726</v>
      </c>
      <c r="E31" s="38" t="s">
        <v>76</v>
      </c>
      <c r="F31" s="38" t="s">
        <v>6</v>
      </c>
      <c r="G31" s="39">
        <v>180.04</v>
      </c>
      <c r="H31" s="40">
        <v>180.04</v>
      </c>
      <c r="I31" s="195"/>
    </row>
    <row r="32" spans="1:9" x14ac:dyDescent="0.2">
      <c r="A32" s="37" t="s">
        <v>654</v>
      </c>
      <c r="B32" s="38" t="s">
        <v>2727</v>
      </c>
      <c r="C32" s="39" t="s">
        <v>95</v>
      </c>
      <c r="D32" s="39" t="s">
        <v>2728</v>
      </c>
      <c r="E32" s="38" t="s">
        <v>97</v>
      </c>
      <c r="F32" s="38" t="s">
        <v>2729</v>
      </c>
      <c r="G32" s="39">
        <v>3.93</v>
      </c>
      <c r="H32" s="40">
        <v>0.65</v>
      </c>
      <c r="I32" s="195"/>
    </row>
    <row r="33" spans="1:9" x14ac:dyDescent="0.2">
      <c r="A33" s="37" t="s">
        <v>654</v>
      </c>
      <c r="B33" s="38" t="s">
        <v>2730</v>
      </c>
      <c r="C33" s="39" t="s">
        <v>95</v>
      </c>
      <c r="D33" s="39" t="s">
        <v>2731</v>
      </c>
      <c r="E33" s="38" t="s">
        <v>76</v>
      </c>
      <c r="F33" s="38" t="s">
        <v>42</v>
      </c>
      <c r="G33" s="39">
        <v>0.35</v>
      </c>
      <c r="H33" s="40">
        <v>0.7</v>
      </c>
      <c r="I33" s="195"/>
    </row>
    <row r="34" spans="1:9" ht="19.5" x14ac:dyDescent="0.2">
      <c r="A34" s="37" t="s">
        <v>654</v>
      </c>
      <c r="B34" s="38" t="s">
        <v>2732</v>
      </c>
      <c r="C34" s="39" t="s">
        <v>95</v>
      </c>
      <c r="D34" s="39" t="s">
        <v>2733</v>
      </c>
      <c r="E34" s="38" t="s">
        <v>76</v>
      </c>
      <c r="F34" s="38" t="s">
        <v>6</v>
      </c>
      <c r="G34" s="39">
        <v>931.11</v>
      </c>
      <c r="H34" s="40">
        <v>931.11</v>
      </c>
      <c r="I34" s="195"/>
    </row>
    <row r="35" spans="1:9" x14ac:dyDescent="0.2">
      <c r="A35" s="37" t="s">
        <v>87</v>
      </c>
      <c r="B35" s="38" t="s">
        <v>60</v>
      </c>
      <c r="C35" s="39" t="s">
        <v>61</v>
      </c>
      <c r="D35" s="39" t="s">
        <v>3</v>
      </c>
      <c r="E35" s="38" t="s">
        <v>62</v>
      </c>
      <c r="F35" s="38" t="s">
        <v>63</v>
      </c>
      <c r="G35" s="39" t="s">
        <v>64</v>
      </c>
      <c r="H35" s="40" t="s">
        <v>4</v>
      </c>
      <c r="I35" s="195"/>
    </row>
    <row r="36" spans="1:9" x14ac:dyDescent="0.2">
      <c r="A36" s="37" t="s">
        <v>78</v>
      </c>
      <c r="B36" s="38" t="s">
        <v>88</v>
      </c>
      <c r="C36" s="39" t="s">
        <v>74</v>
      </c>
      <c r="D36" s="39" t="s">
        <v>89</v>
      </c>
      <c r="E36" s="38" t="s">
        <v>76</v>
      </c>
      <c r="F36" s="38" t="s">
        <v>6</v>
      </c>
      <c r="G36" s="39">
        <v>10539.53</v>
      </c>
      <c r="H36" s="40">
        <v>10539.53</v>
      </c>
      <c r="I36" s="195"/>
    </row>
    <row r="37" spans="1:9" ht="19.5" x14ac:dyDescent="0.2">
      <c r="A37" s="37" t="s">
        <v>2673</v>
      </c>
      <c r="B37" s="38" t="s">
        <v>2734</v>
      </c>
      <c r="C37" s="39" t="s">
        <v>95</v>
      </c>
      <c r="D37" s="39" t="s">
        <v>2735</v>
      </c>
      <c r="E37" s="38" t="s">
        <v>76</v>
      </c>
      <c r="F37" s="38" t="s">
        <v>6</v>
      </c>
      <c r="G37" s="39">
        <v>2695.91</v>
      </c>
      <c r="H37" s="40">
        <v>2695.91</v>
      </c>
      <c r="I37" s="195"/>
    </row>
    <row r="38" spans="1:9" ht="19.5" x14ac:dyDescent="0.2">
      <c r="A38" s="37" t="s">
        <v>2673</v>
      </c>
      <c r="B38" s="38" t="s">
        <v>2736</v>
      </c>
      <c r="C38" s="39" t="s">
        <v>95</v>
      </c>
      <c r="D38" s="39" t="s">
        <v>2737</v>
      </c>
      <c r="E38" s="38" t="s">
        <v>76</v>
      </c>
      <c r="F38" s="38" t="s">
        <v>6</v>
      </c>
      <c r="G38" s="39">
        <v>4959.62</v>
      </c>
      <c r="H38" s="40">
        <v>4959.62</v>
      </c>
      <c r="I38" s="195"/>
    </row>
    <row r="39" spans="1:9" ht="19.5" x14ac:dyDescent="0.2">
      <c r="A39" s="37" t="s">
        <v>2673</v>
      </c>
      <c r="B39" s="38" t="s">
        <v>599</v>
      </c>
      <c r="C39" s="39" t="s">
        <v>95</v>
      </c>
      <c r="D39" s="39" t="s">
        <v>600</v>
      </c>
      <c r="E39" s="38" t="s">
        <v>97</v>
      </c>
      <c r="F39" s="38" t="s">
        <v>2738</v>
      </c>
      <c r="G39" s="39">
        <v>37.119999999999997</v>
      </c>
      <c r="H39" s="40">
        <v>1856</v>
      </c>
      <c r="I39" s="195"/>
    </row>
    <row r="40" spans="1:9" x14ac:dyDescent="0.2">
      <c r="A40" s="37" t="s">
        <v>2673</v>
      </c>
      <c r="B40" s="38" t="s">
        <v>136</v>
      </c>
      <c r="C40" s="39" t="s">
        <v>95</v>
      </c>
      <c r="D40" s="39" t="s">
        <v>137</v>
      </c>
      <c r="E40" s="38" t="s">
        <v>111</v>
      </c>
      <c r="F40" s="38" t="s">
        <v>1680</v>
      </c>
      <c r="G40" s="39">
        <v>82.24</v>
      </c>
      <c r="H40" s="40">
        <v>1028</v>
      </c>
      <c r="I40" s="195"/>
    </row>
    <row r="41" spans="1:9" x14ac:dyDescent="0.2">
      <c r="A41" s="37" t="s">
        <v>101</v>
      </c>
      <c r="B41" s="38" t="s">
        <v>60</v>
      </c>
      <c r="C41" s="39" t="s">
        <v>61</v>
      </c>
      <c r="D41" s="39" t="s">
        <v>3</v>
      </c>
      <c r="E41" s="38" t="s">
        <v>62</v>
      </c>
      <c r="F41" s="38" t="s">
        <v>63</v>
      </c>
      <c r="G41" s="39" t="s">
        <v>64</v>
      </c>
      <c r="H41" s="40" t="s">
        <v>4</v>
      </c>
      <c r="I41" s="195"/>
    </row>
    <row r="42" spans="1:9" x14ac:dyDescent="0.2">
      <c r="A42" s="37" t="s">
        <v>78</v>
      </c>
      <c r="B42" s="38" t="s">
        <v>102</v>
      </c>
      <c r="C42" s="39" t="s">
        <v>74</v>
      </c>
      <c r="D42" s="39" t="s">
        <v>103</v>
      </c>
      <c r="E42" s="38" t="s">
        <v>104</v>
      </c>
      <c r="F42" s="38" t="s">
        <v>6</v>
      </c>
      <c r="G42" s="39">
        <v>509.41</v>
      </c>
      <c r="H42" s="40">
        <v>509.41</v>
      </c>
      <c r="I42" s="195"/>
    </row>
    <row r="43" spans="1:9" ht="19.5" x14ac:dyDescent="0.2">
      <c r="A43" s="37" t="s">
        <v>2673</v>
      </c>
      <c r="B43" s="38" t="s">
        <v>2739</v>
      </c>
      <c r="C43" s="39" t="s">
        <v>95</v>
      </c>
      <c r="D43" s="39" t="s">
        <v>2740</v>
      </c>
      <c r="E43" s="38" t="s">
        <v>111</v>
      </c>
      <c r="F43" s="38" t="s">
        <v>2741</v>
      </c>
      <c r="G43" s="39">
        <v>387.39</v>
      </c>
      <c r="H43" s="40">
        <v>3.87</v>
      </c>
      <c r="I43" s="195"/>
    </row>
    <row r="44" spans="1:9" x14ac:dyDescent="0.2">
      <c r="A44" s="37" t="s">
        <v>2673</v>
      </c>
      <c r="B44" s="38" t="s">
        <v>2742</v>
      </c>
      <c r="C44" s="39" t="s">
        <v>95</v>
      </c>
      <c r="D44" s="39" t="s">
        <v>2743</v>
      </c>
      <c r="E44" s="38" t="s">
        <v>2641</v>
      </c>
      <c r="F44" s="38" t="s">
        <v>6</v>
      </c>
      <c r="G44" s="39">
        <v>25.37</v>
      </c>
      <c r="H44" s="40">
        <v>25.37</v>
      </c>
      <c r="I44" s="195"/>
    </row>
    <row r="45" spans="1:9" x14ac:dyDescent="0.2">
      <c r="A45" s="37" t="s">
        <v>2673</v>
      </c>
      <c r="B45" s="38" t="s">
        <v>2744</v>
      </c>
      <c r="C45" s="39" t="s">
        <v>95</v>
      </c>
      <c r="D45" s="39" t="s">
        <v>2745</v>
      </c>
      <c r="E45" s="38" t="s">
        <v>2641</v>
      </c>
      <c r="F45" s="38" t="s">
        <v>42</v>
      </c>
      <c r="G45" s="39">
        <v>20.79</v>
      </c>
      <c r="H45" s="40">
        <v>41.58</v>
      </c>
      <c r="I45" s="195"/>
    </row>
    <row r="46" spans="1:9" x14ac:dyDescent="0.2">
      <c r="A46" s="37" t="s">
        <v>654</v>
      </c>
      <c r="B46" s="38" t="s">
        <v>2746</v>
      </c>
      <c r="C46" s="39" t="s">
        <v>95</v>
      </c>
      <c r="D46" s="39" t="s">
        <v>2747</v>
      </c>
      <c r="E46" s="38" t="s">
        <v>787</v>
      </c>
      <c r="F46" s="38" t="s">
        <v>2748</v>
      </c>
      <c r="G46" s="39">
        <v>20.239999999999998</v>
      </c>
      <c r="H46" s="40">
        <v>2.2200000000000002</v>
      </c>
      <c r="I46" s="195"/>
    </row>
    <row r="47" spans="1:9" ht="19.5" x14ac:dyDescent="0.2">
      <c r="A47" s="37" t="s">
        <v>654</v>
      </c>
      <c r="B47" s="38" t="s">
        <v>2749</v>
      </c>
      <c r="C47" s="39" t="s">
        <v>95</v>
      </c>
      <c r="D47" s="39" t="s">
        <v>2750</v>
      </c>
      <c r="E47" s="38" t="s">
        <v>97</v>
      </c>
      <c r="F47" s="38" t="s">
        <v>6</v>
      </c>
      <c r="G47" s="39">
        <v>7.45</v>
      </c>
      <c r="H47" s="40">
        <v>7.45</v>
      </c>
      <c r="I47" s="195"/>
    </row>
    <row r="48" spans="1:9" x14ac:dyDescent="0.2">
      <c r="A48" s="37" t="s">
        <v>654</v>
      </c>
      <c r="B48" s="38" t="s">
        <v>2751</v>
      </c>
      <c r="C48" s="39" t="s">
        <v>95</v>
      </c>
      <c r="D48" s="39" t="s">
        <v>2752</v>
      </c>
      <c r="E48" s="38" t="s">
        <v>97</v>
      </c>
      <c r="F48" s="38" t="s">
        <v>2719</v>
      </c>
      <c r="G48" s="39">
        <v>7.23</v>
      </c>
      <c r="H48" s="40">
        <v>28.92</v>
      </c>
      <c r="I48" s="195"/>
    </row>
    <row r="49" spans="1:9" ht="19.5" x14ac:dyDescent="0.2">
      <c r="A49" s="37" t="s">
        <v>654</v>
      </c>
      <c r="B49" s="38" t="s">
        <v>2753</v>
      </c>
      <c r="C49" s="39" t="s">
        <v>4811</v>
      </c>
      <c r="D49" s="39" t="s">
        <v>2754</v>
      </c>
      <c r="E49" s="38" t="s">
        <v>104</v>
      </c>
      <c r="F49" s="38" t="s">
        <v>6</v>
      </c>
      <c r="G49" s="39">
        <v>400</v>
      </c>
      <c r="H49" s="40">
        <v>400</v>
      </c>
      <c r="I49" s="195"/>
    </row>
    <row r="50" spans="1:9" x14ac:dyDescent="0.2">
      <c r="A50" s="37" t="s">
        <v>123</v>
      </c>
      <c r="B50" s="38" t="s">
        <v>60</v>
      </c>
      <c r="C50" s="39" t="s">
        <v>61</v>
      </c>
      <c r="D50" s="39" t="s">
        <v>3</v>
      </c>
      <c r="E50" s="38" t="s">
        <v>62</v>
      </c>
      <c r="F50" s="38" t="s">
        <v>63</v>
      </c>
      <c r="G50" s="39" t="s">
        <v>64</v>
      </c>
      <c r="H50" s="40" t="s">
        <v>4</v>
      </c>
      <c r="I50" s="195"/>
    </row>
    <row r="51" spans="1:9" x14ac:dyDescent="0.2">
      <c r="A51" s="37" t="s">
        <v>78</v>
      </c>
      <c r="B51" s="38" t="s">
        <v>124</v>
      </c>
      <c r="C51" s="39" t="s">
        <v>74</v>
      </c>
      <c r="D51" s="39" t="s">
        <v>125</v>
      </c>
      <c r="E51" s="38" t="s">
        <v>76</v>
      </c>
      <c r="F51" s="38" t="s">
        <v>6</v>
      </c>
      <c r="G51" s="39">
        <v>31.77</v>
      </c>
      <c r="H51" s="40">
        <v>31.77</v>
      </c>
      <c r="I51" s="195"/>
    </row>
    <row r="52" spans="1:9" x14ac:dyDescent="0.2">
      <c r="A52" s="37" t="s">
        <v>2673</v>
      </c>
      <c r="B52" s="38" t="s">
        <v>2688</v>
      </c>
      <c r="C52" s="39" t="s">
        <v>95</v>
      </c>
      <c r="D52" s="39" t="s">
        <v>2689</v>
      </c>
      <c r="E52" s="38" t="s">
        <v>2641</v>
      </c>
      <c r="F52" s="38" t="s">
        <v>2755</v>
      </c>
      <c r="G52" s="39">
        <v>29.75</v>
      </c>
      <c r="H52" s="40">
        <v>11.9</v>
      </c>
      <c r="I52" s="195"/>
    </row>
    <row r="53" spans="1:9" x14ac:dyDescent="0.2">
      <c r="A53" s="37" t="s">
        <v>2673</v>
      </c>
      <c r="B53" s="38" t="s">
        <v>2685</v>
      </c>
      <c r="C53" s="39" t="s">
        <v>95</v>
      </c>
      <c r="D53" s="39" t="s">
        <v>2686</v>
      </c>
      <c r="E53" s="38" t="s">
        <v>2641</v>
      </c>
      <c r="F53" s="38" t="s">
        <v>2755</v>
      </c>
      <c r="G53" s="39">
        <v>21.69</v>
      </c>
      <c r="H53" s="40">
        <v>8.67</v>
      </c>
      <c r="I53" s="195"/>
    </row>
    <row r="54" spans="1:9" x14ac:dyDescent="0.2">
      <c r="A54" s="37" t="s">
        <v>654</v>
      </c>
      <c r="B54" s="38" t="s">
        <v>2756</v>
      </c>
      <c r="C54" s="39" t="s">
        <v>2757</v>
      </c>
      <c r="D54" s="39" t="s">
        <v>2758</v>
      </c>
      <c r="E54" s="38" t="s">
        <v>76</v>
      </c>
      <c r="F54" s="38" t="s">
        <v>6</v>
      </c>
      <c r="G54" s="39">
        <v>11.2</v>
      </c>
      <c r="H54" s="40">
        <v>11.2</v>
      </c>
      <c r="I54" s="195"/>
    </row>
    <row r="55" spans="1:9" x14ac:dyDescent="0.2">
      <c r="A55" s="37" t="s">
        <v>127</v>
      </c>
      <c r="B55" s="38" t="s">
        <v>60</v>
      </c>
      <c r="C55" s="39" t="s">
        <v>61</v>
      </c>
      <c r="D55" s="39" t="s">
        <v>3</v>
      </c>
      <c r="E55" s="38" t="s">
        <v>62</v>
      </c>
      <c r="F55" s="38" t="s">
        <v>63</v>
      </c>
      <c r="G55" s="39" t="s">
        <v>64</v>
      </c>
      <c r="H55" s="40" t="s">
        <v>4</v>
      </c>
      <c r="I55" s="195"/>
    </row>
    <row r="56" spans="1:9" ht="19.5" x14ac:dyDescent="0.2">
      <c r="A56" s="37" t="s">
        <v>78</v>
      </c>
      <c r="B56" s="38" t="s">
        <v>128</v>
      </c>
      <c r="C56" s="39" t="s">
        <v>74</v>
      </c>
      <c r="D56" s="39" t="s">
        <v>129</v>
      </c>
      <c r="E56" s="38" t="s">
        <v>97</v>
      </c>
      <c r="F56" s="38" t="s">
        <v>6</v>
      </c>
      <c r="G56" s="39">
        <v>17.98</v>
      </c>
      <c r="H56" s="40">
        <v>17.98</v>
      </c>
      <c r="I56" s="196"/>
    </row>
    <row r="57" spans="1:9" x14ac:dyDescent="0.2">
      <c r="A57" s="37" t="s">
        <v>2673</v>
      </c>
      <c r="B57" s="38" t="s">
        <v>2688</v>
      </c>
      <c r="C57" s="39" t="s">
        <v>95</v>
      </c>
      <c r="D57" s="39" t="s">
        <v>2689</v>
      </c>
      <c r="E57" s="38" t="s">
        <v>2641</v>
      </c>
      <c r="F57" s="38" t="s">
        <v>2759</v>
      </c>
      <c r="G57" s="39">
        <v>29.75</v>
      </c>
      <c r="H57" s="40">
        <v>2.08</v>
      </c>
      <c r="I57" s="196"/>
    </row>
    <row r="58" spans="1:9" x14ac:dyDescent="0.2">
      <c r="A58" s="37" t="s">
        <v>2673</v>
      </c>
      <c r="B58" s="38" t="s">
        <v>2685</v>
      </c>
      <c r="C58" s="39" t="s">
        <v>95</v>
      </c>
      <c r="D58" s="39" t="s">
        <v>2686</v>
      </c>
      <c r="E58" s="38" t="s">
        <v>2641</v>
      </c>
      <c r="F58" s="38" t="s">
        <v>2759</v>
      </c>
      <c r="G58" s="39">
        <v>21.69</v>
      </c>
      <c r="H58" s="40">
        <v>1.51</v>
      </c>
      <c r="I58" s="196"/>
    </row>
    <row r="59" spans="1:9" ht="29.25" x14ac:dyDescent="0.2">
      <c r="A59" s="37" t="s">
        <v>2673</v>
      </c>
      <c r="B59" s="38" t="s">
        <v>2760</v>
      </c>
      <c r="C59" s="39" t="s">
        <v>95</v>
      </c>
      <c r="D59" s="39" t="s">
        <v>2761</v>
      </c>
      <c r="E59" s="38" t="s">
        <v>97</v>
      </c>
      <c r="F59" s="38" t="s">
        <v>6</v>
      </c>
      <c r="G59" s="39">
        <v>11.2</v>
      </c>
      <c r="H59" s="40">
        <v>11.2</v>
      </c>
      <c r="I59" s="196"/>
    </row>
    <row r="60" spans="1:9" x14ac:dyDescent="0.2">
      <c r="A60" s="37" t="s">
        <v>654</v>
      </c>
      <c r="B60" s="38" t="s">
        <v>2762</v>
      </c>
      <c r="C60" s="39" t="s">
        <v>95</v>
      </c>
      <c r="D60" s="39" t="s">
        <v>2763</v>
      </c>
      <c r="E60" s="38" t="s">
        <v>97</v>
      </c>
      <c r="F60" s="38" t="s">
        <v>6</v>
      </c>
      <c r="G60" s="39">
        <v>3.19</v>
      </c>
      <c r="H60" s="40">
        <v>3.19</v>
      </c>
      <c r="I60" s="196"/>
    </row>
    <row r="61" spans="1:9" x14ac:dyDescent="0.2">
      <c r="A61" s="37" t="s">
        <v>143</v>
      </c>
      <c r="B61" s="38" t="s">
        <v>60</v>
      </c>
      <c r="C61" s="39" t="s">
        <v>61</v>
      </c>
      <c r="D61" s="39" t="s">
        <v>3</v>
      </c>
      <c r="E61" s="38" t="s">
        <v>62</v>
      </c>
      <c r="F61" s="38" t="s">
        <v>63</v>
      </c>
      <c r="G61" s="39" t="s">
        <v>64</v>
      </c>
      <c r="H61" s="40" t="s">
        <v>4</v>
      </c>
      <c r="I61" s="196"/>
    </row>
    <row r="62" spans="1:9" x14ac:dyDescent="0.2">
      <c r="A62" s="37" t="s">
        <v>78</v>
      </c>
      <c r="B62" s="38" t="s">
        <v>144</v>
      </c>
      <c r="C62" s="39" t="s">
        <v>74</v>
      </c>
      <c r="D62" s="39" t="s">
        <v>145</v>
      </c>
      <c r="E62" s="38" t="s">
        <v>97</v>
      </c>
      <c r="F62" s="38" t="s">
        <v>6</v>
      </c>
      <c r="G62" s="39">
        <v>7.15</v>
      </c>
      <c r="H62" s="40">
        <v>7.15</v>
      </c>
      <c r="I62" s="196"/>
    </row>
    <row r="63" spans="1:9" x14ac:dyDescent="0.2">
      <c r="A63" s="37" t="s">
        <v>2673</v>
      </c>
      <c r="B63" s="38" t="s">
        <v>2685</v>
      </c>
      <c r="C63" s="39" t="s">
        <v>95</v>
      </c>
      <c r="D63" s="39" t="s">
        <v>2686</v>
      </c>
      <c r="E63" s="38" t="s">
        <v>2641</v>
      </c>
      <c r="F63" s="38" t="s">
        <v>2764</v>
      </c>
      <c r="G63" s="39">
        <v>21.69</v>
      </c>
      <c r="H63" s="40">
        <v>0.73</v>
      </c>
      <c r="I63" s="196"/>
    </row>
    <row r="64" spans="1:9" x14ac:dyDescent="0.2">
      <c r="A64" s="37" t="s">
        <v>2673</v>
      </c>
      <c r="B64" s="38" t="s">
        <v>2688</v>
      </c>
      <c r="C64" s="39" t="s">
        <v>95</v>
      </c>
      <c r="D64" s="39" t="s">
        <v>2689</v>
      </c>
      <c r="E64" s="38" t="s">
        <v>2641</v>
      </c>
      <c r="F64" s="38" t="s">
        <v>2765</v>
      </c>
      <c r="G64" s="39">
        <v>29.75</v>
      </c>
      <c r="H64" s="40">
        <v>6.42</v>
      </c>
      <c r="I64" s="196"/>
    </row>
    <row r="65" spans="1:9" x14ac:dyDescent="0.2">
      <c r="A65" s="37" t="s">
        <v>147</v>
      </c>
      <c r="B65" s="38" t="s">
        <v>60</v>
      </c>
      <c r="C65" s="39" t="s">
        <v>61</v>
      </c>
      <c r="D65" s="39" t="s">
        <v>3</v>
      </c>
      <c r="E65" s="38" t="s">
        <v>62</v>
      </c>
      <c r="F65" s="38" t="s">
        <v>63</v>
      </c>
      <c r="G65" s="39" t="s">
        <v>64</v>
      </c>
      <c r="H65" s="40" t="s">
        <v>4</v>
      </c>
      <c r="I65" s="196"/>
    </row>
    <row r="66" spans="1:9" ht="19.5" x14ac:dyDescent="0.2">
      <c r="A66" s="37" t="s">
        <v>78</v>
      </c>
      <c r="B66" s="38" t="s">
        <v>148</v>
      </c>
      <c r="C66" s="39" t="s">
        <v>74</v>
      </c>
      <c r="D66" s="39" t="s">
        <v>149</v>
      </c>
      <c r="E66" s="38" t="s">
        <v>97</v>
      </c>
      <c r="F66" s="38" t="s">
        <v>6</v>
      </c>
      <c r="G66" s="39">
        <v>20.82</v>
      </c>
      <c r="H66" s="40">
        <v>20.82</v>
      </c>
      <c r="I66" s="196"/>
    </row>
    <row r="67" spans="1:9" x14ac:dyDescent="0.2">
      <c r="A67" s="37" t="s">
        <v>2673</v>
      </c>
      <c r="B67" s="38" t="s">
        <v>2766</v>
      </c>
      <c r="C67" s="39" t="s">
        <v>95</v>
      </c>
      <c r="D67" s="39" t="s">
        <v>2767</v>
      </c>
      <c r="E67" s="38" t="s">
        <v>2641</v>
      </c>
      <c r="F67" s="38" t="s">
        <v>2768</v>
      </c>
      <c r="G67" s="39">
        <v>20.72</v>
      </c>
      <c r="H67" s="40">
        <v>1.78</v>
      </c>
      <c r="I67" s="196"/>
    </row>
    <row r="68" spans="1:9" x14ac:dyDescent="0.2">
      <c r="A68" s="37" t="s">
        <v>2673</v>
      </c>
      <c r="B68" s="38" t="s">
        <v>2769</v>
      </c>
      <c r="C68" s="39" t="s">
        <v>95</v>
      </c>
      <c r="D68" s="39" t="s">
        <v>2770</v>
      </c>
      <c r="E68" s="38" t="s">
        <v>2641</v>
      </c>
      <c r="F68" s="38" t="s">
        <v>2771</v>
      </c>
      <c r="G68" s="39">
        <v>25.71</v>
      </c>
      <c r="H68" s="40">
        <v>15.76</v>
      </c>
      <c r="I68" s="196"/>
    </row>
    <row r="69" spans="1:9" ht="19.5" x14ac:dyDescent="0.2">
      <c r="A69" s="37" t="s">
        <v>2673</v>
      </c>
      <c r="B69" s="38" t="s">
        <v>2772</v>
      </c>
      <c r="C69" s="39" t="s">
        <v>95</v>
      </c>
      <c r="D69" s="39" t="s">
        <v>2773</v>
      </c>
      <c r="E69" s="38" t="s">
        <v>111</v>
      </c>
      <c r="F69" s="38" t="s">
        <v>2774</v>
      </c>
      <c r="G69" s="39">
        <v>657.62</v>
      </c>
      <c r="H69" s="40">
        <v>3.28</v>
      </c>
      <c r="I69" s="196"/>
    </row>
    <row r="70" spans="1:9" x14ac:dyDescent="0.2">
      <c r="A70" s="37" t="s">
        <v>163</v>
      </c>
      <c r="B70" s="38" t="s">
        <v>60</v>
      </c>
      <c r="C70" s="39" t="s">
        <v>61</v>
      </c>
      <c r="D70" s="39" t="s">
        <v>3</v>
      </c>
      <c r="E70" s="38" t="s">
        <v>62</v>
      </c>
      <c r="F70" s="38" t="s">
        <v>63</v>
      </c>
      <c r="G70" s="39" t="s">
        <v>64</v>
      </c>
      <c r="H70" s="40" t="s">
        <v>4</v>
      </c>
      <c r="I70" s="196"/>
    </row>
    <row r="71" spans="1:9" x14ac:dyDescent="0.2">
      <c r="A71" s="37" t="s">
        <v>78</v>
      </c>
      <c r="B71" s="38" t="s">
        <v>164</v>
      </c>
      <c r="C71" s="39" t="s">
        <v>74</v>
      </c>
      <c r="D71" s="39" t="s">
        <v>165</v>
      </c>
      <c r="E71" s="38" t="s">
        <v>76</v>
      </c>
      <c r="F71" s="38" t="s">
        <v>6</v>
      </c>
      <c r="G71" s="39">
        <v>122.82</v>
      </c>
      <c r="H71" s="40">
        <v>122.82</v>
      </c>
      <c r="I71" s="196"/>
    </row>
    <row r="72" spans="1:9" x14ac:dyDescent="0.2">
      <c r="A72" s="37" t="s">
        <v>2673</v>
      </c>
      <c r="B72" s="38" t="s">
        <v>2688</v>
      </c>
      <c r="C72" s="39" t="s">
        <v>95</v>
      </c>
      <c r="D72" s="39" t="s">
        <v>2689</v>
      </c>
      <c r="E72" s="38" t="s">
        <v>2641</v>
      </c>
      <c r="F72" s="38" t="s">
        <v>2775</v>
      </c>
      <c r="G72" s="39">
        <v>29.75</v>
      </c>
      <c r="H72" s="40">
        <v>17.850000000000001</v>
      </c>
      <c r="I72" s="196"/>
    </row>
    <row r="73" spans="1:9" ht="19.5" x14ac:dyDescent="0.2">
      <c r="A73" s="37" t="s">
        <v>654</v>
      </c>
      <c r="B73" s="38" t="s">
        <v>2776</v>
      </c>
      <c r="C73" s="39" t="s">
        <v>95</v>
      </c>
      <c r="D73" s="39" t="s">
        <v>1200</v>
      </c>
      <c r="E73" s="38" t="s">
        <v>76</v>
      </c>
      <c r="F73" s="38" t="s">
        <v>6</v>
      </c>
      <c r="G73" s="39">
        <v>104.97</v>
      </c>
      <c r="H73" s="40">
        <v>104.97</v>
      </c>
      <c r="I73" s="196"/>
    </row>
    <row r="74" spans="1:9" x14ac:dyDescent="0.2">
      <c r="A74" s="37" t="s">
        <v>167</v>
      </c>
      <c r="B74" s="38" t="s">
        <v>60</v>
      </c>
      <c r="C74" s="39" t="s">
        <v>61</v>
      </c>
      <c r="D74" s="39" t="s">
        <v>3</v>
      </c>
      <c r="E74" s="38" t="s">
        <v>62</v>
      </c>
      <c r="F74" s="38" t="s">
        <v>63</v>
      </c>
      <c r="G74" s="39" t="s">
        <v>64</v>
      </c>
      <c r="H74" s="40" t="s">
        <v>4</v>
      </c>
      <c r="I74" s="196"/>
    </row>
    <row r="75" spans="1:9" ht="19.5" x14ac:dyDescent="0.2">
      <c r="A75" s="37" t="s">
        <v>78</v>
      </c>
      <c r="B75" s="38" t="s">
        <v>168</v>
      </c>
      <c r="C75" s="39" t="s">
        <v>74</v>
      </c>
      <c r="D75" s="39" t="s">
        <v>169</v>
      </c>
      <c r="E75" s="38" t="s">
        <v>76</v>
      </c>
      <c r="F75" s="38" t="s">
        <v>6</v>
      </c>
      <c r="G75" s="39">
        <v>187.37</v>
      </c>
      <c r="H75" s="40">
        <v>187.37</v>
      </c>
      <c r="I75" s="196"/>
    </row>
    <row r="76" spans="1:9" x14ac:dyDescent="0.2">
      <c r="A76" s="37" t="s">
        <v>2673</v>
      </c>
      <c r="B76" s="38" t="s">
        <v>2688</v>
      </c>
      <c r="C76" s="39" t="s">
        <v>95</v>
      </c>
      <c r="D76" s="39" t="s">
        <v>2689</v>
      </c>
      <c r="E76" s="38" t="s">
        <v>2641</v>
      </c>
      <c r="F76" s="38" t="s">
        <v>2777</v>
      </c>
      <c r="G76" s="39">
        <v>29.75</v>
      </c>
      <c r="H76" s="40">
        <v>7.43</v>
      </c>
      <c r="I76" s="196"/>
    </row>
    <row r="77" spans="1:9" x14ac:dyDescent="0.2">
      <c r="A77" s="37" t="s">
        <v>2673</v>
      </c>
      <c r="B77" s="38" t="s">
        <v>2685</v>
      </c>
      <c r="C77" s="39" t="s">
        <v>95</v>
      </c>
      <c r="D77" s="39" t="s">
        <v>2686</v>
      </c>
      <c r="E77" s="38" t="s">
        <v>2641</v>
      </c>
      <c r="F77" s="38" t="s">
        <v>2777</v>
      </c>
      <c r="G77" s="39">
        <v>21.69</v>
      </c>
      <c r="H77" s="40">
        <v>5.42</v>
      </c>
      <c r="I77" s="196"/>
    </row>
    <row r="78" spans="1:9" x14ac:dyDescent="0.2">
      <c r="A78" s="37" t="s">
        <v>654</v>
      </c>
      <c r="B78" s="38" t="s">
        <v>2778</v>
      </c>
      <c r="C78" s="39" t="s">
        <v>95</v>
      </c>
      <c r="D78" s="39" t="s">
        <v>2779</v>
      </c>
      <c r="E78" s="38" t="s">
        <v>76</v>
      </c>
      <c r="F78" s="38" t="s">
        <v>6</v>
      </c>
      <c r="G78" s="39">
        <v>174.52</v>
      </c>
      <c r="H78" s="40">
        <v>174.52</v>
      </c>
      <c r="I78" s="196"/>
    </row>
    <row r="79" spans="1:9" x14ac:dyDescent="0.2">
      <c r="A79" s="37" t="s">
        <v>192</v>
      </c>
      <c r="B79" s="38" t="s">
        <v>60</v>
      </c>
      <c r="C79" s="39" t="s">
        <v>61</v>
      </c>
      <c r="D79" s="39" t="s">
        <v>3</v>
      </c>
      <c r="E79" s="38" t="s">
        <v>62</v>
      </c>
      <c r="F79" s="38" t="s">
        <v>63</v>
      </c>
      <c r="G79" s="39" t="s">
        <v>64</v>
      </c>
      <c r="H79" s="40" t="s">
        <v>4</v>
      </c>
      <c r="I79" s="196"/>
    </row>
    <row r="80" spans="1:9" x14ac:dyDescent="0.2">
      <c r="A80" s="37" t="s">
        <v>78</v>
      </c>
      <c r="B80" s="38" t="s">
        <v>193</v>
      </c>
      <c r="C80" s="39" t="s">
        <v>74</v>
      </c>
      <c r="D80" s="39" t="s">
        <v>194</v>
      </c>
      <c r="E80" s="38" t="s">
        <v>76</v>
      </c>
      <c r="F80" s="38" t="s">
        <v>6</v>
      </c>
      <c r="G80" s="39">
        <v>15.31</v>
      </c>
      <c r="H80" s="40">
        <v>15.31</v>
      </c>
      <c r="I80" s="196"/>
    </row>
    <row r="81" spans="1:9" x14ac:dyDescent="0.2">
      <c r="A81" s="37" t="s">
        <v>2673</v>
      </c>
      <c r="B81" s="38" t="s">
        <v>2688</v>
      </c>
      <c r="C81" s="39" t="s">
        <v>95</v>
      </c>
      <c r="D81" s="39" t="s">
        <v>2689</v>
      </c>
      <c r="E81" s="38" t="s">
        <v>2641</v>
      </c>
      <c r="F81" s="38" t="s">
        <v>2780</v>
      </c>
      <c r="G81" s="39">
        <v>29.75</v>
      </c>
      <c r="H81" s="40">
        <v>3.68</v>
      </c>
      <c r="I81" s="196"/>
    </row>
    <row r="82" spans="1:9" ht="19.5" x14ac:dyDescent="0.2">
      <c r="A82" s="37" t="s">
        <v>654</v>
      </c>
      <c r="B82" s="38" t="s">
        <v>2781</v>
      </c>
      <c r="C82" s="39" t="s">
        <v>95</v>
      </c>
      <c r="D82" s="39" t="s">
        <v>2782</v>
      </c>
      <c r="E82" s="38" t="s">
        <v>76</v>
      </c>
      <c r="F82" s="38" t="s">
        <v>6</v>
      </c>
      <c r="G82" s="39">
        <v>1.31</v>
      </c>
      <c r="H82" s="40">
        <v>1.31</v>
      </c>
      <c r="I82" s="196"/>
    </row>
    <row r="83" spans="1:9" x14ac:dyDescent="0.2">
      <c r="A83" s="37" t="s">
        <v>654</v>
      </c>
      <c r="B83" s="38" t="s">
        <v>2783</v>
      </c>
      <c r="C83" s="39" t="s">
        <v>95</v>
      </c>
      <c r="D83" s="39" t="s">
        <v>2784</v>
      </c>
      <c r="E83" s="38" t="s">
        <v>76</v>
      </c>
      <c r="F83" s="38" t="s">
        <v>6</v>
      </c>
      <c r="G83" s="39">
        <v>2.5299999999999998</v>
      </c>
      <c r="H83" s="40">
        <v>2.5299999999999998</v>
      </c>
      <c r="I83" s="196"/>
    </row>
    <row r="84" spans="1:9" x14ac:dyDescent="0.2">
      <c r="A84" s="37" t="s">
        <v>654</v>
      </c>
      <c r="B84" s="38" t="s">
        <v>2785</v>
      </c>
      <c r="C84" s="39" t="s">
        <v>95</v>
      </c>
      <c r="D84" s="39" t="s">
        <v>2786</v>
      </c>
      <c r="E84" s="38" t="s">
        <v>76</v>
      </c>
      <c r="F84" s="38" t="s">
        <v>6</v>
      </c>
      <c r="G84" s="39">
        <v>7.79</v>
      </c>
      <c r="H84" s="40">
        <v>7.79</v>
      </c>
      <c r="I84" s="196"/>
    </row>
    <row r="85" spans="1:9" x14ac:dyDescent="0.2">
      <c r="A85" s="37" t="s">
        <v>196</v>
      </c>
      <c r="B85" s="38" t="s">
        <v>60</v>
      </c>
      <c r="C85" s="39" t="s">
        <v>61</v>
      </c>
      <c r="D85" s="39" t="s">
        <v>3</v>
      </c>
      <c r="E85" s="38" t="s">
        <v>62</v>
      </c>
      <c r="F85" s="38" t="s">
        <v>63</v>
      </c>
      <c r="G85" s="39" t="s">
        <v>64</v>
      </c>
      <c r="H85" s="40" t="s">
        <v>4</v>
      </c>
      <c r="I85" s="196"/>
    </row>
    <row r="86" spans="1:9" ht="19.5" x14ac:dyDescent="0.2">
      <c r="A86" s="37" t="s">
        <v>78</v>
      </c>
      <c r="B86" s="38" t="s">
        <v>197</v>
      </c>
      <c r="C86" s="39" t="s">
        <v>74</v>
      </c>
      <c r="D86" s="39" t="s">
        <v>198</v>
      </c>
      <c r="E86" s="38" t="s">
        <v>76</v>
      </c>
      <c r="F86" s="38" t="s">
        <v>6</v>
      </c>
      <c r="G86" s="39">
        <v>83.34</v>
      </c>
      <c r="H86" s="40">
        <v>83.34</v>
      </c>
      <c r="I86" s="196"/>
    </row>
    <row r="87" spans="1:9" ht="19.5" x14ac:dyDescent="0.2">
      <c r="A87" s="37" t="s">
        <v>2673</v>
      </c>
      <c r="B87" s="38" t="s">
        <v>2787</v>
      </c>
      <c r="C87" s="39" t="s">
        <v>74</v>
      </c>
      <c r="D87" s="39" t="s">
        <v>2788</v>
      </c>
      <c r="E87" s="38" t="s">
        <v>76</v>
      </c>
      <c r="F87" s="38" t="s">
        <v>6</v>
      </c>
      <c r="G87" s="39">
        <v>68.33</v>
      </c>
      <c r="H87" s="40">
        <v>68.33</v>
      </c>
      <c r="I87" s="196"/>
    </row>
    <row r="88" spans="1:9" ht="19.5" x14ac:dyDescent="0.2">
      <c r="A88" s="37" t="s">
        <v>2673</v>
      </c>
      <c r="B88" s="38" t="s">
        <v>2789</v>
      </c>
      <c r="C88" s="39" t="s">
        <v>95</v>
      </c>
      <c r="D88" s="39" t="s">
        <v>2790</v>
      </c>
      <c r="E88" s="38" t="s">
        <v>76</v>
      </c>
      <c r="F88" s="38" t="s">
        <v>6</v>
      </c>
      <c r="G88" s="39">
        <v>15.01</v>
      </c>
      <c r="H88" s="40">
        <v>15.01</v>
      </c>
      <c r="I88" s="196"/>
    </row>
    <row r="89" spans="1:9" x14ac:dyDescent="0.2">
      <c r="A89" s="37" t="s">
        <v>208</v>
      </c>
      <c r="B89" s="38" t="s">
        <v>60</v>
      </c>
      <c r="C89" s="39" t="s">
        <v>61</v>
      </c>
      <c r="D89" s="39" t="s">
        <v>3</v>
      </c>
      <c r="E89" s="38" t="s">
        <v>62</v>
      </c>
      <c r="F89" s="38" t="s">
        <v>63</v>
      </c>
      <c r="G89" s="39" t="s">
        <v>64</v>
      </c>
      <c r="H89" s="40" t="s">
        <v>4</v>
      </c>
      <c r="I89" s="196"/>
    </row>
    <row r="90" spans="1:9" x14ac:dyDescent="0.2">
      <c r="A90" s="37" t="s">
        <v>78</v>
      </c>
      <c r="B90" s="38" t="s">
        <v>209</v>
      </c>
      <c r="C90" s="39" t="s">
        <v>74</v>
      </c>
      <c r="D90" s="39" t="s">
        <v>210</v>
      </c>
      <c r="E90" s="38" t="s">
        <v>76</v>
      </c>
      <c r="F90" s="38" t="s">
        <v>6</v>
      </c>
      <c r="G90" s="39">
        <v>30.63</v>
      </c>
      <c r="H90" s="40">
        <v>30.63</v>
      </c>
      <c r="I90" s="196"/>
    </row>
    <row r="91" spans="1:9" x14ac:dyDescent="0.2">
      <c r="A91" s="37" t="s">
        <v>2673</v>
      </c>
      <c r="B91" s="38" t="s">
        <v>2688</v>
      </c>
      <c r="C91" s="39" t="s">
        <v>95</v>
      </c>
      <c r="D91" s="39" t="s">
        <v>2689</v>
      </c>
      <c r="E91" s="38" t="s">
        <v>2641</v>
      </c>
      <c r="F91" s="38" t="s">
        <v>2780</v>
      </c>
      <c r="G91" s="39">
        <v>29.75</v>
      </c>
      <c r="H91" s="40">
        <v>3.68</v>
      </c>
      <c r="I91" s="196"/>
    </row>
    <row r="92" spans="1:9" ht="19.5" x14ac:dyDescent="0.2">
      <c r="A92" s="37" t="s">
        <v>2673</v>
      </c>
      <c r="B92" s="38" t="s">
        <v>2791</v>
      </c>
      <c r="C92" s="39" t="s">
        <v>95</v>
      </c>
      <c r="D92" s="39" t="s">
        <v>2792</v>
      </c>
      <c r="E92" s="38" t="s">
        <v>76</v>
      </c>
      <c r="F92" s="38" t="s">
        <v>6</v>
      </c>
      <c r="G92" s="39">
        <v>23.11</v>
      </c>
      <c r="H92" s="40">
        <v>23.11</v>
      </c>
      <c r="I92" s="196"/>
    </row>
    <row r="93" spans="1:9" x14ac:dyDescent="0.2">
      <c r="A93" s="37" t="s">
        <v>654</v>
      </c>
      <c r="B93" s="38" t="s">
        <v>2793</v>
      </c>
      <c r="C93" s="39" t="s">
        <v>95</v>
      </c>
      <c r="D93" s="39" t="s">
        <v>2794</v>
      </c>
      <c r="E93" s="38" t="s">
        <v>76</v>
      </c>
      <c r="F93" s="38" t="s">
        <v>6</v>
      </c>
      <c r="G93" s="39">
        <v>2.5299999999999998</v>
      </c>
      <c r="H93" s="40">
        <v>2.5299999999999998</v>
      </c>
      <c r="I93" s="196"/>
    </row>
    <row r="94" spans="1:9" ht="19.5" x14ac:dyDescent="0.2">
      <c r="A94" s="37" t="s">
        <v>654</v>
      </c>
      <c r="B94" s="38" t="s">
        <v>2781</v>
      </c>
      <c r="C94" s="39" t="s">
        <v>95</v>
      </c>
      <c r="D94" s="39" t="s">
        <v>2782</v>
      </c>
      <c r="E94" s="38" t="s">
        <v>76</v>
      </c>
      <c r="F94" s="38" t="s">
        <v>6</v>
      </c>
      <c r="G94" s="39">
        <v>1.31</v>
      </c>
      <c r="H94" s="40">
        <v>1.31</v>
      </c>
      <c r="I94" s="196"/>
    </row>
    <row r="95" spans="1:9" x14ac:dyDescent="0.2">
      <c r="A95" s="37" t="s">
        <v>214</v>
      </c>
      <c r="B95" s="38" t="s">
        <v>60</v>
      </c>
      <c r="C95" s="39" t="s">
        <v>61</v>
      </c>
      <c r="D95" s="39" t="s">
        <v>3</v>
      </c>
      <c r="E95" s="38" t="s">
        <v>62</v>
      </c>
      <c r="F95" s="38" t="s">
        <v>63</v>
      </c>
      <c r="G95" s="39" t="s">
        <v>64</v>
      </c>
      <c r="H95" s="40" t="s">
        <v>4</v>
      </c>
      <c r="I95" s="196"/>
    </row>
    <row r="96" spans="1:9" ht="19.5" x14ac:dyDescent="0.2">
      <c r="A96" s="37" t="s">
        <v>78</v>
      </c>
      <c r="B96" s="38" t="s">
        <v>215</v>
      </c>
      <c r="C96" s="39" t="s">
        <v>74</v>
      </c>
      <c r="D96" s="39" t="s">
        <v>216</v>
      </c>
      <c r="E96" s="38" t="s">
        <v>76</v>
      </c>
      <c r="F96" s="38" t="s">
        <v>6</v>
      </c>
      <c r="G96" s="39">
        <v>31.93</v>
      </c>
      <c r="H96" s="40">
        <v>31.93</v>
      </c>
      <c r="I96" s="196"/>
    </row>
    <row r="97" spans="1:9" x14ac:dyDescent="0.2">
      <c r="A97" s="37" t="s">
        <v>2673</v>
      </c>
      <c r="B97" s="38" t="s">
        <v>2685</v>
      </c>
      <c r="C97" s="39" t="s">
        <v>95</v>
      </c>
      <c r="D97" s="39" t="s">
        <v>2686</v>
      </c>
      <c r="E97" s="38" t="s">
        <v>2641</v>
      </c>
      <c r="F97" s="38" t="s">
        <v>2795</v>
      </c>
      <c r="G97" s="39">
        <v>21.69</v>
      </c>
      <c r="H97" s="40">
        <v>4.83</v>
      </c>
      <c r="I97" s="196"/>
    </row>
    <row r="98" spans="1:9" x14ac:dyDescent="0.2">
      <c r="A98" s="37" t="s">
        <v>2673</v>
      </c>
      <c r="B98" s="38" t="s">
        <v>2688</v>
      </c>
      <c r="C98" s="39" t="s">
        <v>95</v>
      </c>
      <c r="D98" s="39" t="s">
        <v>2689</v>
      </c>
      <c r="E98" s="38" t="s">
        <v>2641</v>
      </c>
      <c r="F98" s="38" t="s">
        <v>2796</v>
      </c>
      <c r="G98" s="39">
        <v>29.75</v>
      </c>
      <c r="H98" s="40">
        <v>15.93</v>
      </c>
      <c r="I98" s="196"/>
    </row>
    <row r="99" spans="1:9" ht="19.5" x14ac:dyDescent="0.2">
      <c r="A99" s="37" t="s">
        <v>654</v>
      </c>
      <c r="B99" s="38" t="s">
        <v>2797</v>
      </c>
      <c r="C99" s="39" t="s">
        <v>4811</v>
      </c>
      <c r="D99" s="39" t="s">
        <v>2798</v>
      </c>
      <c r="E99" s="38" t="s">
        <v>76</v>
      </c>
      <c r="F99" s="38" t="s">
        <v>6</v>
      </c>
      <c r="G99" s="39">
        <v>6.56</v>
      </c>
      <c r="H99" s="40">
        <v>6.56</v>
      </c>
      <c r="I99" s="196"/>
    </row>
    <row r="100" spans="1:9" x14ac:dyDescent="0.2">
      <c r="A100" s="37" t="s">
        <v>654</v>
      </c>
      <c r="B100" s="38" t="s">
        <v>2799</v>
      </c>
      <c r="C100" s="39" t="s">
        <v>95</v>
      </c>
      <c r="D100" s="39" t="s">
        <v>2800</v>
      </c>
      <c r="E100" s="38" t="s">
        <v>76</v>
      </c>
      <c r="F100" s="38" t="s">
        <v>6</v>
      </c>
      <c r="G100" s="39">
        <v>4.6100000000000003</v>
      </c>
      <c r="H100" s="40">
        <v>4.6100000000000003</v>
      </c>
      <c r="I100" s="196"/>
    </row>
    <row r="101" spans="1:9" x14ac:dyDescent="0.2">
      <c r="A101" s="37" t="s">
        <v>228</v>
      </c>
      <c r="B101" s="38" t="s">
        <v>60</v>
      </c>
      <c r="C101" s="39" t="s">
        <v>61</v>
      </c>
      <c r="D101" s="39" t="s">
        <v>3</v>
      </c>
      <c r="E101" s="38" t="s">
        <v>62</v>
      </c>
      <c r="F101" s="38" t="s">
        <v>63</v>
      </c>
      <c r="G101" s="39" t="s">
        <v>64</v>
      </c>
      <c r="H101" s="40" t="s">
        <v>4</v>
      </c>
      <c r="I101" s="196"/>
    </row>
    <row r="102" spans="1:9" x14ac:dyDescent="0.2">
      <c r="A102" s="37" t="s">
        <v>78</v>
      </c>
      <c r="B102" s="38" t="s">
        <v>229</v>
      </c>
      <c r="C102" s="39" t="s">
        <v>74</v>
      </c>
      <c r="D102" s="39" t="s">
        <v>230</v>
      </c>
      <c r="E102" s="38" t="s">
        <v>97</v>
      </c>
      <c r="F102" s="38" t="s">
        <v>6</v>
      </c>
      <c r="G102" s="39">
        <v>54.55</v>
      </c>
      <c r="H102" s="40">
        <v>54.55</v>
      </c>
      <c r="I102" s="196"/>
    </row>
    <row r="103" spans="1:9" x14ac:dyDescent="0.2">
      <c r="A103" s="37" t="s">
        <v>2673</v>
      </c>
      <c r="B103" s="38" t="s">
        <v>2688</v>
      </c>
      <c r="C103" s="39" t="s">
        <v>95</v>
      </c>
      <c r="D103" s="39" t="s">
        <v>2689</v>
      </c>
      <c r="E103" s="38" t="s">
        <v>2641</v>
      </c>
      <c r="F103" s="38" t="s">
        <v>2801</v>
      </c>
      <c r="G103" s="39">
        <v>29.75</v>
      </c>
      <c r="H103" s="40">
        <v>26.77</v>
      </c>
      <c r="I103" s="196"/>
    </row>
    <row r="104" spans="1:9" x14ac:dyDescent="0.2">
      <c r="A104" s="37" t="s">
        <v>2673</v>
      </c>
      <c r="B104" s="38" t="s">
        <v>2685</v>
      </c>
      <c r="C104" s="39" t="s">
        <v>95</v>
      </c>
      <c r="D104" s="39" t="s">
        <v>2686</v>
      </c>
      <c r="E104" s="38" t="s">
        <v>2641</v>
      </c>
      <c r="F104" s="38" t="s">
        <v>2801</v>
      </c>
      <c r="G104" s="39">
        <v>21.69</v>
      </c>
      <c r="H104" s="40">
        <v>19.52</v>
      </c>
      <c r="I104" s="196"/>
    </row>
    <row r="105" spans="1:9" x14ac:dyDescent="0.2">
      <c r="A105" s="37" t="s">
        <v>654</v>
      </c>
      <c r="B105" s="38" t="s">
        <v>2802</v>
      </c>
      <c r="C105" s="39" t="s">
        <v>95</v>
      </c>
      <c r="D105" s="39" t="s">
        <v>2803</v>
      </c>
      <c r="E105" s="38" t="s">
        <v>97</v>
      </c>
      <c r="F105" s="38" t="s">
        <v>6</v>
      </c>
      <c r="G105" s="39">
        <v>8.26</v>
      </c>
      <c r="H105" s="40">
        <v>8.26</v>
      </c>
      <c r="I105" s="196"/>
    </row>
    <row r="106" spans="1:9" x14ac:dyDescent="0.2">
      <c r="A106" s="37" t="s">
        <v>259</v>
      </c>
      <c r="B106" s="38" t="s">
        <v>60</v>
      </c>
      <c r="C106" s="39" t="s">
        <v>61</v>
      </c>
      <c r="D106" s="39" t="s">
        <v>3</v>
      </c>
      <c r="E106" s="38" t="s">
        <v>62</v>
      </c>
      <c r="F106" s="38" t="s">
        <v>63</v>
      </c>
      <c r="G106" s="39" t="s">
        <v>64</v>
      </c>
      <c r="H106" s="40" t="s">
        <v>4</v>
      </c>
      <c r="I106" s="196"/>
    </row>
    <row r="107" spans="1:9" x14ac:dyDescent="0.2">
      <c r="A107" s="37" t="s">
        <v>78</v>
      </c>
      <c r="B107" s="38" t="s">
        <v>260</v>
      </c>
      <c r="C107" s="39" t="s">
        <v>74</v>
      </c>
      <c r="D107" s="39" t="s">
        <v>261</v>
      </c>
      <c r="E107" s="38" t="s">
        <v>76</v>
      </c>
      <c r="F107" s="38" t="s">
        <v>6</v>
      </c>
      <c r="G107" s="39">
        <v>40.14</v>
      </c>
      <c r="H107" s="40">
        <v>40.14</v>
      </c>
      <c r="I107" s="196"/>
    </row>
    <row r="108" spans="1:9" x14ac:dyDescent="0.2">
      <c r="A108" s="37" t="s">
        <v>2673</v>
      </c>
      <c r="B108" s="38" t="s">
        <v>2688</v>
      </c>
      <c r="C108" s="39" t="s">
        <v>95</v>
      </c>
      <c r="D108" s="39" t="s">
        <v>2689</v>
      </c>
      <c r="E108" s="38" t="s">
        <v>2641</v>
      </c>
      <c r="F108" s="38" t="s">
        <v>2780</v>
      </c>
      <c r="G108" s="39">
        <v>29.75</v>
      </c>
      <c r="H108" s="40">
        <v>3.68</v>
      </c>
      <c r="I108" s="196"/>
    </row>
    <row r="109" spans="1:9" ht="19.5" x14ac:dyDescent="0.2">
      <c r="A109" s="37" t="s">
        <v>2673</v>
      </c>
      <c r="B109" s="38" t="s">
        <v>2804</v>
      </c>
      <c r="C109" s="39" t="s">
        <v>95</v>
      </c>
      <c r="D109" s="39" t="s">
        <v>2805</v>
      </c>
      <c r="E109" s="38" t="s">
        <v>76</v>
      </c>
      <c r="F109" s="38" t="s">
        <v>6</v>
      </c>
      <c r="G109" s="39">
        <v>32.619999999999997</v>
      </c>
      <c r="H109" s="40">
        <v>32.619999999999997</v>
      </c>
      <c r="I109" s="196"/>
    </row>
    <row r="110" spans="1:9" x14ac:dyDescent="0.2">
      <c r="A110" s="37" t="s">
        <v>654</v>
      </c>
      <c r="B110" s="38" t="s">
        <v>2793</v>
      </c>
      <c r="C110" s="39" t="s">
        <v>95</v>
      </c>
      <c r="D110" s="39" t="s">
        <v>2794</v>
      </c>
      <c r="E110" s="38" t="s">
        <v>76</v>
      </c>
      <c r="F110" s="38" t="s">
        <v>6</v>
      </c>
      <c r="G110" s="39">
        <v>2.5299999999999998</v>
      </c>
      <c r="H110" s="40">
        <v>2.5299999999999998</v>
      </c>
      <c r="I110" s="196"/>
    </row>
    <row r="111" spans="1:9" ht="19.5" x14ac:dyDescent="0.2">
      <c r="A111" s="37" t="s">
        <v>654</v>
      </c>
      <c r="B111" s="38" t="s">
        <v>2781</v>
      </c>
      <c r="C111" s="39" t="s">
        <v>95</v>
      </c>
      <c r="D111" s="39" t="s">
        <v>2782</v>
      </c>
      <c r="E111" s="38" t="s">
        <v>76</v>
      </c>
      <c r="F111" s="38" t="s">
        <v>6</v>
      </c>
      <c r="G111" s="39">
        <v>1.31</v>
      </c>
      <c r="H111" s="40">
        <v>1.31</v>
      </c>
      <c r="I111" s="196"/>
    </row>
    <row r="112" spans="1:9" x14ac:dyDescent="0.2">
      <c r="A112" s="37" t="s">
        <v>263</v>
      </c>
      <c r="B112" s="38" t="s">
        <v>60</v>
      </c>
      <c r="C112" s="39" t="s">
        <v>61</v>
      </c>
      <c r="D112" s="39" t="s">
        <v>3</v>
      </c>
      <c r="E112" s="38" t="s">
        <v>62</v>
      </c>
      <c r="F112" s="38" t="s">
        <v>63</v>
      </c>
      <c r="G112" s="39" t="s">
        <v>64</v>
      </c>
      <c r="H112" s="40" t="s">
        <v>4</v>
      </c>
      <c r="I112" s="196"/>
    </row>
    <row r="113" spans="1:9" x14ac:dyDescent="0.2">
      <c r="A113" s="37" t="s">
        <v>78</v>
      </c>
      <c r="B113" s="38" t="s">
        <v>264</v>
      </c>
      <c r="C113" s="39" t="s">
        <v>74</v>
      </c>
      <c r="D113" s="39" t="s">
        <v>265</v>
      </c>
      <c r="E113" s="38" t="s">
        <v>76</v>
      </c>
      <c r="F113" s="38" t="s">
        <v>6</v>
      </c>
      <c r="G113" s="39">
        <v>65.28</v>
      </c>
      <c r="H113" s="40">
        <v>65.28</v>
      </c>
      <c r="I113" s="196"/>
    </row>
    <row r="114" spans="1:9" x14ac:dyDescent="0.2">
      <c r="A114" s="37" t="s">
        <v>2673</v>
      </c>
      <c r="B114" s="38" t="s">
        <v>2688</v>
      </c>
      <c r="C114" s="39" t="s">
        <v>95</v>
      </c>
      <c r="D114" s="39" t="s">
        <v>2689</v>
      </c>
      <c r="E114" s="38" t="s">
        <v>2641</v>
      </c>
      <c r="F114" s="38" t="s">
        <v>2780</v>
      </c>
      <c r="G114" s="39">
        <v>29.75</v>
      </c>
      <c r="H114" s="40">
        <v>3.68</v>
      </c>
      <c r="I114" s="196"/>
    </row>
    <row r="115" spans="1:9" ht="19.5" x14ac:dyDescent="0.2">
      <c r="A115" s="37" t="s">
        <v>2673</v>
      </c>
      <c r="B115" s="38" t="s">
        <v>2806</v>
      </c>
      <c r="C115" s="39" t="s">
        <v>95</v>
      </c>
      <c r="D115" s="39" t="s">
        <v>2807</v>
      </c>
      <c r="E115" s="38" t="s">
        <v>76</v>
      </c>
      <c r="F115" s="38" t="s">
        <v>6</v>
      </c>
      <c r="G115" s="39">
        <v>57.76</v>
      </c>
      <c r="H115" s="40">
        <v>57.76</v>
      </c>
      <c r="I115" s="196"/>
    </row>
    <row r="116" spans="1:9" x14ac:dyDescent="0.2">
      <c r="A116" s="37" t="s">
        <v>654</v>
      </c>
      <c r="B116" s="38" t="s">
        <v>2793</v>
      </c>
      <c r="C116" s="39" t="s">
        <v>95</v>
      </c>
      <c r="D116" s="39" t="s">
        <v>2794</v>
      </c>
      <c r="E116" s="38" t="s">
        <v>76</v>
      </c>
      <c r="F116" s="38" t="s">
        <v>6</v>
      </c>
      <c r="G116" s="39">
        <v>2.5299999999999998</v>
      </c>
      <c r="H116" s="40">
        <v>2.5299999999999998</v>
      </c>
      <c r="I116" s="196"/>
    </row>
    <row r="117" spans="1:9" ht="19.5" x14ac:dyDescent="0.2">
      <c r="A117" s="37" t="s">
        <v>654</v>
      </c>
      <c r="B117" s="38" t="s">
        <v>2781</v>
      </c>
      <c r="C117" s="39" t="s">
        <v>95</v>
      </c>
      <c r="D117" s="39" t="s">
        <v>2782</v>
      </c>
      <c r="E117" s="38" t="s">
        <v>76</v>
      </c>
      <c r="F117" s="38" t="s">
        <v>6</v>
      </c>
      <c r="G117" s="39">
        <v>1.31</v>
      </c>
      <c r="H117" s="40">
        <v>1.31</v>
      </c>
      <c r="I117" s="196"/>
    </row>
    <row r="118" spans="1:9" x14ac:dyDescent="0.2">
      <c r="A118" s="37" t="s">
        <v>350</v>
      </c>
      <c r="B118" s="38" t="s">
        <v>60</v>
      </c>
      <c r="C118" s="39" t="s">
        <v>61</v>
      </c>
      <c r="D118" s="39" t="s">
        <v>3</v>
      </c>
      <c r="E118" s="38" t="s">
        <v>62</v>
      </c>
      <c r="F118" s="38" t="s">
        <v>63</v>
      </c>
      <c r="G118" s="39" t="s">
        <v>64</v>
      </c>
      <c r="H118" s="40" t="s">
        <v>4</v>
      </c>
      <c r="I118" s="196"/>
    </row>
    <row r="119" spans="1:9" ht="19.5" x14ac:dyDescent="0.2">
      <c r="A119" s="37" t="s">
        <v>78</v>
      </c>
      <c r="B119" s="38" t="s">
        <v>351</v>
      </c>
      <c r="C119" s="39" t="s">
        <v>74</v>
      </c>
      <c r="D119" s="39" t="s">
        <v>352</v>
      </c>
      <c r="E119" s="38" t="s">
        <v>76</v>
      </c>
      <c r="F119" s="38" t="s">
        <v>6</v>
      </c>
      <c r="G119" s="39">
        <v>172.94</v>
      </c>
      <c r="H119" s="40">
        <v>172.94</v>
      </c>
      <c r="I119" s="196"/>
    </row>
    <row r="120" spans="1:9" x14ac:dyDescent="0.2">
      <c r="A120" s="37" t="s">
        <v>2673</v>
      </c>
      <c r="B120" s="38" t="s">
        <v>2688</v>
      </c>
      <c r="C120" s="39" t="s">
        <v>95</v>
      </c>
      <c r="D120" s="39" t="s">
        <v>2689</v>
      </c>
      <c r="E120" s="38" t="s">
        <v>2641</v>
      </c>
      <c r="F120" s="38" t="s">
        <v>2777</v>
      </c>
      <c r="G120" s="39">
        <v>29.75</v>
      </c>
      <c r="H120" s="40">
        <v>7.43</v>
      </c>
      <c r="I120" s="196"/>
    </row>
    <row r="121" spans="1:9" x14ac:dyDescent="0.2">
      <c r="A121" s="37" t="s">
        <v>2673</v>
      </c>
      <c r="B121" s="38" t="s">
        <v>2685</v>
      </c>
      <c r="C121" s="39" t="s">
        <v>95</v>
      </c>
      <c r="D121" s="39" t="s">
        <v>2686</v>
      </c>
      <c r="E121" s="38" t="s">
        <v>2641</v>
      </c>
      <c r="F121" s="38" t="s">
        <v>2777</v>
      </c>
      <c r="G121" s="39">
        <v>21.69</v>
      </c>
      <c r="H121" s="40">
        <v>5.42</v>
      </c>
      <c r="I121" s="196"/>
    </row>
    <row r="122" spans="1:9" x14ac:dyDescent="0.2">
      <c r="A122" s="37" t="s">
        <v>654</v>
      </c>
      <c r="B122" s="38" t="s">
        <v>2808</v>
      </c>
      <c r="C122" s="39" t="s">
        <v>95</v>
      </c>
      <c r="D122" s="39" t="s">
        <v>2809</v>
      </c>
      <c r="E122" s="38" t="s">
        <v>76</v>
      </c>
      <c r="F122" s="38" t="s">
        <v>6</v>
      </c>
      <c r="G122" s="39">
        <v>160.09</v>
      </c>
      <c r="H122" s="40">
        <v>160.09</v>
      </c>
      <c r="I122" s="196"/>
    </row>
    <row r="123" spans="1:9" x14ac:dyDescent="0.2">
      <c r="A123" s="37" t="s">
        <v>419</v>
      </c>
      <c r="B123" s="38" t="s">
        <v>60</v>
      </c>
      <c r="C123" s="39" t="s">
        <v>61</v>
      </c>
      <c r="D123" s="39" t="s">
        <v>3</v>
      </c>
      <c r="E123" s="38" t="s">
        <v>62</v>
      </c>
      <c r="F123" s="38" t="s">
        <v>63</v>
      </c>
      <c r="G123" s="39" t="s">
        <v>64</v>
      </c>
      <c r="H123" s="40" t="s">
        <v>4</v>
      </c>
      <c r="I123" s="196"/>
    </row>
    <row r="124" spans="1:9" ht="19.5" x14ac:dyDescent="0.2">
      <c r="A124" s="37" t="s">
        <v>78</v>
      </c>
      <c r="B124" s="38" t="s">
        <v>420</v>
      </c>
      <c r="C124" s="39" t="s">
        <v>74</v>
      </c>
      <c r="D124" s="39" t="s">
        <v>421</v>
      </c>
      <c r="E124" s="38" t="s">
        <v>97</v>
      </c>
      <c r="F124" s="38" t="s">
        <v>6</v>
      </c>
      <c r="G124" s="39">
        <v>31.38</v>
      </c>
      <c r="H124" s="40">
        <v>31.38</v>
      </c>
      <c r="I124" s="196"/>
    </row>
    <row r="125" spans="1:9" x14ac:dyDescent="0.2">
      <c r="A125" s="37" t="s">
        <v>2673</v>
      </c>
      <c r="B125" s="38" t="s">
        <v>2685</v>
      </c>
      <c r="C125" s="39" t="s">
        <v>95</v>
      </c>
      <c r="D125" s="39" t="s">
        <v>2686</v>
      </c>
      <c r="E125" s="38" t="s">
        <v>2641</v>
      </c>
      <c r="F125" s="38" t="s">
        <v>2810</v>
      </c>
      <c r="G125" s="39">
        <v>21.69</v>
      </c>
      <c r="H125" s="40">
        <v>3.55</v>
      </c>
      <c r="I125" s="196"/>
    </row>
    <row r="126" spans="1:9" x14ac:dyDescent="0.2">
      <c r="A126" s="37" t="s">
        <v>2673</v>
      </c>
      <c r="B126" s="38" t="s">
        <v>2688</v>
      </c>
      <c r="C126" s="39" t="s">
        <v>95</v>
      </c>
      <c r="D126" s="39" t="s">
        <v>2689</v>
      </c>
      <c r="E126" s="38" t="s">
        <v>2641</v>
      </c>
      <c r="F126" s="38" t="s">
        <v>2810</v>
      </c>
      <c r="G126" s="39">
        <v>29.75</v>
      </c>
      <c r="H126" s="40">
        <v>4.87</v>
      </c>
      <c r="I126" s="196"/>
    </row>
    <row r="127" spans="1:9" ht="19.5" x14ac:dyDescent="0.2">
      <c r="A127" s="37" t="s">
        <v>654</v>
      </c>
      <c r="B127" s="38" t="s">
        <v>2811</v>
      </c>
      <c r="C127" s="39" t="s">
        <v>95</v>
      </c>
      <c r="D127" s="39" t="s">
        <v>2812</v>
      </c>
      <c r="E127" s="38" t="s">
        <v>97</v>
      </c>
      <c r="F127" s="38" t="s">
        <v>2813</v>
      </c>
      <c r="G127" s="39">
        <v>22.58</v>
      </c>
      <c r="H127" s="40">
        <v>22.96</v>
      </c>
      <c r="I127" s="196"/>
    </row>
    <row r="128" spans="1:9" x14ac:dyDescent="0.2">
      <c r="A128" s="37" t="s">
        <v>423</v>
      </c>
      <c r="B128" s="38" t="s">
        <v>60</v>
      </c>
      <c r="C128" s="39" t="s">
        <v>61</v>
      </c>
      <c r="D128" s="39" t="s">
        <v>3</v>
      </c>
      <c r="E128" s="38" t="s">
        <v>62</v>
      </c>
      <c r="F128" s="38" t="s">
        <v>63</v>
      </c>
      <c r="G128" s="39" t="s">
        <v>64</v>
      </c>
      <c r="H128" s="40" t="s">
        <v>4</v>
      </c>
      <c r="I128" s="196"/>
    </row>
    <row r="129" spans="1:9" x14ac:dyDescent="0.2">
      <c r="A129" s="37" t="s">
        <v>78</v>
      </c>
      <c r="B129" s="38" t="s">
        <v>424</v>
      </c>
      <c r="C129" s="39" t="s">
        <v>74</v>
      </c>
      <c r="D129" s="39" t="s">
        <v>425</v>
      </c>
      <c r="E129" s="38" t="s">
        <v>76</v>
      </c>
      <c r="F129" s="38" t="s">
        <v>6</v>
      </c>
      <c r="G129" s="39">
        <v>182.38</v>
      </c>
      <c r="H129" s="40">
        <v>182.38</v>
      </c>
      <c r="I129" s="196"/>
    </row>
    <row r="130" spans="1:9" x14ac:dyDescent="0.2">
      <c r="A130" s="37" t="s">
        <v>2673</v>
      </c>
      <c r="B130" s="38" t="s">
        <v>2688</v>
      </c>
      <c r="C130" s="39" t="s">
        <v>95</v>
      </c>
      <c r="D130" s="39" t="s">
        <v>2689</v>
      </c>
      <c r="E130" s="38" t="s">
        <v>2641</v>
      </c>
      <c r="F130" s="38" t="s">
        <v>42</v>
      </c>
      <c r="G130" s="39">
        <v>29.75</v>
      </c>
      <c r="H130" s="40">
        <v>59.5</v>
      </c>
      <c r="I130" s="196"/>
    </row>
    <row r="131" spans="1:9" x14ac:dyDescent="0.2">
      <c r="A131" s="37" t="s">
        <v>2673</v>
      </c>
      <c r="B131" s="38" t="s">
        <v>2685</v>
      </c>
      <c r="C131" s="39" t="s">
        <v>95</v>
      </c>
      <c r="D131" s="39" t="s">
        <v>2686</v>
      </c>
      <c r="E131" s="38" t="s">
        <v>2641</v>
      </c>
      <c r="F131" s="38" t="s">
        <v>42</v>
      </c>
      <c r="G131" s="39">
        <v>21.69</v>
      </c>
      <c r="H131" s="40">
        <v>43.38</v>
      </c>
      <c r="I131" s="196"/>
    </row>
    <row r="132" spans="1:9" ht="19.5" x14ac:dyDescent="0.2">
      <c r="A132" s="37" t="s">
        <v>654</v>
      </c>
      <c r="B132" s="38" t="s">
        <v>2814</v>
      </c>
      <c r="C132" s="39" t="s">
        <v>2815</v>
      </c>
      <c r="D132" s="39" t="s">
        <v>2816</v>
      </c>
      <c r="E132" s="38" t="s">
        <v>430</v>
      </c>
      <c r="F132" s="38" t="s">
        <v>6</v>
      </c>
      <c r="G132" s="39">
        <v>79.5</v>
      </c>
      <c r="H132" s="40">
        <v>79.5</v>
      </c>
      <c r="I132" s="196"/>
    </row>
    <row r="133" spans="1:9" x14ac:dyDescent="0.2">
      <c r="A133" s="37" t="s">
        <v>427</v>
      </c>
      <c r="B133" s="38" t="s">
        <v>60</v>
      </c>
      <c r="C133" s="39" t="s">
        <v>61</v>
      </c>
      <c r="D133" s="39" t="s">
        <v>3</v>
      </c>
      <c r="E133" s="38" t="s">
        <v>62</v>
      </c>
      <c r="F133" s="38" t="s">
        <v>63</v>
      </c>
      <c r="G133" s="39" t="s">
        <v>64</v>
      </c>
      <c r="H133" s="40" t="s">
        <v>4</v>
      </c>
      <c r="I133" s="196"/>
    </row>
    <row r="134" spans="1:9" x14ac:dyDescent="0.2">
      <c r="A134" s="37" t="s">
        <v>78</v>
      </c>
      <c r="B134" s="38" t="s">
        <v>428</v>
      </c>
      <c r="C134" s="39" t="s">
        <v>74</v>
      </c>
      <c r="D134" s="39" t="s">
        <v>429</v>
      </c>
      <c r="E134" s="38" t="s">
        <v>430</v>
      </c>
      <c r="F134" s="38" t="s">
        <v>6</v>
      </c>
      <c r="G134" s="39">
        <v>746.86</v>
      </c>
      <c r="H134" s="40">
        <v>746.86</v>
      </c>
      <c r="I134" s="196"/>
    </row>
    <row r="135" spans="1:9" x14ac:dyDescent="0.2">
      <c r="A135" s="37" t="s">
        <v>2673</v>
      </c>
      <c r="B135" s="38" t="s">
        <v>2744</v>
      </c>
      <c r="C135" s="39" t="s">
        <v>95</v>
      </c>
      <c r="D135" s="39" t="s">
        <v>2745</v>
      </c>
      <c r="E135" s="38" t="s">
        <v>2641</v>
      </c>
      <c r="F135" s="38" t="s">
        <v>42</v>
      </c>
      <c r="G135" s="39">
        <v>20.79</v>
      </c>
      <c r="H135" s="40">
        <v>41.58</v>
      </c>
      <c r="I135" s="196"/>
    </row>
    <row r="136" spans="1:9" x14ac:dyDescent="0.2">
      <c r="A136" s="37" t="s">
        <v>2673</v>
      </c>
      <c r="B136" s="38" t="s">
        <v>2688</v>
      </c>
      <c r="C136" s="39" t="s">
        <v>95</v>
      </c>
      <c r="D136" s="39" t="s">
        <v>2689</v>
      </c>
      <c r="E136" s="38" t="s">
        <v>2641</v>
      </c>
      <c r="F136" s="38" t="s">
        <v>42</v>
      </c>
      <c r="G136" s="39">
        <v>29.75</v>
      </c>
      <c r="H136" s="40">
        <v>59.5</v>
      </c>
      <c r="I136" s="196"/>
    </row>
    <row r="137" spans="1:9" x14ac:dyDescent="0.2">
      <c r="A137" s="37" t="s">
        <v>654</v>
      </c>
      <c r="B137" s="38" t="s">
        <v>2817</v>
      </c>
      <c r="C137" s="39" t="s">
        <v>2818</v>
      </c>
      <c r="D137" s="39" t="s">
        <v>2819</v>
      </c>
      <c r="E137" s="38" t="s">
        <v>430</v>
      </c>
      <c r="F137" s="38" t="s">
        <v>6</v>
      </c>
      <c r="G137" s="39">
        <v>645.78</v>
      </c>
      <c r="H137" s="40">
        <v>645.78</v>
      </c>
      <c r="I137" s="196"/>
    </row>
    <row r="138" spans="1:9" x14ac:dyDescent="0.2">
      <c r="A138" s="37" t="s">
        <v>432</v>
      </c>
      <c r="B138" s="38" t="s">
        <v>60</v>
      </c>
      <c r="C138" s="39" t="s">
        <v>61</v>
      </c>
      <c r="D138" s="39" t="s">
        <v>3</v>
      </c>
      <c r="E138" s="38" t="s">
        <v>62</v>
      </c>
      <c r="F138" s="38" t="s">
        <v>63</v>
      </c>
      <c r="G138" s="39" t="s">
        <v>64</v>
      </c>
      <c r="H138" s="40" t="s">
        <v>4</v>
      </c>
      <c r="I138" s="196"/>
    </row>
    <row r="139" spans="1:9" x14ac:dyDescent="0.2">
      <c r="A139" s="37" t="s">
        <v>78</v>
      </c>
      <c r="B139" s="38" t="s">
        <v>433</v>
      </c>
      <c r="C139" s="39" t="s">
        <v>74</v>
      </c>
      <c r="D139" s="39" t="s">
        <v>434</v>
      </c>
      <c r="E139" s="38" t="s">
        <v>76</v>
      </c>
      <c r="F139" s="38" t="s">
        <v>6</v>
      </c>
      <c r="G139" s="39">
        <v>141.88</v>
      </c>
      <c r="H139" s="40">
        <v>141.88</v>
      </c>
      <c r="I139" s="196"/>
    </row>
    <row r="140" spans="1:9" x14ac:dyDescent="0.2">
      <c r="A140" s="37" t="s">
        <v>2673</v>
      </c>
      <c r="B140" s="38" t="s">
        <v>2685</v>
      </c>
      <c r="C140" s="39" t="s">
        <v>95</v>
      </c>
      <c r="D140" s="39" t="s">
        <v>2686</v>
      </c>
      <c r="E140" s="38" t="s">
        <v>2641</v>
      </c>
      <c r="F140" s="38" t="s">
        <v>2820</v>
      </c>
      <c r="G140" s="39">
        <v>21.69</v>
      </c>
      <c r="H140" s="40">
        <v>4.22</v>
      </c>
      <c r="I140" s="196"/>
    </row>
    <row r="141" spans="1:9" x14ac:dyDescent="0.2">
      <c r="A141" s="37" t="s">
        <v>654</v>
      </c>
      <c r="B141" s="38" t="s">
        <v>2821</v>
      </c>
      <c r="C141" s="39" t="s">
        <v>2822</v>
      </c>
      <c r="D141" s="39" t="s">
        <v>2823</v>
      </c>
      <c r="E141" s="38" t="s">
        <v>76</v>
      </c>
      <c r="F141" s="38" t="s">
        <v>6</v>
      </c>
      <c r="G141" s="39">
        <v>137.66</v>
      </c>
      <c r="H141" s="40">
        <v>137.66</v>
      </c>
      <c r="I141" s="196"/>
    </row>
    <row r="142" spans="1:9" x14ac:dyDescent="0.2">
      <c r="A142" s="37" t="s">
        <v>436</v>
      </c>
      <c r="B142" s="38" t="s">
        <v>60</v>
      </c>
      <c r="C142" s="39" t="s">
        <v>61</v>
      </c>
      <c r="D142" s="39" t="s">
        <v>3</v>
      </c>
      <c r="E142" s="38" t="s">
        <v>62</v>
      </c>
      <c r="F142" s="38" t="s">
        <v>63</v>
      </c>
      <c r="G142" s="39" t="s">
        <v>64</v>
      </c>
      <c r="H142" s="40" t="s">
        <v>4</v>
      </c>
      <c r="I142" s="196"/>
    </row>
    <row r="143" spans="1:9" x14ac:dyDescent="0.2">
      <c r="A143" s="37" t="s">
        <v>78</v>
      </c>
      <c r="B143" s="38" t="s">
        <v>437</v>
      </c>
      <c r="C143" s="39" t="s">
        <v>74</v>
      </c>
      <c r="D143" s="39" t="s">
        <v>438</v>
      </c>
      <c r="E143" s="38" t="s">
        <v>97</v>
      </c>
      <c r="F143" s="38" t="s">
        <v>6</v>
      </c>
      <c r="G143" s="39">
        <v>7.93</v>
      </c>
      <c r="H143" s="40">
        <v>7.93</v>
      </c>
      <c r="I143" s="196"/>
    </row>
    <row r="144" spans="1:9" x14ac:dyDescent="0.2">
      <c r="A144" s="37" t="s">
        <v>2673</v>
      </c>
      <c r="B144" s="38" t="s">
        <v>2824</v>
      </c>
      <c r="C144" s="39" t="s">
        <v>95</v>
      </c>
      <c r="D144" s="39" t="s">
        <v>2825</v>
      </c>
      <c r="E144" s="38" t="s">
        <v>2641</v>
      </c>
      <c r="F144" s="38" t="s">
        <v>2826</v>
      </c>
      <c r="G144" s="39">
        <v>32.450000000000003</v>
      </c>
      <c r="H144" s="40">
        <v>0.94</v>
      </c>
      <c r="I144" s="196"/>
    </row>
    <row r="145" spans="1:9" x14ac:dyDescent="0.2">
      <c r="A145" s="37" t="s">
        <v>2673</v>
      </c>
      <c r="B145" s="38" t="s">
        <v>2827</v>
      </c>
      <c r="C145" s="39" t="s">
        <v>95</v>
      </c>
      <c r="D145" s="39" t="s">
        <v>2828</v>
      </c>
      <c r="E145" s="38" t="s">
        <v>2641</v>
      </c>
      <c r="F145" s="38" t="s">
        <v>2826</v>
      </c>
      <c r="G145" s="39">
        <v>21.65</v>
      </c>
      <c r="H145" s="40">
        <v>0.62</v>
      </c>
      <c r="I145" s="196"/>
    </row>
    <row r="146" spans="1:9" x14ac:dyDescent="0.2">
      <c r="A146" s="37" t="s">
        <v>654</v>
      </c>
      <c r="B146" s="38" t="s">
        <v>2829</v>
      </c>
      <c r="C146" s="39" t="s">
        <v>2822</v>
      </c>
      <c r="D146" s="39" t="s">
        <v>2830</v>
      </c>
      <c r="E146" s="38" t="s">
        <v>97</v>
      </c>
      <c r="F146" s="38" t="s">
        <v>6</v>
      </c>
      <c r="G146" s="39">
        <v>6.37</v>
      </c>
      <c r="H146" s="40">
        <v>6.37</v>
      </c>
      <c r="I146" s="196"/>
    </row>
    <row r="147" spans="1:9" x14ac:dyDescent="0.2">
      <c r="A147" s="37" t="s">
        <v>440</v>
      </c>
      <c r="B147" s="38" t="s">
        <v>60</v>
      </c>
      <c r="C147" s="39" t="s">
        <v>61</v>
      </c>
      <c r="D147" s="39" t="s">
        <v>3</v>
      </c>
      <c r="E147" s="38" t="s">
        <v>62</v>
      </c>
      <c r="F147" s="38" t="s">
        <v>63</v>
      </c>
      <c r="G147" s="39" t="s">
        <v>64</v>
      </c>
      <c r="H147" s="40" t="s">
        <v>4</v>
      </c>
      <c r="I147" s="196"/>
    </row>
    <row r="148" spans="1:9" x14ac:dyDescent="0.2">
      <c r="A148" s="37" t="s">
        <v>78</v>
      </c>
      <c r="B148" s="38" t="s">
        <v>441</v>
      </c>
      <c r="C148" s="39" t="s">
        <v>74</v>
      </c>
      <c r="D148" s="39" t="s">
        <v>442</v>
      </c>
      <c r="E148" s="38" t="s">
        <v>76</v>
      </c>
      <c r="F148" s="38" t="s">
        <v>6</v>
      </c>
      <c r="G148" s="39">
        <v>33.049999999999997</v>
      </c>
      <c r="H148" s="40">
        <v>33.049999999999997</v>
      </c>
      <c r="I148" s="196"/>
    </row>
    <row r="149" spans="1:9" x14ac:dyDescent="0.2">
      <c r="A149" s="37" t="s">
        <v>2673</v>
      </c>
      <c r="B149" s="38" t="s">
        <v>2824</v>
      </c>
      <c r="C149" s="39" t="s">
        <v>95</v>
      </c>
      <c r="D149" s="39" t="s">
        <v>2825</v>
      </c>
      <c r="E149" s="38" t="s">
        <v>2641</v>
      </c>
      <c r="F149" s="38" t="s">
        <v>2831</v>
      </c>
      <c r="G149" s="39">
        <v>32.450000000000003</v>
      </c>
      <c r="H149" s="40">
        <v>9.73</v>
      </c>
      <c r="I149" s="196"/>
    </row>
    <row r="150" spans="1:9" ht="19.5" x14ac:dyDescent="0.2">
      <c r="A150" s="37" t="s">
        <v>654</v>
      </c>
      <c r="B150" s="38" t="s">
        <v>2832</v>
      </c>
      <c r="C150" s="39" t="s">
        <v>2833</v>
      </c>
      <c r="D150" s="39" t="s">
        <v>2834</v>
      </c>
      <c r="E150" s="38" t="s">
        <v>76</v>
      </c>
      <c r="F150" s="38" t="s">
        <v>6</v>
      </c>
      <c r="G150" s="39">
        <v>23.32</v>
      </c>
      <c r="H150" s="40">
        <v>23.32</v>
      </c>
      <c r="I150" s="196"/>
    </row>
    <row r="151" spans="1:9" x14ac:dyDescent="0.2">
      <c r="A151" s="37" t="s">
        <v>452</v>
      </c>
      <c r="B151" s="38" t="s">
        <v>60</v>
      </c>
      <c r="C151" s="39" t="s">
        <v>61</v>
      </c>
      <c r="D151" s="39" t="s">
        <v>3</v>
      </c>
      <c r="E151" s="38" t="s">
        <v>62</v>
      </c>
      <c r="F151" s="38" t="s">
        <v>63</v>
      </c>
      <c r="G151" s="39" t="s">
        <v>64</v>
      </c>
      <c r="H151" s="40" t="s">
        <v>4</v>
      </c>
      <c r="I151" s="196"/>
    </row>
    <row r="152" spans="1:9" x14ac:dyDescent="0.2">
      <c r="A152" s="37" t="s">
        <v>78</v>
      </c>
      <c r="B152" s="38" t="s">
        <v>453</v>
      </c>
      <c r="C152" s="39" t="s">
        <v>74</v>
      </c>
      <c r="D152" s="39" t="s">
        <v>454</v>
      </c>
      <c r="E152" s="38" t="s">
        <v>76</v>
      </c>
      <c r="F152" s="38" t="s">
        <v>6</v>
      </c>
      <c r="G152" s="39">
        <v>29.56</v>
      </c>
      <c r="H152" s="40">
        <v>29.56</v>
      </c>
      <c r="I152" s="196"/>
    </row>
    <row r="153" spans="1:9" x14ac:dyDescent="0.2">
      <c r="A153" s="37" t="s">
        <v>2673</v>
      </c>
      <c r="B153" s="38" t="s">
        <v>2824</v>
      </c>
      <c r="C153" s="39" t="s">
        <v>95</v>
      </c>
      <c r="D153" s="39" t="s">
        <v>2825</v>
      </c>
      <c r="E153" s="38" t="s">
        <v>2641</v>
      </c>
      <c r="F153" s="38" t="s">
        <v>2835</v>
      </c>
      <c r="G153" s="39">
        <v>32.450000000000003</v>
      </c>
      <c r="H153" s="40">
        <v>6.49</v>
      </c>
      <c r="I153" s="196"/>
    </row>
    <row r="154" spans="1:9" x14ac:dyDescent="0.2">
      <c r="A154" s="37" t="s">
        <v>2673</v>
      </c>
      <c r="B154" s="38" t="s">
        <v>2744</v>
      </c>
      <c r="C154" s="39" t="s">
        <v>95</v>
      </c>
      <c r="D154" s="39" t="s">
        <v>2745</v>
      </c>
      <c r="E154" s="38" t="s">
        <v>2641</v>
      </c>
      <c r="F154" s="38" t="s">
        <v>2835</v>
      </c>
      <c r="G154" s="39">
        <v>20.79</v>
      </c>
      <c r="H154" s="40">
        <v>4.1500000000000004</v>
      </c>
      <c r="I154" s="196"/>
    </row>
    <row r="155" spans="1:9" ht="19.5" x14ac:dyDescent="0.2">
      <c r="A155" s="37" t="s">
        <v>654</v>
      </c>
      <c r="B155" s="38" t="s">
        <v>2836</v>
      </c>
      <c r="C155" s="39" t="s">
        <v>95</v>
      </c>
      <c r="D155" s="39" t="s">
        <v>2837</v>
      </c>
      <c r="E155" s="38" t="s">
        <v>76</v>
      </c>
      <c r="F155" s="38" t="s">
        <v>6</v>
      </c>
      <c r="G155" s="39">
        <v>18.920000000000002</v>
      </c>
      <c r="H155" s="40">
        <v>18.920000000000002</v>
      </c>
      <c r="I155" s="196"/>
    </row>
    <row r="156" spans="1:9" x14ac:dyDescent="0.2">
      <c r="A156" s="37" t="s">
        <v>456</v>
      </c>
      <c r="B156" s="38" t="s">
        <v>60</v>
      </c>
      <c r="C156" s="39" t="s">
        <v>61</v>
      </c>
      <c r="D156" s="39" t="s">
        <v>3</v>
      </c>
      <c r="E156" s="38" t="s">
        <v>62</v>
      </c>
      <c r="F156" s="38" t="s">
        <v>63</v>
      </c>
      <c r="G156" s="39" t="s">
        <v>64</v>
      </c>
      <c r="H156" s="40" t="s">
        <v>4</v>
      </c>
      <c r="I156" s="196"/>
    </row>
    <row r="157" spans="1:9" x14ac:dyDescent="0.2">
      <c r="A157" s="37" t="s">
        <v>78</v>
      </c>
      <c r="B157" s="38" t="s">
        <v>457</v>
      </c>
      <c r="C157" s="39" t="s">
        <v>74</v>
      </c>
      <c r="D157" s="39" t="s">
        <v>458</v>
      </c>
      <c r="E157" s="38" t="s">
        <v>76</v>
      </c>
      <c r="F157" s="38" t="s">
        <v>6</v>
      </c>
      <c r="G157" s="39">
        <v>28.06</v>
      </c>
      <c r="H157" s="40">
        <v>28.06</v>
      </c>
      <c r="I157" s="196"/>
    </row>
    <row r="158" spans="1:9" x14ac:dyDescent="0.2">
      <c r="A158" s="37" t="s">
        <v>2673</v>
      </c>
      <c r="B158" s="38" t="s">
        <v>2824</v>
      </c>
      <c r="C158" s="39" t="s">
        <v>95</v>
      </c>
      <c r="D158" s="39" t="s">
        <v>2825</v>
      </c>
      <c r="E158" s="38" t="s">
        <v>2641</v>
      </c>
      <c r="F158" s="38" t="s">
        <v>2835</v>
      </c>
      <c r="G158" s="39">
        <v>32.450000000000003</v>
      </c>
      <c r="H158" s="40">
        <v>6.49</v>
      </c>
      <c r="I158" s="196"/>
    </row>
    <row r="159" spans="1:9" x14ac:dyDescent="0.2">
      <c r="A159" s="37" t="s">
        <v>2673</v>
      </c>
      <c r="B159" s="38" t="s">
        <v>2744</v>
      </c>
      <c r="C159" s="39" t="s">
        <v>95</v>
      </c>
      <c r="D159" s="39" t="s">
        <v>2745</v>
      </c>
      <c r="E159" s="38" t="s">
        <v>2641</v>
      </c>
      <c r="F159" s="38" t="s">
        <v>2835</v>
      </c>
      <c r="G159" s="39">
        <v>20.79</v>
      </c>
      <c r="H159" s="40">
        <v>4.1500000000000004</v>
      </c>
      <c r="I159" s="196"/>
    </row>
    <row r="160" spans="1:9" ht="19.5" x14ac:dyDescent="0.2">
      <c r="A160" s="37" t="s">
        <v>654</v>
      </c>
      <c r="B160" s="38" t="s">
        <v>2838</v>
      </c>
      <c r="C160" s="39" t="s">
        <v>95</v>
      </c>
      <c r="D160" s="39" t="s">
        <v>2839</v>
      </c>
      <c r="E160" s="38" t="s">
        <v>76</v>
      </c>
      <c r="F160" s="38" t="s">
        <v>6</v>
      </c>
      <c r="G160" s="39">
        <v>17.420000000000002</v>
      </c>
      <c r="H160" s="40">
        <v>17.420000000000002</v>
      </c>
      <c r="I160" s="196"/>
    </row>
    <row r="161" spans="1:9" x14ac:dyDescent="0.2">
      <c r="A161" s="37" t="s">
        <v>464</v>
      </c>
      <c r="B161" s="38" t="s">
        <v>60</v>
      </c>
      <c r="C161" s="39" t="s">
        <v>61</v>
      </c>
      <c r="D161" s="39" t="s">
        <v>3</v>
      </c>
      <c r="E161" s="38" t="s">
        <v>62</v>
      </c>
      <c r="F161" s="38" t="s">
        <v>63</v>
      </c>
      <c r="G161" s="39" t="s">
        <v>64</v>
      </c>
      <c r="H161" s="40" t="s">
        <v>4</v>
      </c>
      <c r="I161" s="196"/>
    </row>
    <row r="162" spans="1:9" ht="19.5" x14ac:dyDescent="0.2">
      <c r="A162" s="37" t="s">
        <v>78</v>
      </c>
      <c r="B162" s="38" t="s">
        <v>465</v>
      </c>
      <c r="C162" s="39" t="s">
        <v>74</v>
      </c>
      <c r="D162" s="39" t="s">
        <v>466</v>
      </c>
      <c r="E162" s="38" t="s">
        <v>76</v>
      </c>
      <c r="F162" s="38" t="s">
        <v>6</v>
      </c>
      <c r="G162" s="39">
        <v>53.55</v>
      </c>
      <c r="H162" s="40">
        <v>53.55</v>
      </c>
      <c r="I162" s="196"/>
    </row>
    <row r="163" spans="1:9" x14ac:dyDescent="0.2">
      <c r="A163" s="37" t="s">
        <v>2673</v>
      </c>
      <c r="B163" s="38" t="s">
        <v>2688</v>
      </c>
      <c r="C163" s="39" t="s">
        <v>95</v>
      </c>
      <c r="D163" s="39" t="s">
        <v>2689</v>
      </c>
      <c r="E163" s="38" t="s">
        <v>2641</v>
      </c>
      <c r="F163" s="38" t="s">
        <v>2840</v>
      </c>
      <c r="G163" s="39">
        <v>29.75</v>
      </c>
      <c r="H163" s="40">
        <v>53.55</v>
      </c>
      <c r="I163" s="196"/>
    </row>
    <row r="164" spans="1:9" x14ac:dyDescent="0.2">
      <c r="A164" s="37" t="s">
        <v>476</v>
      </c>
      <c r="B164" s="38" t="s">
        <v>60</v>
      </c>
      <c r="C164" s="39" t="s">
        <v>61</v>
      </c>
      <c r="D164" s="39" t="s">
        <v>3</v>
      </c>
      <c r="E164" s="38" t="s">
        <v>62</v>
      </c>
      <c r="F164" s="38" t="s">
        <v>63</v>
      </c>
      <c r="G164" s="39" t="s">
        <v>64</v>
      </c>
      <c r="H164" s="40" t="s">
        <v>4</v>
      </c>
      <c r="I164" s="196"/>
    </row>
    <row r="165" spans="1:9" ht="19.5" x14ac:dyDescent="0.2">
      <c r="A165" s="37" t="s">
        <v>78</v>
      </c>
      <c r="B165" s="38" t="s">
        <v>477</v>
      </c>
      <c r="C165" s="39" t="s">
        <v>74</v>
      </c>
      <c r="D165" s="39" t="s">
        <v>478</v>
      </c>
      <c r="E165" s="38" t="s">
        <v>76</v>
      </c>
      <c r="F165" s="38" t="s">
        <v>6</v>
      </c>
      <c r="G165" s="39">
        <v>16.11</v>
      </c>
      <c r="H165" s="40">
        <v>16.11</v>
      </c>
      <c r="I165" s="196"/>
    </row>
    <row r="166" spans="1:9" x14ac:dyDescent="0.2">
      <c r="A166" s="37" t="s">
        <v>2673</v>
      </c>
      <c r="B166" s="38" t="s">
        <v>2685</v>
      </c>
      <c r="C166" s="39" t="s">
        <v>95</v>
      </c>
      <c r="D166" s="39" t="s">
        <v>2686</v>
      </c>
      <c r="E166" s="38" t="s">
        <v>2641</v>
      </c>
      <c r="F166" s="38" t="s">
        <v>2841</v>
      </c>
      <c r="G166" s="39">
        <v>21.69</v>
      </c>
      <c r="H166" s="40">
        <v>4.8099999999999996</v>
      </c>
      <c r="I166" s="196"/>
    </row>
    <row r="167" spans="1:9" x14ac:dyDescent="0.2">
      <c r="A167" s="37" t="s">
        <v>2673</v>
      </c>
      <c r="B167" s="38" t="s">
        <v>2688</v>
      </c>
      <c r="C167" s="39" t="s">
        <v>95</v>
      </c>
      <c r="D167" s="39" t="s">
        <v>2689</v>
      </c>
      <c r="E167" s="38" t="s">
        <v>2641</v>
      </c>
      <c r="F167" s="38" t="s">
        <v>2841</v>
      </c>
      <c r="G167" s="39">
        <v>29.75</v>
      </c>
      <c r="H167" s="40">
        <v>6.6</v>
      </c>
      <c r="I167" s="196"/>
    </row>
    <row r="168" spans="1:9" ht="19.5" x14ac:dyDescent="0.2">
      <c r="A168" s="37" t="s">
        <v>654</v>
      </c>
      <c r="B168" s="38" t="s">
        <v>2842</v>
      </c>
      <c r="C168" s="39" t="s">
        <v>95</v>
      </c>
      <c r="D168" s="39" t="s">
        <v>2843</v>
      </c>
      <c r="E168" s="38" t="s">
        <v>76</v>
      </c>
      <c r="F168" s="38" t="s">
        <v>6</v>
      </c>
      <c r="G168" s="39">
        <v>4.7</v>
      </c>
      <c r="H168" s="40">
        <v>4.7</v>
      </c>
      <c r="I168" s="196"/>
    </row>
    <row r="169" spans="1:9" x14ac:dyDescent="0.2">
      <c r="A169" s="37" t="s">
        <v>497</v>
      </c>
      <c r="B169" s="38" t="s">
        <v>60</v>
      </c>
      <c r="C169" s="39" t="s">
        <v>61</v>
      </c>
      <c r="D169" s="39" t="s">
        <v>3</v>
      </c>
      <c r="E169" s="38" t="s">
        <v>62</v>
      </c>
      <c r="F169" s="38" t="s">
        <v>63</v>
      </c>
      <c r="G169" s="39" t="s">
        <v>64</v>
      </c>
      <c r="H169" s="40" t="s">
        <v>4</v>
      </c>
      <c r="I169" s="196"/>
    </row>
    <row r="170" spans="1:9" x14ac:dyDescent="0.2">
      <c r="A170" s="37" t="s">
        <v>78</v>
      </c>
      <c r="B170" s="38" t="s">
        <v>498</v>
      </c>
      <c r="C170" s="39" t="s">
        <v>74</v>
      </c>
      <c r="D170" s="39" t="s">
        <v>499</v>
      </c>
      <c r="E170" s="38" t="s">
        <v>97</v>
      </c>
      <c r="F170" s="38" t="s">
        <v>6</v>
      </c>
      <c r="G170" s="39">
        <v>19.07</v>
      </c>
      <c r="H170" s="40">
        <v>19.07</v>
      </c>
      <c r="I170" s="196"/>
    </row>
    <row r="171" spans="1:9" x14ac:dyDescent="0.2">
      <c r="A171" s="37" t="s">
        <v>2673</v>
      </c>
      <c r="B171" s="38" t="s">
        <v>2685</v>
      </c>
      <c r="C171" s="39" t="s">
        <v>95</v>
      </c>
      <c r="D171" s="39" t="s">
        <v>2686</v>
      </c>
      <c r="E171" s="38" t="s">
        <v>2641</v>
      </c>
      <c r="F171" s="38" t="s">
        <v>2844</v>
      </c>
      <c r="G171" s="39">
        <v>21.69</v>
      </c>
      <c r="H171" s="40">
        <v>2.4300000000000002</v>
      </c>
      <c r="I171" s="196"/>
    </row>
    <row r="172" spans="1:9" x14ac:dyDescent="0.2">
      <c r="A172" s="37" t="s">
        <v>2673</v>
      </c>
      <c r="B172" s="38" t="s">
        <v>2688</v>
      </c>
      <c r="C172" s="39" t="s">
        <v>95</v>
      </c>
      <c r="D172" s="39" t="s">
        <v>2689</v>
      </c>
      <c r="E172" s="38" t="s">
        <v>2641</v>
      </c>
      <c r="F172" s="38" t="s">
        <v>2844</v>
      </c>
      <c r="G172" s="39">
        <v>29.75</v>
      </c>
      <c r="H172" s="40">
        <v>3.33</v>
      </c>
      <c r="I172" s="196"/>
    </row>
    <row r="173" spans="1:9" x14ac:dyDescent="0.2">
      <c r="A173" s="37" t="s">
        <v>654</v>
      </c>
      <c r="B173" s="38" t="s">
        <v>2845</v>
      </c>
      <c r="C173" s="39" t="s">
        <v>95</v>
      </c>
      <c r="D173" s="39" t="s">
        <v>2846</v>
      </c>
      <c r="E173" s="38" t="s">
        <v>97</v>
      </c>
      <c r="F173" s="38" t="s">
        <v>2847</v>
      </c>
      <c r="G173" s="39">
        <v>12.1</v>
      </c>
      <c r="H173" s="40">
        <v>13.31</v>
      </c>
      <c r="I173" s="196"/>
    </row>
    <row r="174" spans="1:9" x14ac:dyDescent="0.2">
      <c r="A174" s="37" t="s">
        <v>618</v>
      </c>
      <c r="B174" s="38" t="s">
        <v>60</v>
      </c>
      <c r="C174" s="39" t="s">
        <v>61</v>
      </c>
      <c r="D174" s="39" t="s">
        <v>3</v>
      </c>
      <c r="E174" s="38" t="s">
        <v>62</v>
      </c>
      <c r="F174" s="38" t="s">
        <v>63</v>
      </c>
      <c r="G174" s="39" t="s">
        <v>64</v>
      </c>
      <c r="H174" s="40" t="s">
        <v>4</v>
      </c>
      <c r="I174" s="196"/>
    </row>
    <row r="175" spans="1:9" ht="19.5" x14ac:dyDescent="0.2">
      <c r="A175" s="37" t="s">
        <v>78</v>
      </c>
      <c r="B175" s="38" t="s">
        <v>619</v>
      </c>
      <c r="C175" s="39" t="s">
        <v>74</v>
      </c>
      <c r="D175" s="39" t="s">
        <v>620</v>
      </c>
      <c r="E175" s="38" t="s">
        <v>76</v>
      </c>
      <c r="F175" s="38" t="s">
        <v>6</v>
      </c>
      <c r="G175" s="39">
        <v>525.64</v>
      </c>
      <c r="H175" s="40">
        <v>525.64</v>
      </c>
      <c r="I175" s="196"/>
    </row>
    <row r="176" spans="1:9" x14ac:dyDescent="0.2">
      <c r="A176" s="37" t="s">
        <v>2673</v>
      </c>
      <c r="B176" s="38" t="s">
        <v>136</v>
      </c>
      <c r="C176" s="39" t="s">
        <v>95</v>
      </c>
      <c r="D176" s="39" t="s">
        <v>137</v>
      </c>
      <c r="E176" s="38" t="s">
        <v>111</v>
      </c>
      <c r="F176" s="38" t="s">
        <v>2848</v>
      </c>
      <c r="G176" s="39">
        <v>82.24</v>
      </c>
      <c r="H176" s="40">
        <v>112.54</v>
      </c>
      <c r="I176" s="196"/>
    </row>
    <row r="177" spans="1:9" ht="19.5" x14ac:dyDescent="0.2">
      <c r="A177" s="37" t="s">
        <v>2673</v>
      </c>
      <c r="B177" s="38" t="s">
        <v>647</v>
      </c>
      <c r="C177" s="39" t="s">
        <v>95</v>
      </c>
      <c r="D177" s="39" t="s">
        <v>648</v>
      </c>
      <c r="E177" s="38" t="s">
        <v>104</v>
      </c>
      <c r="F177" s="38" t="s">
        <v>2849</v>
      </c>
      <c r="G177" s="39">
        <v>37.74</v>
      </c>
      <c r="H177" s="40">
        <v>1.1299999999999999</v>
      </c>
      <c r="I177" s="196"/>
    </row>
    <row r="178" spans="1:9" ht="19.5" x14ac:dyDescent="0.2">
      <c r="A178" s="37" t="s">
        <v>2673</v>
      </c>
      <c r="B178" s="38" t="s">
        <v>2850</v>
      </c>
      <c r="C178" s="39" t="s">
        <v>95</v>
      </c>
      <c r="D178" s="39" t="s">
        <v>2851</v>
      </c>
      <c r="E178" s="38" t="s">
        <v>104</v>
      </c>
      <c r="F178" s="38" t="s">
        <v>2852</v>
      </c>
      <c r="G178" s="39">
        <v>134.24</v>
      </c>
      <c r="H178" s="40">
        <v>268.58</v>
      </c>
      <c r="I178" s="196"/>
    </row>
    <row r="179" spans="1:9" ht="29.25" x14ac:dyDescent="0.2">
      <c r="A179" s="37" t="s">
        <v>2673</v>
      </c>
      <c r="B179" s="38" t="s">
        <v>2853</v>
      </c>
      <c r="C179" s="39" t="s">
        <v>95</v>
      </c>
      <c r="D179" s="39" t="s">
        <v>2854</v>
      </c>
      <c r="E179" s="38" t="s">
        <v>104</v>
      </c>
      <c r="F179" s="38" t="s">
        <v>2855</v>
      </c>
      <c r="G179" s="39">
        <v>6.53</v>
      </c>
      <c r="H179" s="40">
        <v>9.5500000000000007</v>
      </c>
      <c r="I179" s="196"/>
    </row>
    <row r="180" spans="1:9" ht="29.25" x14ac:dyDescent="0.2">
      <c r="A180" s="37" t="s">
        <v>2673</v>
      </c>
      <c r="B180" s="38" t="s">
        <v>2508</v>
      </c>
      <c r="C180" s="39" t="s">
        <v>95</v>
      </c>
      <c r="D180" s="39" t="s">
        <v>2509</v>
      </c>
      <c r="E180" s="38" t="s">
        <v>104</v>
      </c>
      <c r="F180" s="38" t="s">
        <v>2855</v>
      </c>
      <c r="G180" s="39">
        <v>38.869999999999997</v>
      </c>
      <c r="H180" s="40">
        <v>56.9</v>
      </c>
      <c r="I180" s="196"/>
    </row>
    <row r="181" spans="1:9" ht="19.5" x14ac:dyDescent="0.2">
      <c r="A181" s="37" t="s">
        <v>2673</v>
      </c>
      <c r="B181" s="38" t="s">
        <v>2856</v>
      </c>
      <c r="C181" s="39" t="s">
        <v>95</v>
      </c>
      <c r="D181" s="39" t="s">
        <v>2857</v>
      </c>
      <c r="E181" s="38" t="s">
        <v>111</v>
      </c>
      <c r="F181" s="38" t="s">
        <v>2858</v>
      </c>
      <c r="G181" s="39">
        <v>478.14</v>
      </c>
      <c r="H181" s="40">
        <v>25.81</v>
      </c>
      <c r="I181" s="196"/>
    </row>
    <row r="182" spans="1:9" ht="19.5" x14ac:dyDescent="0.2">
      <c r="A182" s="37" t="s">
        <v>2673</v>
      </c>
      <c r="B182" s="38" t="s">
        <v>2859</v>
      </c>
      <c r="C182" s="39" t="s">
        <v>95</v>
      </c>
      <c r="D182" s="39" t="s">
        <v>2860</v>
      </c>
      <c r="E182" s="38" t="s">
        <v>787</v>
      </c>
      <c r="F182" s="38" t="s">
        <v>2861</v>
      </c>
      <c r="G182" s="39">
        <v>15.73</v>
      </c>
      <c r="H182" s="40">
        <v>25.17</v>
      </c>
      <c r="I182" s="196"/>
    </row>
    <row r="183" spans="1:9" ht="19.5" x14ac:dyDescent="0.2">
      <c r="A183" s="37" t="s">
        <v>2673</v>
      </c>
      <c r="B183" s="38" t="s">
        <v>2862</v>
      </c>
      <c r="C183" s="39" t="s">
        <v>95</v>
      </c>
      <c r="D183" s="39" t="s">
        <v>2863</v>
      </c>
      <c r="E183" s="38" t="s">
        <v>111</v>
      </c>
      <c r="F183" s="38" t="s">
        <v>2858</v>
      </c>
      <c r="G183" s="39">
        <v>281.31</v>
      </c>
      <c r="H183" s="40">
        <v>15.19</v>
      </c>
      <c r="I183" s="196"/>
    </row>
    <row r="184" spans="1:9" ht="19.5" x14ac:dyDescent="0.2">
      <c r="A184" s="37" t="s">
        <v>654</v>
      </c>
      <c r="B184" s="38" t="s">
        <v>2864</v>
      </c>
      <c r="C184" s="39" t="s">
        <v>95</v>
      </c>
      <c r="D184" s="39" t="s">
        <v>2865</v>
      </c>
      <c r="E184" s="38" t="s">
        <v>97</v>
      </c>
      <c r="F184" s="38" t="s">
        <v>2866</v>
      </c>
      <c r="G184" s="39">
        <v>5.18</v>
      </c>
      <c r="H184" s="40">
        <v>10.77</v>
      </c>
      <c r="I184" s="196"/>
    </row>
    <row r="185" spans="1:9" x14ac:dyDescent="0.2">
      <c r="A185" s="37" t="s">
        <v>622</v>
      </c>
      <c r="B185" s="38" t="s">
        <v>60</v>
      </c>
      <c r="C185" s="39" t="s">
        <v>61</v>
      </c>
      <c r="D185" s="39" t="s">
        <v>3</v>
      </c>
      <c r="E185" s="38" t="s">
        <v>62</v>
      </c>
      <c r="F185" s="38" t="s">
        <v>63</v>
      </c>
      <c r="G185" s="39" t="s">
        <v>64</v>
      </c>
      <c r="H185" s="40" t="s">
        <v>4</v>
      </c>
      <c r="I185" s="196"/>
    </row>
    <row r="186" spans="1:9" ht="29.25" x14ac:dyDescent="0.2">
      <c r="A186" s="37" t="s">
        <v>78</v>
      </c>
      <c r="B186" s="38" t="s">
        <v>623</v>
      </c>
      <c r="C186" s="39" t="s">
        <v>74</v>
      </c>
      <c r="D186" s="39" t="s">
        <v>624</v>
      </c>
      <c r="E186" s="38" t="s">
        <v>76</v>
      </c>
      <c r="F186" s="38" t="s">
        <v>6</v>
      </c>
      <c r="G186" s="39">
        <v>1806.05</v>
      </c>
      <c r="H186" s="40">
        <v>1806.05</v>
      </c>
      <c r="I186" s="196"/>
    </row>
    <row r="187" spans="1:9" x14ac:dyDescent="0.2">
      <c r="A187" s="37" t="s">
        <v>2673</v>
      </c>
      <c r="B187" s="38" t="s">
        <v>136</v>
      </c>
      <c r="C187" s="39" t="s">
        <v>95</v>
      </c>
      <c r="D187" s="39" t="s">
        <v>137</v>
      </c>
      <c r="E187" s="38" t="s">
        <v>111</v>
      </c>
      <c r="F187" s="38" t="s">
        <v>2867</v>
      </c>
      <c r="G187" s="39">
        <v>82.24</v>
      </c>
      <c r="H187" s="40">
        <v>299.70999999999998</v>
      </c>
      <c r="I187" s="196"/>
    </row>
    <row r="188" spans="1:9" ht="19.5" x14ac:dyDescent="0.2">
      <c r="A188" s="37" t="s">
        <v>2673</v>
      </c>
      <c r="B188" s="38" t="s">
        <v>647</v>
      </c>
      <c r="C188" s="39" t="s">
        <v>95</v>
      </c>
      <c r="D188" s="39" t="s">
        <v>648</v>
      </c>
      <c r="E188" s="38" t="s">
        <v>104</v>
      </c>
      <c r="F188" s="38" t="s">
        <v>2868</v>
      </c>
      <c r="G188" s="39">
        <v>37.74</v>
      </c>
      <c r="H188" s="40">
        <v>104.44</v>
      </c>
      <c r="I188" s="196"/>
    </row>
    <row r="189" spans="1:9" ht="19.5" x14ac:dyDescent="0.2">
      <c r="A189" s="37" t="s">
        <v>2673</v>
      </c>
      <c r="B189" s="38" t="s">
        <v>2850</v>
      </c>
      <c r="C189" s="39" t="s">
        <v>95</v>
      </c>
      <c r="D189" s="39" t="s">
        <v>2851</v>
      </c>
      <c r="E189" s="38" t="s">
        <v>104</v>
      </c>
      <c r="F189" s="38" t="s">
        <v>2869</v>
      </c>
      <c r="G189" s="39">
        <v>134.24</v>
      </c>
      <c r="H189" s="40">
        <v>554.41</v>
      </c>
      <c r="I189" s="196"/>
    </row>
    <row r="190" spans="1:9" ht="29.25" x14ac:dyDescent="0.2">
      <c r="A190" s="37" t="s">
        <v>2673</v>
      </c>
      <c r="B190" s="38" t="s">
        <v>2853</v>
      </c>
      <c r="C190" s="39" t="s">
        <v>95</v>
      </c>
      <c r="D190" s="39" t="s">
        <v>2854</v>
      </c>
      <c r="E190" s="38" t="s">
        <v>104</v>
      </c>
      <c r="F190" s="38" t="s">
        <v>2870</v>
      </c>
      <c r="G190" s="39">
        <v>6.53</v>
      </c>
      <c r="H190" s="40">
        <v>22.85</v>
      </c>
      <c r="I190" s="196"/>
    </row>
    <row r="191" spans="1:9" ht="29.25" x14ac:dyDescent="0.2">
      <c r="A191" s="37" t="s">
        <v>2673</v>
      </c>
      <c r="B191" s="38" t="s">
        <v>2508</v>
      </c>
      <c r="C191" s="39" t="s">
        <v>95</v>
      </c>
      <c r="D191" s="39" t="s">
        <v>2509</v>
      </c>
      <c r="E191" s="38" t="s">
        <v>104</v>
      </c>
      <c r="F191" s="38" t="s">
        <v>2870</v>
      </c>
      <c r="G191" s="39">
        <v>38.869999999999997</v>
      </c>
      <c r="H191" s="40">
        <v>136.04</v>
      </c>
      <c r="I191" s="196"/>
    </row>
    <row r="192" spans="1:9" ht="19.5" x14ac:dyDescent="0.2">
      <c r="A192" s="37" t="s">
        <v>2673</v>
      </c>
      <c r="B192" s="38" t="s">
        <v>2856</v>
      </c>
      <c r="C192" s="39" t="s">
        <v>95</v>
      </c>
      <c r="D192" s="39" t="s">
        <v>2857</v>
      </c>
      <c r="E192" s="38" t="s">
        <v>111</v>
      </c>
      <c r="F192" s="38" t="s">
        <v>2871</v>
      </c>
      <c r="G192" s="39">
        <v>478.14</v>
      </c>
      <c r="H192" s="40">
        <v>145.22999999999999</v>
      </c>
      <c r="I192" s="196"/>
    </row>
    <row r="193" spans="1:9" ht="19.5" x14ac:dyDescent="0.2">
      <c r="A193" s="37" t="s">
        <v>2673</v>
      </c>
      <c r="B193" s="38" t="s">
        <v>2859</v>
      </c>
      <c r="C193" s="39" t="s">
        <v>95</v>
      </c>
      <c r="D193" s="39" t="s">
        <v>2860</v>
      </c>
      <c r="E193" s="38" t="s">
        <v>787</v>
      </c>
      <c r="F193" s="38" t="s">
        <v>2872</v>
      </c>
      <c r="G193" s="39">
        <v>15.73</v>
      </c>
      <c r="H193" s="40">
        <v>135.69</v>
      </c>
      <c r="I193" s="196"/>
    </row>
    <row r="194" spans="1:9" ht="19.5" x14ac:dyDescent="0.2">
      <c r="A194" s="37" t="s">
        <v>2673</v>
      </c>
      <c r="B194" s="38" t="s">
        <v>2862</v>
      </c>
      <c r="C194" s="39" t="s">
        <v>95</v>
      </c>
      <c r="D194" s="39" t="s">
        <v>2863</v>
      </c>
      <c r="E194" s="38" t="s">
        <v>111</v>
      </c>
      <c r="F194" s="38" t="s">
        <v>2871</v>
      </c>
      <c r="G194" s="39">
        <v>281.31</v>
      </c>
      <c r="H194" s="40">
        <v>85.44</v>
      </c>
      <c r="I194" s="196"/>
    </row>
    <row r="195" spans="1:9" ht="19.5" x14ac:dyDescent="0.2">
      <c r="A195" s="37" t="s">
        <v>654</v>
      </c>
      <c r="B195" s="38" t="s">
        <v>2873</v>
      </c>
      <c r="C195" s="39" t="s">
        <v>4811</v>
      </c>
      <c r="D195" s="39" t="s">
        <v>2874</v>
      </c>
      <c r="E195" s="38" t="s">
        <v>76</v>
      </c>
      <c r="F195" s="38" t="s">
        <v>6</v>
      </c>
      <c r="G195" s="39">
        <v>287.02</v>
      </c>
      <c r="H195" s="40">
        <v>287.02</v>
      </c>
      <c r="I195" s="196"/>
    </row>
    <row r="196" spans="1:9" ht="19.5" x14ac:dyDescent="0.2">
      <c r="A196" s="37" t="s">
        <v>654</v>
      </c>
      <c r="B196" s="38" t="s">
        <v>2864</v>
      </c>
      <c r="C196" s="39" t="s">
        <v>95</v>
      </c>
      <c r="D196" s="39" t="s">
        <v>2865</v>
      </c>
      <c r="E196" s="38" t="s">
        <v>97</v>
      </c>
      <c r="F196" s="38" t="s">
        <v>2875</v>
      </c>
      <c r="G196" s="39">
        <v>5.18</v>
      </c>
      <c r="H196" s="40">
        <v>35.22</v>
      </c>
      <c r="I196" s="196"/>
    </row>
    <row r="197" spans="1:9" x14ac:dyDescent="0.2">
      <c r="A197" s="37" t="s">
        <v>630</v>
      </c>
      <c r="B197" s="38" t="s">
        <v>60</v>
      </c>
      <c r="C197" s="39" t="s">
        <v>61</v>
      </c>
      <c r="D197" s="39" t="s">
        <v>3</v>
      </c>
      <c r="E197" s="38" t="s">
        <v>62</v>
      </c>
      <c r="F197" s="38" t="s">
        <v>63</v>
      </c>
      <c r="G197" s="39" t="s">
        <v>64</v>
      </c>
      <c r="H197" s="40" t="s">
        <v>4</v>
      </c>
      <c r="I197" s="196"/>
    </row>
    <row r="198" spans="1:9" ht="29.25" x14ac:dyDescent="0.2">
      <c r="A198" s="37" t="s">
        <v>78</v>
      </c>
      <c r="B198" s="38" t="s">
        <v>631</v>
      </c>
      <c r="C198" s="39" t="s">
        <v>74</v>
      </c>
      <c r="D198" s="39" t="s">
        <v>632</v>
      </c>
      <c r="E198" s="38" t="s">
        <v>76</v>
      </c>
      <c r="F198" s="38" t="s">
        <v>6</v>
      </c>
      <c r="G198" s="39">
        <v>525.30999999999995</v>
      </c>
      <c r="H198" s="40">
        <v>525.30999999999995</v>
      </c>
      <c r="I198" s="196"/>
    </row>
    <row r="199" spans="1:9" x14ac:dyDescent="0.2">
      <c r="A199" s="37" t="s">
        <v>2673</v>
      </c>
      <c r="B199" s="38" t="s">
        <v>136</v>
      </c>
      <c r="C199" s="39" t="s">
        <v>95</v>
      </c>
      <c r="D199" s="39" t="s">
        <v>137</v>
      </c>
      <c r="E199" s="38" t="s">
        <v>111</v>
      </c>
      <c r="F199" s="38" t="s">
        <v>2876</v>
      </c>
      <c r="G199" s="39">
        <v>82.24</v>
      </c>
      <c r="H199" s="40">
        <v>86.45</v>
      </c>
      <c r="I199" s="196"/>
    </row>
    <row r="200" spans="1:9" ht="19.5" x14ac:dyDescent="0.2">
      <c r="A200" s="37" t="s">
        <v>2673</v>
      </c>
      <c r="B200" s="38" t="s">
        <v>647</v>
      </c>
      <c r="C200" s="39" t="s">
        <v>95</v>
      </c>
      <c r="D200" s="39" t="s">
        <v>648</v>
      </c>
      <c r="E200" s="38" t="s">
        <v>104</v>
      </c>
      <c r="F200" s="38" t="s">
        <v>2849</v>
      </c>
      <c r="G200" s="39">
        <v>37.74</v>
      </c>
      <c r="H200" s="40">
        <v>1.1299999999999999</v>
      </c>
      <c r="I200" s="196"/>
    </row>
    <row r="201" spans="1:9" ht="19.5" x14ac:dyDescent="0.2">
      <c r="A201" s="37" t="s">
        <v>2673</v>
      </c>
      <c r="B201" s="38" t="s">
        <v>2850</v>
      </c>
      <c r="C201" s="39" t="s">
        <v>95</v>
      </c>
      <c r="D201" s="39" t="s">
        <v>2851</v>
      </c>
      <c r="E201" s="38" t="s">
        <v>104</v>
      </c>
      <c r="F201" s="38" t="s">
        <v>2877</v>
      </c>
      <c r="G201" s="39">
        <v>134.24</v>
      </c>
      <c r="H201" s="40">
        <v>189.33</v>
      </c>
      <c r="I201" s="196"/>
    </row>
    <row r="202" spans="1:9" ht="29.25" x14ac:dyDescent="0.2">
      <c r="A202" s="37" t="s">
        <v>2673</v>
      </c>
      <c r="B202" s="38" t="s">
        <v>2853</v>
      </c>
      <c r="C202" s="39" t="s">
        <v>95</v>
      </c>
      <c r="D202" s="39" t="s">
        <v>2854</v>
      </c>
      <c r="E202" s="38" t="s">
        <v>104</v>
      </c>
      <c r="F202" s="38" t="s">
        <v>2878</v>
      </c>
      <c r="G202" s="39">
        <v>6.53</v>
      </c>
      <c r="H202" s="40">
        <v>6.73</v>
      </c>
      <c r="I202" s="196"/>
    </row>
    <row r="203" spans="1:9" ht="29.25" x14ac:dyDescent="0.2">
      <c r="A203" s="37" t="s">
        <v>2673</v>
      </c>
      <c r="B203" s="38" t="s">
        <v>2508</v>
      </c>
      <c r="C203" s="39" t="s">
        <v>95</v>
      </c>
      <c r="D203" s="39" t="s">
        <v>2509</v>
      </c>
      <c r="E203" s="38" t="s">
        <v>104</v>
      </c>
      <c r="F203" s="38" t="s">
        <v>2878</v>
      </c>
      <c r="G203" s="39">
        <v>38.869999999999997</v>
      </c>
      <c r="H203" s="40">
        <v>40.11</v>
      </c>
      <c r="I203" s="196"/>
    </row>
    <row r="204" spans="1:9" ht="19.5" x14ac:dyDescent="0.2">
      <c r="A204" s="37" t="s">
        <v>2673</v>
      </c>
      <c r="B204" s="38" t="s">
        <v>2856</v>
      </c>
      <c r="C204" s="39" t="s">
        <v>95</v>
      </c>
      <c r="D204" s="39" t="s">
        <v>2857</v>
      </c>
      <c r="E204" s="38" t="s">
        <v>111</v>
      </c>
      <c r="F204" s="38" t="s">
        <v>2879</v>
      </c>
      <c r="G204" s="39">
        <v>478.14</v>
      </c>
      <c r="H204" s="40">
        <v>21.99</v>
      </c>
      <c r="I204" s="196"/>
    </row>
    <row r="205" spans="1:9" ht="19.5" x14ac:dyDescent="0.2">
      <c r="A205" s="37" t="s">
        <v>2673</v>
      </c>
      <c r="B205" s="38" t="s">
        <v>2859</v>
      </c>
      <c r="C205" s="39" t="s">
        <v>95</v>
      </c>
      <c r="D205" s="39" t="s">
        <v>2860</v>
      </c>
      <c r="E205" s="38" t="s">
        <v>787</v>
      </c>
      <c r="F205" s="38" t="s">
        <v>2880</v>
      </c>
      <c r="G205" s="39">
        <v>15.73</v>
      </c>
      <c r="H205" s="40">
        <v>21.45</v>
      </c>
      <c r="I205" s="196"/>
    </row>
    <row r="206" spans="1:9" ht="19.5" x14ac:dyDescent="0.2">
      <c r="A206" s="37" t="s">
        <v>2673</v>
      </c>
      <c r="B206" s="38" t="s">
        <v>2862</v>
      </c>
      <c r="C206" s="39" t="s">
        <v>95</v>
      </c>
      <c r="D206" s="39" t="s">
        <v>2863</v>
      </c>
      <c r="E206" s="38" t="s">
        <v>111</v>
      </c>
      <c r="F206" s="38" t="s">
        <v>2879</v>
      </c>
      <c r="G206" s="39">
        <v>281.31</v>
      </c>
      <c r="H206" s="40">
        <v>12.94</v>
      </c>
      <c r="I206" s="196"/>
    </row>
    <row r="207" spans="1:9" ht="19.5" x14ac:dyDescent="0.2">
      <c r="A207" s="37" t="s">
        <v>654</v>
      </c>
      <c r="B207" s="38" t="s">
        <v>2881</v>
      </c>
      <c r="C207" s="39" t="s">
        <v>4811</v>
      </c>
      <c r="D207" s="39" t="s">
        <v>2882</v>
      </c>
      <c r="E207" s="38" t="s">
        <v>76</v>
      </c>
      <c r="F207" s="38" t="s">
        <v>6</v>
      </c>
      <c r="G207" s="39">
        <v>134.41</v>
      </c>
      <c r="H207" s="40">
        <v>134.41</v>
      </c>
      <c r="I207" s="196"/>
    </row>
    <row r="208" spans="1:9" ht="19.5" x14ac:dyDescent="0.2">
      <c r="A208" s="37" t="s">
        <v>654</v>
      </c>
      <c r="B208" s="38" t="s">
        <v>2864</v>
      </c>
      <c r="C208" s="39" t="s">
        <v>95</v>
      </c>
      <c r="D208" s="39" t="s">
        <v>2865</v>
      </c>
      <c r="E208" s="38" t="s">
        <v>97</v>
      </c>
      <c r="F208" s="38" t="s">
        <v>2866</v>
      </c>
      <c r="G208" s="39">
        <v>5.18</v>
      </c>
      <c r="H208" s="40">
        <v>10.77</v>
      </c>
      <c r="I208" s="196"/>
    </row>
    <row r="209" spans="1:9" x14ac:dyDescent="0.2">
      <c r="A209" s="37" t="s">
        <v>642</v>
      </c>
      <c r="B209" s="38" t="s">
        <v>60</v>
      </c>
      <c r="C209" s="39" t="s">
        <v>61</v>
      </c>
      <c r="D209" s="39" t="s">
        <v>3</v>
      </c>
      <c r="E209" s="38" t="s">
        <v>62</v>
      </c>
      <c r="F209" s="38" t="s">
        <v>63</v>
      </c>
      <c r="G209" s="39" t="s">
        <v>64</v>
      </c>
      <c r="H209" s="40" t="s">
        <v>4</v>
      </c>
      <c r="I209" s="196"/>
    </row>
    <row r="210" spans="1:9" ht="19.5" x14ac:dyDescent="0.2">
      <c r="A210" s="37" t="s">
        <v>78</v>
      </c>
      <c r="B210" s="38" t="s">
        <v>643</v>
      </c>
      <c r="C210" s="39" t="s">
        <v>74</v>
      </c>
      <c r="D210" s="39" t="s">
        <v>644</v>
      </c>
      <c r="E210" s="38" t="s">
        <v>111</v>
      </c>
      <c r="F210" s="38" t="s">
        <v>6</v>
      </c>
      <c r="G210" s="39">
        <v>101.24</v>
      </c>
      <c r="H210" s="40">
        <v>101.24</v>
      </c>
      <c r="I210" s="196"/>
    </row>
    <row r="211" spans="1:9" ht="29.25" x14ac:dyDescent="0.2">
      <c r="A211" s="37" t="s">
        <v>2673</v>
      </c>
      <c r="B211" s="38" t="s">
        <v>2883</v>
      </c>
      <c r="C211" s="39" t="s">
        <v>95</v>
      </c>
      <c r="D211" s="39" t="s">
        <v>2884</v>
      </c>
      <c r="E211" s="38" t="s">
        <v>2885</v>
      </c>
      <c r="F211" s="38" t="s">
        <v>2886</v>
      </c>
      <c r="G211" s="39">
        <v>312.43</v>
      </c>
      <c r="H211" s="40">
        <v>1.87</v>
      </c>
      <c r="I211" s="196"/>
    </row>
    <row r="212" spans="1:9" ht="29.25" x14ac:dyDescent="0.2">
      <c r="A212" s="37" t="s">
        <v>2673</v>
      </c>
      <c r="B212" s="38" t="s">
        <v>2887</v>
      </c>
      <c r="C212" s="39" t="s">
        <v>95</v>
      </c>
      <c r="D212" s="39" t="s">
        <v>2888</v>
      </c>
      <c r="E212" s="38" t="s">
        <v>2889</v>
      </c>
      <c r="F212" s="38" t="s">
        <v>2890</v>
      </c>
      <c r="G212" s="39">
        <v>70.599999999999994</v>
      </c>
      <c r="H212" s="40">
        <v>0.21</v>
      </c>
      <c r="I212" s="196"/>
    </row>
    <row r="213" spans="1:9" x14ac:dyDescent="0.2">
      <c r="A213" s="37" t="s">
        <v>2673</v>
      </c>
      <c r="B213" s="38" t="s">
        <v>2744</v>
      </c>
      <c r="C213" s="39" t="s">
        <v>95</v>
      </c>
      <c r="D213" s="39" t="s">
        <v>2745</v>
      </c>
      <c r="E213" s="38" t="s">
        <v>2641</v>
      </c>
      <c r="F213" s="38" t="s">
        <v>2891</v>
      </c>
      <c r="G213" s="39">
        <v>20.79</v>
      </c>
      <c r="H213" s="40">
        <v>13.7</v>
      </c>
      <c r="I213" s="196"/>
    </row>
    <row r="214" spans="1:9" ht="19.5" x14ac:dyDescent="0.2">
      <c r="A214" s="37" t="s">
        <v>2673</v>
      </c>
      <c r="B214" s="38" t="s">
        <v>2892</v>
      </c>
      <c r="C214" s="39" t="s">
        <v>95</v>
      </c>
      <c r="D214" s="39" t="s">
        <v>2893</v>
      </c>
      <c r="E214" s="38" t="s">
        <v>2885</v>
      </c>
      <c r="F214" s="38" t="s">
        <v>2894</v>
      </c>
      <c r="G214" s="39">
        <v>36.83</v>
      </c>
      <c r="H214" s="40">
        <v>10.09</v>
      </c>
      <c r="I214" s="196"/>
    </row>
    <row r="215" spans="1:9" ht="19.5" x14ac:dyDescent="0.2">
      <c r="A215" s="37" t="s">
        <v>2673</v>
      </c>
      <c r="B215" s="38" t="s">
        <v>2895</v>
      </c>
      <c r="C215" s="39" t="s">
        <v>95</v>
      </c>
      <c r="D215" s="39" t="s">
        <v>2896</v>
      </c>
      <c r="E215" s="38" t="s">
        <v>2889</v>
      </c>
      <c r="F215" s="38" t="s">
        <v>2897</v>
      </c>
      <c r="G215" s="39">
        <v>29.74</v>
      </c>
      <c r="H215" s="40">
        <v>7.55</v>
      </c>
      <c r="I215" s="196"/>
    </row>
    <row r="216" spans="1:9" ht="19.5" x14ac:dyDescent="0.2">
      <c r="A216" s="37" t="s">
        <v>654</v>
      </c>
      <c r="B216" s="38" t="s">
        <v>2898</v>
      </c>
      <c r="C216" s="39" t="s">
        <v>4811</v>
      </c>
      <c r="D216" s="39" t="s">
        <v>2899</v>
      </c>
      <c r="E216" s="38" t="s">
        <v>111</v>
      </c>
      <c r="F216" s="38" t="s">
        <v>2900</v>
      </c>
      <c r="G216" s="39">
        <v>54.26</v>
      </c>
      <c r="H216" s="40">
        <v>67.819999999999993</v>
      </c>
      <c r="I216" s="196"/>
    </row>
    <row r="217" spans="1:9" x14ac:dyDescent="0.2">
      <c r="A217" s="37" t="s">
        <v>673</v>
      </c>
      <c r="B217" s="38" t="s">
        <v>60</v>
      </c>
      <c r="C217" s="39" t="s">
        <v>61</v>
      </c>
      <c r="D217" s="39" t="s">
        <v>3</v>
      </c>
      <c r="E217" s="38" t="s">
        <v>62</v>
      </c>
      <c r="F217" s="38" t="s">
        <v>63</v>
      </c>
      <c r="G217" s="39" t="s">
        <v>64</v>
      </c>
      <c r="H217" s="40" t="s">
        <v>4</v>
      </c>
      <c r="I217" s="196"/>
    </row>
    <row r="218" spans="1:9" ht="19.5" x14ac:dyDescent="0.2">
      <c r="A218" s="37" t="s">
        <v>78</v>
      </c>
      <c r="B218" s="38" t="s">
        <v>674</v>
      </c>
      <c r="C218" s="39" t="s">
        <v>74</v>
      </c>
      <c r="D218" s="39" t="s">
        <v>675</v>
      </c>
      <c r="E218" s="38" t="s">
        <v>76</v>
      </c>
      <c r="F218" s="38" t="s">
        <v>6</v>
      </c>
      <c r="G218" s="39">
        <v>193.32</v>
      </c>
      <c r="H218" s="40">
        <v>193.32</v>
      </c>
      <c r="I218" s="196"/>
    </row>
    <row r="219" spans="1:9" x14ac:dyDescent="0.2">
      <c r="A219" s="37" t="s">
        <v>2673</v>
      </c>
      <c r="B219" s="38" t="s">
        <v>2901</v>
      </c>
      <c r="C219" s="39" t="s">
        <v>95</v>
      </c>
      <c r="D219" s="39" t="s">
        <v>2902</v>
      </c>
      <c r="E219" s="38" t="s">
        <v>2641</v>
      </c>
      <c r="F219" s="38" t="s">
        <v>2831</v>
      </c>
      <c r="G219" s="39">
        <v>25.75</v>
      </c>
      <c r="H219" s="40">
        <v>7.72</v>
      </c>
      <c r="I219" s="196"/>
    </row>
    <row r="220" spans="1:9" x14ac:dyDescent="0.2">
      <c r="A220" s="37" t="s">
        <v>654</v>
      </c>
      <c r="B220" s="38" t="s">
        <v>2903</v>
      </c>
      <c r="C220" s="39" t="s">
        <v>2818</v>
      </c>
      <c r="D220" s="39" t="s">
        <v>2904</v>
      </c>
      <c r="E220" s="38" t="s">
        <v>430</v>
      </c>
      <c r="F220" s="38" t="s">
        <v>6</v>
      </c>
      <c r="G220" s="39">
        <v>185.6</v>
      </c>
      <c r="H220" s="40">
        <v>185.6</v>
      </c>
      <c r="I220" s="196"/>
    </row>
    <row r="221" spans="1:9" x14ac:dyDescent="0.2">
      <c r="A221" s="37" t="s">
        <v>687</v>
      </c>
      <c r="B221" s="38" t="s">
        <v>60</v>
      </c>
      <c r="C221" s="39" t="s">
        <v>61</v>
      </c>
      <c r="D221" s="39" t="s">
        <v>3</v>
      </c>
      <c r="E221" s="38" t="s">
        <v>62</v>
      </c>
      <c r="F221" s="38" t="s">
        <v>63</v>
      </c>
      <c r="G221" s="39" t="s">
        <v>64</v>
      </c>
      <c r="H221" s="40" t="s">
        <v>4</v>
      </c>
      <c r="I221" s="196"/>
    </row>
    <row r="222" spans="1:9" ht="19.5" x14ac:dyDescent="0.2">
      <c r="A222" s="37" t="s">
        <v>78</v>
      </c>
      <c r="B222" s="38" t="s">
        <v>688</v>
      </c>
      <c r="C222" s="39" t="s">
        <v>74</v>
      </c>
      <c r="D222" s="39" t="s">
        <v>689</v>
      </c>
      <c r="E222" s="38" t="s">
        <v>76</v>
      </c>
      <c r="F222" s="38" t="s">
        <v>6</v>
      </c>
      <c r="G222" s="39">
        <v>630.87</v>
      </c>
      <c r="H222" s="40">
        <v>630.87</v>
      </c>
      <c r="I222" s="196"/>
    </row>
    <row r="223" spans="1:9" ht="19.5" x14ac:dyDescent="0.2">
      <c r="A223" s="37" t="s">
        <v>2673</v>
      </c>
      <c r="B223" s="38" t="s">
        <v>2905</v>
      </c>
      <c r="C223" s="39" t="s">
        <v>74</v>
      </c>
      <c r="D223" s="39" t="s">
        <v>2906</v>
      </c>
      <c r="E223" s="38" t="s">
        <v>76</v>
      </c>
      <c r="F223" s="38" t="s">
        <v>6</v>
      </c>
      <c r="G223" s="39">
        <v>168.66</v>
      </c>
      <c r="H223" s="40">
        <v>168.66</v>
      </c>
      <c r="I223" s="196"/>
    </row>
    <row r="224" spans="1:9" ht="19.5" x14ac:dyDescent="0.2">
      <c r="A224" s="37" t="s">
        <v>2673</v>
      </c>
      <c r="B224" s="38" t="s">
        <v>1916</v>
      </c>
      <c r="C224" s="39" t="s">
        <v>95</v>
      </c>
      <c r="D224" s="39" t="s">
        <v>1917</v>
      </c>
      <c r="E224" s="38" t="s">
        <v>76</v>
      </c>
      <c r="F224" s="38" t="s">
        <v>6</v>
      </c>
      <c r="G224" s="39">
        <v>342.47</v>
      </c>
      <c r="H224" s="40">
        <v>342.47</v>
      </c>
      <c r="I224" s="196"/>
    </row>
    <row r="225" spans="1:9" ht="19.5" x14ac:dyDescent="0.2">
      <c r="A225" s="37" t="s">
        <v>2673</v>
      </c>
      <c r="B225" s="38" t="s">
        <v>2907</v>
      </c>
      <c r="C225" s="39" t="s">
        <v>95</v>
      </c>
      <c r="D225" s="39" t="s">
        <v>2908</v>
      </c>
      <c r="E225" s="38" t="s">
        <v>76</v>
      </c>
      <c r="F225" s="38" t="s">
        <v>6</v>
      </c>
      <c r="G225" s="39">
        <v>119.74</v>
      </c>
      <c r="H225" s="40">
        <v>119.74</v>
      </c>
      <c r="I225" s="196"/>
    </row>
    <row r="226" spans="1:9" x14ac:dyDescent="0.2">
      <c r="A226" s="37" t="s">
        <v>707</v>
      </c>
      <c r="B226" s="38" t="s">
        <v>60</v>
      </c>
      <c r="C226" s="39" t="s">
        <v>61</v>
      </c>
      <c r="D226" s="39" t="s">
        <v>3</v>
      </c>
      <c r="E226" s="38" t="s">
        <v>62</v>
      </c>
      <c r="F226" s="38" t="s">
        <v>63</v>
      </c>
      <c r="G226" s="39" t="s">
        <v>64</v>
      </c>
      <c r="H226" s="40" t="s">
        <v>4</v>
      </c>
      <c r="I226" s="196"/>
    </row>
    <row r="227" spans="1:9" ht="19.5" x14ac:dyDescent="0.2">
      <c r="A227" s="37" t="s">
        <v>78</v>
      </c>
      <c r="B227" s="38" t="s">
        <v>708</v>
      </c>
      <c r="C227" s="39" t="s">
        <v>74</v>
      </c>
      <c r="D227" s="39" t="s">
        <v>709</v>
      </c>
      <c r="E227" s="38" t="s">
        <v>76</v>
      </c>
      <c r="F227" s="38" t="s">
        <v>6</v>
      </c>
      <c r="G227" s="39">
        <v>870.24</v>
      </c>
      <c r="H227" s="40">
        <v>870.24</v>
      </c>
      <c r="I227" s="196"/>
    </row>
    <row r="228" spans="1:9" x14ac:dyDescent="0.2">
      <c r="A228" s="37" t="s">
        <v>2673</v>
      </c>
      <c r="B228" s="38" t="s">
        <v>2909</v>
      </c>
      <c r="C228" s="39" t="s">
        <v>74</v>
      </c>
      <c r="D228" s="39" t="s">
        <v>2910</v>
      </c>
      <c r="E228" s="38" t="s">
        <v>76</v>
      </c>
      <c r="F228" s="38" t="s">
        <v>6</v>
      </c>
      <c r="G228" s="39">
        <v>408.03</v>
      </c>
      <c r="H228" s="40">
        <v>408.03</v>
      </c>
      <c r="I228" s="196"/>
    </row>
    <row r="229" spans="1:9" ht="19.5" x14ac:dyDescent="0.2">
      <c r="A229" s="37" t="s">
        <v>2673</v>
      </c>
      <c r="B229" s="38" t="s">
        <v>1916</v>
      </c>
      <c r="C229" s="39" t="s">
        <v>95</v>
      </c>
      <c r="D229" s="39" t="s">
        <v>1917</v>
      </c>
      <c r="E229" s="38" t="s">
        <v>76</v>
      </c>
      <c r="F229" s="38" t="s">
        <v>6</v>
      </c>
      <c r="G229" s="39">
        <v>342.47</v>
      </c>
      <c r="H229" s="40">
        <v>342.47</v>
      </c>
      <c r="I229" s="196"/>
    </row>
    <row r="230" spans="1:9" ht="19.5" x14ac:dyDescent="0.2">
      <c r="A230" s="37" t="s">
        <v>2673</v>
      </c>
      <c r="B230" s="38" t="s">
        <v>2907</v>
      </c>
      <c r="C230" s="39" t="s">
        <v>95</v>
      </c>
      <c r="D230" s="39" t="s">
        <v>2908</v>
      </c>
      <c r="E230" s="38" t="s">
        <v>76</v>
      </c>
      <c r="F230" s="38" t="s">
        <v>6</v>
      </c>
      <c r="G230" s="39">
        <v>119.74</v>
      </c>
      <c r="H230" s="40">
        <v>119.74</v>
      </c>
      <c r="I230" s="196"/>
    </row>
    <row r="231" spans="1:9" x14ac:dyDescent="0.2">
      <c r="A231" s="37" t="s">
        <v>719</v>
      </c>
      <c r="B231" s="38" t="s">
        <v>60</v>
      </c>
      <c r="C231" s="39" t="s">
        <v>61</v>
      </c>
      <c r="D231" s="39" t="s">
        <v>3</v>
      </c>
      <c r="E231" s="38" t="s">
        <v>62</v>
      </c>
      <c r="F231" s="38" t="s">
        <v>63</v>
      </c>
      <c r="G231" s="39" t="s">
        <v>64</v>
      </c>
      <c r="H231" s="40" t="s">
        <v>4</v>
      </c>
      <c r="I231" s="196"/>
    </row>
    <row r="232" spans="1:9" x14ac:dyDescent="0.2">
      <c r="A232" s="37" t="s">
        <v>78</v>
      </c>
      <c r="B232" s="38" t="s">
        <v>720</v>
      </c>
      <c r="C232" s="39" t="s">
        <v>74</v>
      </c>
      <c r="D232" s="39" t="s">
        <v>721</v>
      </c>
      <c r="E232" s="38" t="s">
        <v>76</v>
      </c>
      <c r="F232" s="38" t="s">
        <v>6</v>
      </c>
      <c r="G232" s="39">
        <v>350.44</v>
      </c>
      <c r="H232" s="40">
        <v>350.44</v>
      </c>
      <c r="I232" s="196"/>
    </row>
    <row r="233" spans="1:9" x14ac:dyDescent="0.2">
      <c r="A233" s="37" t="s">
        <v>2673</v>
      </c>
      <c r="B233" s="38" t="s">
        <v>2688</v>
      </c>
      <c r="C233" s="39" t="s">
        <v>95</v>
      </c>
      <c r="D233" s="39" t="s">
        <v>2689</v>
      </c>
      <c r="E233" s="38" t="s">
        <v>2641</v>
      </c>
      <c r="F233" s="38" t="s">
        <v>6</v>
      </c>
      <c r="G233" s="39">
        <v>29.75</v>
      </c>
      <c r="H233" s="40">
        <v>29.75</v>
      </c>
      <c r="I233" s="196"/>
    </row>
    <row r="234" spans="1:9" x14ac:dyDescent="0.2">
      <c r="A234" s="37" t="s">
        <v>2673</v>
      </c>
      <c r="B234" s="38" t="s">
        <v>2685</v>
      </c>
      <c r="C234" s="39" t="s">
        <v>95</v>
      </c>
      <c r="D234" s="39" t="s">
        <v>2686</v>
      </c>
      <c r="E234" s="38" t="s">
        <v>2641</v>
      </c>
      <c r="F234" s="38" t="s">
        <v>6</v>
      </c>
      <c r="G234" s="39">
        <v>21.69</v>
      </c>
      <c r="H234" s="40">
        <v>21.69</v>
      </c>
      <c r="I234" s="196"/>
    </row>
    <row r="235" spans="1:9" x14ac:dyDescent="0.2">
      <c r="A235" s="37" t="s">
        <v>654</v>
      </c>
      <c r="B235" s="38" t="s">
        <v>2911</v>
      </c>
      <c r="C235" s="39" t="s">
        <v>2912</v>
      </c>
      <c r="D235" s="39" t="s">
        <v>2913</v>
      </c>
      <c r="E235" s="38" t="s">
        <v>76</v>
      </c>
      <c r="F235" s="38" t="s">
        <v>6</v>
      </c>
      <c r="G235" s="39">
        <v>299</v>
      </c>
      <c r="H235" s="40">
        <v>299</v>
      </c>
      <c r="I235" s="196"/>
    </row>
    <row r="236" spans="1:9" x14ac:dyDescent="0.2">
      <c r="A236" s="37" t="s">
        <v>729</v>
      </c>
      <c r="B236" s="38" t="s">
        <v>60</v>
      </c>
      <c r="C236" s="39" t="s">
        <v>61</v>
      </c>
      <c r="D236" s="39" t="s">
        <v>3</v>
      </c>
      <c r="E236" s="38" t="s">
        <v>62</v>
      </c>
      <c r="F236" s="38" t="s">
        <v>63</v>
      </c>
      <c r="G236" s="39" t="s">
        <v>64</v>
      </c>
      <c r="H236" s="40" t="s">
        <v>4</v>
      </c>
      <c r="I236" s="196"/>
    </row>
    <row r="237" spans="1:9" ht="19.5" x14ac:dyDescent="0.2">
      <c r="A237" s="37" t="s">
        <v>78</v>
      </c>
      <c r="B237" s="38" t="s">
        <v>730</v>
      </c>
      <c r="C237" s="39" t="s">
        <v>74</v>
      </c>
      <c r="D237" s="39" t="s">
        <v>731</v>
      </c>
      <c r="E237" s="38" t="s">
        <v>104</v>
      </c>
      <c r="F237" s="38" t="s">
        <v>6</v>
      </c>
      <c r="G237" s="39">
        <v>702.14</v>
      </c>
      <c r="H237" s="40">
        <v>702.14</v>
      </c>
      <c r="I237" s="196"/>
    </row>
    <row r="238" spans="1:9" x14ac:dyDescent="0.2">
      <c r="A238" s="37" t="s">
        <v>2673</v>
      </c>
      <c r="B238" s="38" t="s">
        <v>2914</v>
      </c>
      <c r="C238" s="39" t="s">
        <v>95</v>
      </c>
      <c r="D238" s="39" t="s">
        <v>2915</v>
      </c>
      <c r="E238" s="38" t="s">
        <v>2641</v>
      </c>
      <c r="F238" s="38" t="s">
        <v>2840</v>
      </c>
      <c r="G238" s="39">
        <v>21.1</v>
      </c>
      <c r="H238" s="40">
        <v>37.979999999999997</v>
      </c>
      <c r="I238" s="196"/>
    </row>
    <row r="239" spans="1:9" x14ac:dyDescent="0.2">
      <c r="A239" s="37" t="s">
        <v>2673</v>
      </c>
      <c r="B239" s="38" t="s">
        <v>2916</v>
      </c>
      <c r="C239" s="39" t="s">
        <v>95</v>
      </c>
      <c r="D239" s="39" t="s">
        <v>2917</v>
      </c>
      <c r="E239" s="38" t="s">
        <v>2641</v>
      </c>
      <c r="F239" s="38" t="s">
        <v>2840</v>
      </c>
      <c r="G239" s="39">
        <v>22.95</v>
      </c>
      <c r="H239" s="40">
        <v>41.31</v>
      </c>
      <c r="I239" s="196"/>
    </row>
    <row r="240" spans="1:9" ht="19.5" x14ac:dyDescent="0.2">
      <c r="A240" s="37" t="s">
        <v>654</v>
      </c>
      <c r="B240" s="38" t="s">
        <v>2918</v>
      </c>
      <c r="C240" s="39" t="s">
        <v>4811</v>
      </c>
      <c r="D240" s="39" t="s">
        <v>2919</v>
      </c>
      <c r="E240" s="38" t="s">
        <v>2920</v>
      </c>
      <c r="F240" s="38" t="s">
        <v>2921</v>
      </c>
      <c r="G240" s="39">
        <v>15.95</v>
      </c>
      <c r="H240" s="40">
        <v>2.87</v>
      </c>
      <c r="I240" s="196"/>
    </row>
    <row r="241" spans="1:9" ht="19.5" x14ac:dyDescent="0.2">
      <c r="A241" s="37" t="s">
        <v>654</v>
      </c>
      <c r="B241" s="38" t="s">
        <v>2922</v>
      </c>
      <c r="C241" s="39" t="s">
        <v>95</v>
      </c>
      <c r="D241" s="39" t="s">
        <v>2923</v>
      </c>
      <c r="E241" s="38" t="s">
        <v>104</v>
      </c>
      <c r="F241" s="38" t="s">
        <v>2924</v>
      </c>
      <c r="G241" s="39">
        <v>53.7</v>
      </c>
      <c r="H241" s="40">
        <v>56.38</v>
      </c>
      <c r="I241" s="196"/>
    </row>
    <row r="242" spans="1:9" x14ac:dyDescent="0.2">
      <c r="A242" s="37" t="s">
        <v>654</v>
      </c>
      <c r="B242" s="38" t="s">
        <v>2925</v>
      </c>
      <c r="C242" s="39" t="s">
        <v>95</v>
      </c>
      <c r="D242" s="39" t="s">
        <v>2926</v>
      </c>
      <c r="E242" s="38" t="s">
        <v>104</v>
      </c>
      <c r="F242" s="38" t="s">
        <v>6</v>
      </c>
      <c r="G242" s="39">
        <v>459.75</v>
      </c>
      <c r="H242" s="40">
        <v>459.75</v>
      </c>
      <c r="I242" s="196"/>
    </row>
    <row r="243" spans="1:9" ht="19.5" x14ac:dyDescent="0.2">
      <c r="A243" s="37" t="s">
        <v>654</v>
      </c>
      <c r="B243" s="38" t="s">
        <v>2927</v>
      </c>
      <c r="C243" s="39" t="s">
        <v>95</v>
      </c>
      <c r="D243" s="39" t="s">
        <v>2928</v>
      </c>
      <c r="E243" s="38" t="s">
        <v>787</v>
      </c>
      <c r="F243" s="38" t="s">
        <v>2929</v>
      </c>
      <c r="G243" s="39">
        <v>67.44</v>
      </c>
      <c r="H243" s="40">
        <v>103.85</v>
      </c>
      <c r="I243" s="196"/>
    </row>
    <row r="244" spans="1:9" x14ac:dyDescent="0.2">
      <c r="A244" s="37" t="s">
        <v>750</v>
      </c>
      <c r="B244" s="38" t="s">
        <v>60</v>
      </c>
      <c r="C244" s="39" t="s">
        <v>61</v>
      </c>
      <c r="D244" s="39" t="s">
        <v>3</v>
      </c>
      <c r="E244" s="38" t="s">
        <v>62</v>
      </c>
      <c r="F244" s="38" t="s">
        <v>63</v>
      </c>
      <c r="G244" s="39" t="s">
        <v>64</v>
      </c>
      <c r="H244" s="40" t="s">
        <v>4</v>
      </c>
      <c r="I244" s="196"/>
    </row>
    <row r="245" spans="1:9" ht="19.5" x14ac:dyDescent="0.2">
      <c r="A245" s="37" t="s">
        <v>78</v>
      </c>
      <c r="B245" s="38" t="s">
        <v>751</v>
      </c>
      <c r="C245" s="39" t="s">
        <v>74</v>
      </c>
      <c r="D245" s="39" t="s">
        <v>752</v>
      </c>
      <c r="E245" s="38" t="s">
        <v>97</v>
      </c>
      <c r="F245" s="38" t="s">
        <v>6</v>
      </c>
      <c r="G245" s="39">
        <v>175.8</v>
      </c>
      <c r="H245" s="40">
        <v>175.8</v>
      </c>
      <c r="I245" s="196"/>
    </row>
    <row r="246" spans="1:9" x14ac:dyDescent="0.2">
      <c r="A246" s="37" t="s">
        <v>2673</v>
      </c>
      <c r="B246" s="38" t="s">
        <v>2766</v>
      </c>
      <c r="C246" s="39" t="s">
        <v>95</v>
      </c>
      <c r="D246" s="39" t="s">
        <v>2767</v>
      </c>
      <c r="E246" s="38" t="s">
        <v>2641</v>
      </c>
      <c r="F246" s="38" t="s">
        <v>2930</v>
      </c>
      <c r="G246" s="39">
        <v>20.72</v>
      </c>
      <c r="H246" s="40">
        <v>9.2200000000000006</v>
      </c>
      <c r="I246" s="196"/>
    </row>
    <row r="247" spans="1:9" x14ac:dyDescent="0.2">
      <c r="A247" s="37" t="s">
        <v>2673</v>
      </c>
      <c r="B247" s="38" t="s">
        <v>2769</v>
      </c>
      <c r="C247" s="39" t="s">
        <v>95</v>
      </c>
      <c r="D247" s="39" t="s">
        <v>2770</v>
      </c>
      <c r="E247" s="38" t="s">
        <v>2641</v>
      </c>
      <c r="F247" s="38" t="s">
        <v>2930</v>
      </c>
      <c r="G247" s="39">
        <v>25.71</v>
      </c>
      <c r="H247" s="40">
        <v>11.44</v>
      </c>
      <c r="I247" s="196"/>
    </row>
    <row r="248" spans="1:9" x14ac:dyDescent="0.2">
      <c r="A248" s="37" t="s">
        <v>654</v>
      </c>
      <c r="B248" s="38" t="s">
        <v>1377</v>
      </c>
      <c r="C248" s="39" t="s">
        <v>95</v>
      </c>
      <c r="D248" s="39" t="s">
        <v>1378</v>
      </c>
      <c r="E248" s="38" t="s">
        <v>76</v>
      </c>
      <c r="F248" s="38" t="s">
        <v>2931</v>
      </c>
      <c r="G248" s="39">
        <v>76.56</v>
      </c>
      <c r="H248" s="40">
        <v>3.28</v>
      </c>
      <c r="I248" s="196"/>
    </row>
    <row r="249" spans="1:9" x14ac:dyDescent="0.2">
      <c r="A249" s="37" t="s">
        <v>654</v>
      </c>
      <c r="B249" s="38" t="s">
        <v>2932</v>
      </c>
      <c r="C249" s="39" t="s">
        <v>95</v>
      </c>
      <c r="D249" s="39" t="s">
        <v>2933</v>
      </c>
      <c r="E249" s="38" t="s">
        <v>76</v>
      </c>
      <c r="F249" s="38" t="s">
        <v>2934</v>
      </c>
      <c r="G249" s="39">
        <v>86.73</v>
      </c>
      <c r="H249" s="40">
        <v>6.07</v>
      </c>
      <c r="I249" s="196"/>
    </row>
    <row r="250" spans="1:9" x14ac:dyDescent="0.2">
      <c r="A250" s="37" t="s">
        <v>654</v>
      </c>
      <c r="B250" s="38" t="s">
        <v>2935</v>
      </c>
      <c r="C250" s="39" t="s">
        <v>95</v>
      </c>
      <c r="D250" s="39" t="s">
        <v>2936</v>
      </c>
      <c r="E250" s="38" t="s">
        <v>76</v>
      </c>
      <c r="F250" s="38" t="s">
        <v>2937</v>
      </c>
      <c r="G250" s="39">
        <v>3.08</v>
      </c>
      <c r="H250" s="40">
        <v>0.45</v>
      </c>
      <c r="I250" s="196"/>
    </row>
    <row r="251" spans="1:9" x14ac:dyDescent="0.2">
      <c r="A251" s="37" t="s">
        <v>654</v>
      </c>
      <c r="B251" s="38" t="s">
        <v>2938</v>
      </c>
      <c r="C251" s="39" t="s">
        <v>95</v>
      </c>
      <c r="D251" s="39" t="s">
        <v>2939</v>
      </c>
      <c r="E251" s="38" t="s">
        <v>97</v>
      </c>
      <c r="F251" s="38" t="s">
        <v>2940</v>
      </c>
      <c r="G251" s="39">
        <v>139.75</v>
      </c>
      <c r="H251" s="40">
        <v>145.34</v>
      </c>
      <c r="I251" s="196"/>
    </row>
    <row r="252" spans="1:9" x14ac:dyDescent="0.2">
      <c r="A252" s="37" t="s">
        <v>754</v>
      </c>
      <c r="B252" s="38" t="s">
        <v>60</v>
      </c>
      <c r="C252" s="39" t="s">
        <v>61</v>
      </c>
      <c r="D252" s="39" t="s">
        <v>3</v>
      </c>
      <c r="E252" s="38" t="s">
        <v>62</v>
      </c>
      <c r="F252" s="38" t="s">
        <v>63</v>
      </c>
      <c r="G252" s="39" t="s">
        <v>64</v>
      </c>
      <c r="H252" s="40" t="s">
        <v>4</v>
      </c>
      <c r="I252" s="196"/>
    </row>
    <row r="253" spans="1:9" ht="19.5" x14ac:dyDescent="0.2">
      <c r="A253" s="37" t="s">
        <v>78</v>
      </c>
      <c r="B253" s="38" t="s">
        <v>755</v>
      </c>
      <c r="C253" s="39" t="s">
        <v>74</v>
      </c>
      <c r="D253" s="39" t="s">
        <v>756</v>
      </c>
      <c r="E253" s="38" t="s">
        <v>97</v>
      </c>
      <c r="F253" s="38" t="s">
        <v>6</v>
      </c>
      <c r="G253" s="39">
        <v>258.10000000000002</v>
      </c>
      <c r="H253" s="40">
        <v>258.10000000000002</v>
      </c>
      <c r="I253" s="196"/>
    </row>
    <row r="254" spans="1:9" x14ac:dyDescent="0.2">
      <c r="A254" s="37" t="s">
        <v>2673</v>
      </c>
      <c r="B254" s="38" t="s">
        <v>2766</v>
      </c>
      <c r="C254" s="39" t="s">
        <v>95</v>
      </c>
      <c r="D254" s="39" t="s">
        <v>2767</v>
      </c>
      <c r="E254" s="38" t="s">
        <v>2641</v>
      </c>
      <c r="F254" s="38" t="s">
        <v>2930</v>
      </c>
      <c r="G254" s="39">
        <v>20.72</v>
      </c>
      <c r="H254" s="40">
        <v>9.2200000000000006</v>
      </c>
      <c r="I254" s="196"/>
    </row>
    <row r="255" spans="1:9" x14ac:dyDescent="0.2">
      <c r="A255" s="37" t="s">
        <v>2673</v>
      </c>
      <c r="B255" s="38" t="s">
        <v>2769</v>
      </c>
      <c r="C255" s="39" t="s">
        <v>95</v>
      </c>
      <c r="D255" s="39" t="s">
        <v>2770</v>
      </c>
      <c r="E255" s="38" t="s">
        <v>2641</v>
      </c>
      <c r="F255" s="38" t="s">
        <v>2930</v>
      </c>
      <c r="G255" s="39">
        <v>25.71</v>
      </c>
      <c r="H255" s="40">
        <v>11.44</v>
      </c>
      <c r="I255" s="196"/>
    </row>
    <row r="256" spans="1:9" x14ac:dyDescent="0.2">
      <c r="A256" s="37" t="s">
        <v>654</v>
      </c>
      <c r="B256" s="38" t="s">
        <v>1377</v>
      </c>
      <c r="C256" s="39" t="s">
        <v>95</v>
      </c>
      <c r="D256" s="39" t="s">
        <v>1378</v>
      </c>
      <c r="E256" s="38" t="s">
        <v>76</v>
      </c>
      <c r="F256" s="38" t="s">
        <v>2931</v>
      </c>
      <c r="G256" s="39">
        <v>76.56</v>
      </c>
      <c r="H256" s="40">
        <v>3.28</v>
      </c>
      <c r="I256" s="196"/>
    </row>
    <row r="257" spans="1:9" x14ac:dyDescent="0.2">
      <c r="A257" s="37" t="s">
        <v>654</v>
      </c>
      <c r="B257" s="38" t="s">
        <v>2932</v>
      </c>
      <c r="C257" s="39" t="s">
        <v>95</v>
      </c>
      <c r="D257" s="39" t="s">
        <v>2933</v>
      </c>
      <c r="E257" s="38" t="s">
        <v>76</v>
      </c>
      <c r="F257" s="38" t="s">
        <v>2934</v>
      </c>
      <c r="G257" s="39">
        <v>86.73</v>
      </c>
      <c r="H257" s="40">
        <v>6.07</v>
      </c>
      <c r="I257" s="196"/>
    </row>
    <row r="258" spans="1:9" x14ac:dyDescent="0.2">
      <c r="A258" s="37" t="s">
        <v>654</v>
      </c>
      <c r="B258" s="38" t="s">
        <v>2935</v>
      </c>
      <c r="C258" s="39" t="s">
        <v>95</v>
      </c>
      <c r="D258" s="39" t="s">
        <v>2936</v>
      </c>
      <c r="E258" s="38" t="s">
        <v>76</v>
      </c>
      <c r="F258" s="38" t="s">
        <v>2937</v>
      </c>
      <c r="G258" s="39">
        <v>3.08</v>
      </c>
      <c r="H258" s="40">
        <v>0.45</v>
      </c>
      <c r="I258" s="196"/>
    </row>
    <row r="259" spans="1:9" x14ac:dyDescent="0.2">
      <c r="A259" s="37" t="s">
        <v>654</v>
      </c>
      <c r="B259" s="38" t="s">
        <v>2941</v>
      </c>
      <c r="C259" s="39" t="s">
        <v>95</v>
      </c>
      <c r="D259" s="39" t="s">
        <v>2942</v>
      </c>
      <c r="E259" s="38" t="s">
        <v>97</v>
      </c>
      <c r="F259" s="38" t="s">
        <v>2940</v>
      </c>
      <c r="G259" s="39">
        <v>218.89</v>
      </c>
      <c r="H259" s="40">
        <v>227.64</v>
      </c>
      <c r="I259" s="196"/>
    </row>
    <row r="260" spans="1:9" x14ac:dyDescent="0.2">
      <c r="A260" s="37" t="s">
        <v>758</v>
      </c>
      <c r="B260" s="38" t="s">
        <v>60</v>
      </c>
      <c r="C260" s="39" t="s">
        <v>61</v>
      </c>
      <c r="D260" s="39" t="s">
        <v>3</v>
      </c>
      <c r="E260" s="38" t="s">
        <v>62</v>
      </c>
      <c r="F260" s="38" t="s">
        <v>63</v>
      </c>
      <c r="G260" s="39" t="s">
        <v>64</v>
      </c>
      <c r="H260" s="40" t="s">
        <v>4</v>
      </c>
      <c r="I260" s="196"/>
    </row>
    <row r="261" spans="1:9" ht="19.5" x14ac:dyDescent="0.2">
      <c r="A261" s="37" t="s">
        <v>78</v>
      </c>
      <c r="B261" s="38" t="s">
        <v>759</v>
      </c>
      <c r="C261" s="39" t="s">
        <v>74</v>
      </c>
      <c r="D261" s="39" t="s">
        <v>760</v>
      </c>
      <c r="E261" s="38" t="s">
        <v>97</v>
      </c>
      <c r="F261" s="38" t="s">
        <v>6</v>
      </c>
      <c r="G261" s="39">
        <v>380.84</v>
      </c>
      <c r="H261" s="40">
        <v>380.84</v>
      </c>
      <c r="I261" s="196"/>
    </row>
    <row r="262" spans="1:9" x14ac:dyDescent="0.2">
      <c r="A262" s="37" t="s">
        <v>2673</v>
      </c>
      <c r="B262" s="38" t="s">
        <v>2766</v>
      </c>
      <c r="C262" s="39" t="s">
        <v>95</v>
      </c>
      <c r="D262" s="39" t="s">
        <v>2767</v>
      </c>
      <c r="E262" s="38" t="s">
        <v>2641</v>
      </c>
      <c r="F262" s="38" t="s">
        <v>2930</v>
      </c>
      <c r="G262" s="39">
        <v>20.72</v>
      </c>
      <c r="H262" s="40">
        <v>9.2200000000000006</v>
      </c>
      <c r="I262" s="196"/>
    </row>
    <row r="263" spans="1:9" x14ac:dyDescent="0.2">
      <c r="A263" s="37" t="s">
        <v>2673</v>
      </c>
      <c r="B263" s="38" t="s">
        <v>2769</v>
      </c>
      <c r="C263" s="39" t="s">
        <v>95</v>
      </c>
      <c r="D263" s="39" t="s">
        <v>2770</v>
      </c>
      <c r="E263" s="38" t="s">
        <v>2641</v>
      </c>
      <c r="F263" s="38" t="s">
        <v>2930</v>
      </c>
      <c r="G263" s="39">
        <v>25.71</v>
      </c>
      <c r="H263" s="40">
        <v>11.44</v>
      </c>
      <c r="I263" s="196"/>
    </row>
    <row r="264" spans="1:9" x14ac:dyDescent="0.2">
      <c r="A264" s="37" t="s">
        <v>654</v>
      </c>
      <c r="B264" s="38" t="s">
        <v>1377</v>
      </c>
      <c r="C264" s="39" t="s">
        <v>95</v>
      </c>
      <c r="D264" s="39" t="s">
        <v>1378</v>
      </c>
      <c r="E264" s="38" t="s">
        <v>76</v>
      </c>
      <c r="F264" s="38" t="s">
        <v>2931</v>
      </c>
      <c r="G264" s="39">
        <v>76.56</v>
      </c>
      <c r="H264" s="40">
        <v>3.28</v>
      </c>
      <c r="I264" s="196"/>
    </row>
    <row r="265" spans="1:9" x14ac:dyDescent="0.2">
      <c r="A265" s="37" t="s">
        <v>654</v>
      </c>
      <c r="B265" s="38" t="s">
        <v>2932</v>
      </c>
      <c r="C265" s="39" t="s">
        <v>95</v>
      </c>
      <c r="D265" s="39" t="s">
        <v>2933</v>
      </c>
      <c r="E265" s="38" t="s">
        <v>76</v>
      </c>
      <c r="F265" s="38" t="s">
        <v>2934</v>
      </c>
      <c r="G265" s="39">
        <v>86.73</v>
      </c>
      <c r="H265" s="40">
        <v>6.07</v>
      </c>
      <c r="I265" s="196"/>
    </row>
    <row r="266" spans="1:9" x14ac:dyDescent="0.2">
      <c r="A266" s="37" t="s">
        <v>654</v>
      </c>
      <c r="B266" s="38" t="s">
        <v>2935</v>
      </c>
      <c r="C266" s="39" t="s">
        <v>95</v>
      </c>
      <c r="D266" s="39" t="s">
        <v>2936</v>
      </c>
      <c r="E266" s="38" t="s">
        <v>76</v>
      </c>
      <c r="F266" s="38" t="s">
        <v>2937</v>
      </c>
      <c r="G266" s="39">
        <v>3.08</v>
      </c>
      <c r="H266" s="40">
        <v>0.45</v>
      </c>
      <c r="I266" s="196"/>
    </row>
    <row r="267" spans="1:9" x14ac:dyDescent="0.2">
      <c r="A267" s="37" t="s">
        <v>654</v>
      </c>
      <c r="B267" s="38" t="s">
        <v>2943</v>
      </c>
      <c r="C267" s="39" t="s">
        <v>95</v>
      </c>
      <c r="D267" s="39" t="s">
        <v>2944</v>
      </c>
      <c r="E267" s="38" t="s">
        <v>97</v>
      </c>
      <c r="F267" s="38" t="s">
        <v>2940</v>
      </c>
      <c r="G267" s="39">
        <v>336.91</v>
      </c>
      <c r="H267" s="40">
        <v>350.38</v>
      </c>
      <c r="I267" s="196"/>
    </row>
    <row r="268" spans="1:9" x14ac:dyDescent="0.2">
      <c r="A268" s="37" t="s">
        <v>762</v>
      </c>
      <c r="B268" s="38" t="s">
        <v>60</v>
      </c>
      <c r="C268" s="39" t="s">
        <v>61</v>
      </c>
      <c r="D268" s="39" t="s">
        <v>3</v>
      </c>
      <c r="E268" s="38" t="s">
        <v>62</v>
      </c>
      <c r="F268" s="38" t="s">
        <v>63</v>
      </c>
      <c r="G268" s="39" t="s">
        <v>64</v>
      </c>
      <c r="H268" s="40" t="s">
        <v>4</v>
      </c>
      <c r="I268" s="196"/>
    </row>
    <row r="269" spans="1:9" ht="29.25" x14ac:dyDescent="0.2">
      <c r="A269" s="37" t="s">
        <v>78</v>
      </c>
      <c r="B269" s="38" t="s">
        <v>763</v>
      </c>
      <c r="C269" s="39" t="s">
        <v>74</v>
      </c>
      <c r="D269" s="39" t="s">
        <v>764</v>
      </c>
      <c r="E269" s="38" t="s">
        <v>76</v>
      </c>
      <c r="F269" s="38" t="s">
        <v>6</v>
      </c>
      <c r="G269" s="39">
        <v>636.30999999999995</v>
      </c>
      <c r="H269" s="40">
        <v>636.30999999999995</v>
      </c>
      <c r="I269" s="196"/>
    </row>
    <row r="270" spans="1:9" x14ac:dyDescent="0.2">
      <c r="A270" s="37" t="s">
        <v>2673</v>
      </c>
      <c r="B270" s="38" t="s">
        <v>136</v>
      </c>
      <c r="C270" s="39" t="s">
        <v>95</v>
      </c>
      <c r="D270" s="39" t="s">
        <v>137</v>
      </c>
      <c r="E270" s="38" t="s">
        <v>111</v>
      </c>
      <c r="F270" s="38" t="s">
        <v>2945</v>
      </c>
      <c r="G270" s="39">
        <v>82.24</v>
      </c>
      <c r="H270" s="40">
        <v>106.17</v>
      </c>
      <c r="I270" s="196"/>
    </row>
    <row r="271" spans="1:9" ht="19.5" x14ac:dyDescent="0.2">
      <c r="A271" s="37" t="s">
        <v>2673</v>
      </c>
      <c r="B271" s="38" t="s">
        <v>647</v>
      </c>
      <c r="C271" s="39" t="s">
        <v>95</v>
      </c>
      <c r="D271" s="39" t="s">
        <v>648</v>
      </c>
      <c r="E271" s="38" t="s">
        <v>104</v>
      </c>
      <c r="F271" s="38" t="s">
        <v>2946</v>
      </c>
      <c r="G271" s="39">
        <v>37.74</v>
      </c>
      <c r="H271" s="40">
        <v>1.81</v>
      </c>
      <c r="I271" s="196"/>
    </row>
    <row r="272" spans="1:9" ht="19.5" x14ac:dyDescent="0.2">
      <c r="A272" s="37" t="s">
        <v>2673</v>
      </c>
      <c r="B272" s="38" t="s">
        <v>2850</v>
      </c>
      <c r="C272" s="39" t="s">
        <v>95</v>
      </c>
      <c r="D272" s="39" t="s">
        <v>2851</v>
      </c>
      <c r="E272" s="38" t="s">
        <v>104</v>
      </c>
      <c r="F272" s="38" t="s">
        <v>2947</v>
      </c>
      <c r="G272" s="39">
        <v>134.24</v>
      </c>
      <c r="H272" s="40">
        <v>235.51</v>
      </c>
      <c r="I272" s="196"/>
    </row>
    <row r="273" spans="1:9" ht="29.25" x14ac:dyDescent="0.2">
      <c r="A273" s="37" t="s">
        <v>2673</v>
      </c>
      <c r="B273" s="38" t="s">
        <v>2853</v>
      </c>
      <c r="C273" s="39" t="s">
        <v>95</v>
      </c>
      <c r="D273" s="39" t="s">
        <v>2854</v>
      </c>
      <c r="E273" s="38" t="s">
        <v>104</v>
      </c>
      <c r="F273" s="38" t="s">
        <v>2948</v>
      </c>
      <c r="G273" s="39">
        <v>6.53</v>
      </c>
      <c r="H273" s="40">
        <v>8.98</v>
      </c>
      <c r="I273" s="196"/>
    </row>
    <row r="274" spans="1:9" ht="29.25" x14ac:dyDescent="0.2">
      <c r="A274" s="37" t="s">
        <v>2673</v>
      </c>
      <c r="B274" s="38" t="s">
        <v>2508</v>
      </c>
      <c r="C274" s="39" t="s">
        <v>95</v>
      </c>
      <c r="D274" s="39" t="s">
        <v>2509</v>
      </c>
      <c r="E274" s="38" t="s">
        <v>104</v>
      </c>
      <c r="F274" s="38" t="s">
        <v>2948</v>
      </c>
      <c r="G274" s="39">
        <v>38.869999999999997</v>
      </c>
      <c r="H274" s="40">
        <v>53.48</v>
      </c>
      <c r="I274" s="196"/>
    </row>
    <row r="275" spans="1:9" ht="19.5" x14ac:dyDescent="0.2">
      <c r="A275" s="37" t="s">
        <v>2673</v>
      </c>
      <c r="B275" s="38" t="s">
        <v>2856</v>
      </c>
      <c r="C275" s="39" t="s">
        <v>95</v>
      </c>
      <c r="D275" s="39" t="s">
        <v>2857</v>
      </c>
      <c r="E275" s="38" t="s">
        <v>111</v>
      </c>
      <c r="F275" s="38" t="s">
        <v>2949</v>
      </c>
      <c r="G275" s="39">
        <v>478.14</v>
      </c>
      <c r="H275" s="40">
        <v>32.89</v>
      </c>
      <c r="I275" s="196"/>
    </row>
    <row r="276" spans="1:9" ht="19.5" x14ac:dyDescent="0.2">
      <c r="A276" s="37" t="s">
        <v>2673</v>
      </c>
      <c r="B276" s="38" t="s">
        <v>2950</v>
      </c>
      <c r="C276" s="39" t="s">
        <v>74</v>
      </c>
      <c r="D276" s="39" t="s">
        <v>2951</v>
      </c>
      <c r="E276" s="38" t="s">
        <v>76</v>
      </c>
      <c r="F276" s="38" t="s">
        <v>6</v>
      </c>
      <c r="G276" s="39">
        <v>133.21</v>
      </c>
      <c r="H276" s="40">
        <v>133.21</v>
      </c>
      <c r="I276" s="196"/>
    </row>
    <row r="277" spans="1:9" ht="19.5" x14ac:dyDescent="0.2">
      <c r="A277" s="37" t="s">
        <v>2673</v>
      </c>
      <c r="B277" s="38" t="s">
        <v>2859</v>
      </c>
      <c r="C277" s="39" t="s">
        <v>95</v>
      </c>
      <c r="D277" s="39" t="s">
        <v>2860</v>
      </c>
      <c r="E277" s="38" t="s">
        <v>787</v>
      </c>
      <c r="F277" s="38" t="s">
        <v>2952</v>
      </c>
      <c r="G277" s="39">
        <v>15.73</v>
      </c>
      <c r="H277" s="40">
        <v>32.07</v>
      </c>
      <c r="I277" s="196"/>
    </row>
    <row r="278" spans="1:9" ht="19.5" x14ac:dyDescent="0.2">
      <c r="A278" s="37" t="s">
        <v>2673</v>
      </c>
      <c r="B278" s="38" t="s">
        <v>2862</v>
      </c>
      <c r="C278" s="39" t="s">
        <v>95</v>
      </c>
      <c r="D278" s="39" t="s">
        <v>2863</v>
      </c>
      <c r="E278" s="38" t="s">
        <v>111</v>
      </c>
      <c r="F278" s="38" t="s">
        <v>2949</v>
      </c>
      <c r="G278" s="39">
        <v>281.31</v>
      </c>
      <c r="H278" s="40">
        <v>19.350000000000001</v>
      </c>
      <c r="I278" s="196"/>
    </row>
    <row r="279" spans="1:9" ht="19.5" x14ac:dyDescent="0.2">
      <c r="A279" s="37" t="s">
        <v>654</v>
      </c>
      <c r="B279" s="38" t="s">
        <v>2864</v>
      </c>
      <c r="C279" s="39" t="s">
        <v>95</v>
      </c>
      <c r="D279" s="39" t="s">
        <v>2865</v>
      </c>
      <c r="E279" s="38" t="s">
        <v>97</v>
      </c>
      <c r="F279" s="38" t="s">
        <v>2953</v>
      </c>
      <c r="G279" s="39">
        <v>5.18</v>
      </c>
      <c r="H279" s="40">
        <v>12.84</v>
      </c>
      <c r="I279" s="196"/>
    </row>
    <row r="280" spans="1:9" x14ac:dyDescent="0.2">
      <c r="A280" s="37" t="s">
        <v>766</v>
      </c>
      <c r="B280" s="38" t="s">
        <v>60</v>
      </c>
      <c r="C280" s="39" t="s">
        <v>61</v>
      </c>
      <c r="D280" s="39" t="s">
        <v>3</v>
      </c>
      <c r="E280" s="38" t="s">
        <v>62</v>
      </c>
      <c r="F280" s="38" t="s">
        <v>63</v>
      </c>
      <c r="G280" s="39" t="s">
        <v>64</v>
      </c>
      <c r="H280" s="40" t="s">
        <v>4</v>
      </c>
      <c r="I280" s="196"/>
    </row>
    <row r="281" spans="1:9" ht="29.25" x14ac:dyDescent="0.2">
      <c r="A281" s="37" t="s">
        <v>78</v>
      </c>
      <c r="B281" s="38" t="s">
        <v>767</v>
      </c>
      <c r="C281" s="39" t="s">
        <v>74</v>
      </c>
      <c r="D281" s="39" t="s">
        <v>768</v>
      </c>
      <c r="E281" s="38" t="s">
        <v>76</v>
      </c>
      <c r="F281" s="38" t="s">
        <v>6</v>
      </c>
      <c r="G281" s="39">
        <v>524.11</v>
      </c>
      <c r="H281" s="40">
        <v>524.11</v>
      </c>
      <c r="I281" s="196"/>
    </row>
    <row r="282" spans="1:9" x14ac:dyDescent="0.2">
      <c r="A282" s="37" t="s">
        <v>2673</v>
      </c>
      <c r="B282" s="38" t="s">
        <v>136</v>
      </c>
      <c r="C282" s="39" t="s">
        <v>95</v>
      </c>
      <c r="D282" s="39" t="s">
        <v>137</v>
      </c>
      <c r="E282" s="38" t="s">
        <v>111</v>
      </c>
      <c r="F282" s="38" t="s">
        <v>2876</v>
      </c>
      <c r="G282" s="39">
        <v>82.24</v>
      </c>
      <c r="H282" s="40">
        <v>86.45</v>
      </c>
      <c r="I282" s="196"/>
    </row>
    <row r="283" spans="1:9" ht="19.5" x14ac:dyDescent="0.2">
      <c r="A283" s="37" t="s">
        <v>2673</v>
      </c>
      <c r="B283" s="38" t="s">
        <v>647</v>
      </c>
      <c r="C283" s="39" t="s">
        <v>95</v>
      </c>
      <c r="D283" s="39" t="s">
        <v>648</v>
      </c>
      <c r="E283" s="38" t="s">
        <v>104</v>
      </c>
      <c r="F283" s="38" t="s">
        <v>2849</v>
      </c>
      <c r="G283" s="39">
        <v>37.74</v>
      </c>
      <c r="H283" s="40">
        <v>1.1299999999999999</v>
      </c>
      <c r="I283" s="196"/>
    </row>
    <row r="284" spans="1:9" ht="19.5" x14ac:dyDescent="0.2">
      <c r="A284" s="37" t="s">
        <v>2673</v>
      </c>
      <c r="B284" s="38" t="s">
        <v>2850</v>
      </c>
      <c r="C284" s="39" t="s">
        <v>95</v>
      </c>
      <c r="D284" s="39" t="s">
        <v>2851</v>
      </c>
      <c r="E284" s="38" t="s">
        <v>104</v>
      </c>
      <c r="F284" s="38" t="s">
        <v>2877</v>
      </c>
      <c r="G284" s="39">
        <v>134.24</v>
      </c>
      <c r="H284" s="40">
        <v>189.33</v>
      </c>
      <c r="I284" s="196"/>
    </row>
    <row r="285" spans="1:9" ht="29.25" x14ac:dyDescent="0.2">
      <c r="A285" s="37" t="s">
        <v>2673</v>
      </c>
      <c r="B285" s="38" t="s">
        <v>2853</v>
      </c>
      <c r="C285" s="39" t="s">
        <v>95</v>
      </c>
      <c r="D285" s="39" t="s">
        <v>2854</v>
      </c>
      <c r="E285" s="38" t="s">
        <v>104</v>
      </c>
      <c r="F285" s="38" t="s">
        <v>2878</v>
      </c>
      <c r="G285" s="39">
        <v>6.53</v>
      </c>
      <c r="H285" s="40">
        <v>6.73</v>
      </c>
      <c r="I285" s="196"/>
    </row>
    <row r="286" spans="1:9" ht="29.25" x14ac:dyDescent="0.2">
      <c r="A286" s="37" t="s">
        <v>2673</v>
      </c>
      <c r="B286" s="38" t="s">
        <v>2508</v>
      </c>
      <c r="C286" s="39" t="s">
        <v>95</v>
      </c>
      <c r="D286" s="39" t="s">
        <v>2509</v>
      </c>
      <c r="E286" s="38" t="s">
        <v>104</v>
      </c>
      <c r="F286" s="38" t="s">
        <v>2878</v>
      </c>
      <c r="G286" s="39">
        <v>38.869999999999997</v>
      </c>
      <c r="H286" s="40">
        <v>40.11</v>
      </c>
      <c r="I286" s="196"/>
    </row>
    <row r="287" spans="1:9" ht="19.5" x14ac:dyDescent="0.2">
      <c r="A287" s="37" t="s">
        <v>2673</v>
      </c>
      <c r="B287" s="38" t="s">
        <v>2950</v>
      </c>
      <c r="C287" s="39" t="s">
        <v>74</v>
      </c>
      <c r="D287" s="39" t="s">
        <v>2951</v>
      </c>
      <c r="E287" s="38" t="s">
        <v>76</v>
      </c>
      <c r="F287" s="38" t="s">
        <v>6</v>
      </c>
      <c r="G287" s="39">
        <v>133.21</v>
      </c>
      <c r="H287" s="40">
        <v>133.21</v>
      </c>
      <c r="I287" s="196"/>
    </row>
    <row r="288" spans="1:9" ht="19.5" x14ac:dyDescent="0.2">
      <c r="A288" s="37" t="s">
        <v>2673</v>
      </c>
      <c r="B288" s="38" t="s">
        <v>2856</v>
      </c>
      <c r="C288" s="39" t="s">
        <v>95</v>
      </c>
      <c r="D288" s="39" t="s">
        <v>2857</v>
      </c>
      <c r="E288" s="38" t="s">
        <v>111</v>
      </c>
      <c r="F288" s="38" t="s">
        <v>2879</v>
      </c>
      <c r="G288" s="39">
        <v>478.14</v>
      </c>
      <c r="H288" s="40">
        <v>21.99</v>
      </c>
      <c r="I288" s="196"/>
    </row>
    <row r="289" spans="1:9" ht="19.5" x14ac:dyDescent="0.2">
      <c r="A289" s="37" t="s">
        <v>2673</v>
      </c>
      <c r="B289" s="38" t="s">
        <v>2859</v>
      </c>
      <c r="C289" s="39" t="s">
        <v>95</v>
      </c>
      <c r="D289" s="39" t="s">
        <v>2860</v>
      </c>
      <c r="E289" s="38" t="s">
        <v>787</v>
      </c>
      <c r="F289" s="38" t="s">
        <v>2880</v>
      </c>
      <c r="G289" s="39">
        <v>15.73</v>
      </c>
      <c r="H289" s="40">
        <v>21.45</v>
      </c>
      <c r="I289" s="196"/>
    </row>
    <row r="290" spans="1:9" ht="19.5" x14ac:dyDescent="0.2">
      <c r="A290" s="37" t="s">
        <v>2673</v>
      </c>
      <c r="B290" s="38" t="s">
        <v>2862</v>
      </c>
      <c r="C290" s="39" t="s">
        <v>95</v>
      </c>
      <c r="D290" s="39" t="s">
        <v>2863</v>
      </c>
      <c r="E290" s="38" t="s">
        <v>111</v>
      </c>
      <c r="F290" s="38" t="s">
        <v>2879</v>
      </c>
      <c r="G290" s="39">
        <v>281.31</v>
      </c>
      <c r="H290" s="40">
        <v>12.94</v>
      </c>
      <c r="I290" s="196"/>
    </row>
    <row r="291" spans="1:9" ht="19.5" x14ac:dyDescent="0.2">
      <c r="A291" s="37" t="s">
        <v>654</v>
      </c>
      <c r="B291" s="38" t="s">
        <v>2864</v>
      </c>
      <c r="C291" s="39" t="s">
        <v>95</v>
      </c>
      <c r="D291" s="39" t="s">
        <v>2865</v>
      </c>
      <c r="E291" s="38" t="s">
        <v>97</v>
      </c>
      <c r="F291" s="38" t="s">
        <v>2866</v>
      </c>
      <c r="G291" s="39">
        <v>5.18</v>
      </c>
      <c r="H291" s="40">
        <v>10.77</v>
      </c>
      <c r="I291" s="196"/>
    </row>
    <row r="292" spans="1:9" x14ac:dyDescent="0.2">
      <c r="A292" s="37" t="s">
        <v>784</v>
      </c>
      <c r="B292" s="38" t="s">
        <v>60</v>
      </c>
      <c r="C292" s="39" t="s">
        <v>61</v>
      </c>
      <c r="D292" s="39" t="s">
        <v>3</v>
      </c>
      <c r="E292" s="38" t="s">
        <v>62</v>
      </c>
      <c r="F292" s="38" t="s">
        <v>63</v>
      </c>
      <c r="G292" s="39" t="s">
        <v>64</v>
      </c>
      <c r="H292" s="40" t="s">
        <v>4</v>
      </c>
      <c r="I292" s="196"/>
    </row>
    <row r="293" spans="1:9" ht="19.5" x14ac:dyDescent="0.2">
      <c r="A293" s="37" t="s">
        <v>78</v>
      </c>
      <c r="B293" s="38" t="s">
        <v>785</v>
      </c>
      <c r="C293" s="39" t="s">
        <v>74</v>
      </c>
      <c r="D293" s="39" t="s">
        <v>786</v>
      </c>
      <c r="E293" s="38" t="s">
        <v>787</v>
      </c>
      <c r="F293" s="38" t="s">
        <v>6</v>
      </c>
      <c r="G293" s="39">
        <v>16.48</v>
      </c>
      <c r="H293" s="40">
        <v>16.48</v>
      </c>
      <c r="I293" s="196"/>
    </row>
    <row r="294" spans="1:9" ht="29.25" x14ac:dyDescent="0.2">
      <c r="A294" s="37" t="s">
        <v>2673</v>
      </c>
      <c r="B294" s="38" t="s">
        <v>2954</v>
      </c>
      <c r="C294" s="39" t="s">
        <v>95</v>
      </c>
      <c r="D294" s="39" t="s">
        <v>2955</v>
      </c>
      <c r="E294" s="38" t="s">
        <v>2885</v>
      </c>
      <c r="F294" s="38" t="s">
        <v>2956</v>
      </c>
      <c r="G294" s="39">
        <v>271.05</v>
      </c>
      <c r="H294" s="40">
        <v>1.36</v>
      </c>
      <c r="I294" s="196"/>
    </row>
    <row r="295" spans="1:9" x14ac:dyDescent="0.2">
      <c r="A295" s="37" t="s">
        <v>2673</v>
      </c>
      <c r="B295" s="38" t="s">
        <v>2957</v>
      </c>
      <c r="C295" s="39" t="s">
        <v>95</v>
      </c>
      <c r="D295" s="39" t="s">
        <v>2958</v>
      </c>
      <c r="E295" s="38" t="s">
        <v>2641</v>
      </c>
      <c r="F295" s="38" t="s">
        <v>2959</v>
      </c>
      <c r="G295" s="39">
        <v>28.38</v>
      </c>
      <c r="H295" s="40">
        <v>1.89</v>
      </c>
      <c r="I295" s="196"/>
    </row>
    <row r="296" spans="1:9" x14ac:dyDescent="0.2">
      <c r="A296" s="37" t="s">
        <v>2673</v>
      </c>
      <c r="B296" s="38" t="s">
        <v>2827</v>
      </c>
      <c r="C296" s="39" t="s">
        <v>95</v>
      </c>
      <c r="D296" s="39" t="s">
        <v>2828</v>
      </c>
      <c r="E296" s="38" t="s">
        <v>2641</v>
      </c>
      <c r="F296" s="38" t="s">
        <v>2959</v>
      </c>
      <c r="G296" s="39">
        <v>21.65</v>
      </c>
      <c r="H296" s="40">
        <v>1.44</v>
      </c>
      <c r="I296" s="196"/>
    </row>
    <row r="297" spans="1:9" x14ac:dyDescent="0.2">
      <c r="A297" s="37" t="s">
        <v>2673</v>
      </c>
      <c r="B297" s="38" t="s">
        <v>2960</v>
      </c>
      <c r="C297" s="39" t="s">
        <v>74</v>
      </c>
      <c r="D297" s="39" t="s">
        <v>2961</v>
      </c>
      <c r="E297" s="38" t="s">
        <v>787</v>
      </c>
      <c r="F297" s="38" t="s">
        <v>2962</v>
      </c>
      <c r="G297" s="39">
        <v>52.04</v>
      </c>
      <c r="H297" s="40">
        <v>0.78</v>
      </c>
      <c r="I297" s="196"/>
    </row>
    <row r="298" spans="1:9" x14ac:dyDescent="0.2">
      <c r="A298" s="37" t="s">
        <v>2673</v>
      </c>
      <c r="B298" s="38" t="s">
        <v>2963</v>
      </c>
      <c r="C298" s="39" t="s">
        <v>74</v>
      </c>
      <c r="D298" s="39" t="s">
        <v>2964</v>
      </c>
      <c r="E298" s="38" t="s">
        <v>97</v>
      </c>
      <c r="F298" s="38" t="s">
        <v>2965</v>
      </c>
      <c r="G298" s="39">
        <v>0.92</v>
      </c>
      <c r="H298" s="40">
        <v>0.09</v>
      </c>
      <c r="I298" s="196"/>
    </row>
    <row r="299" spans="1:9" ht="19.5" x14ac:dyDescent="0.2">
      <c r="A299" s="37" t="s">
        <v>2673</v>
      </c>
      <c r="B299" s="38" t="s">
        <v>2966</v>
      </c>
      <c r="C299" s="39" t="s">
        <v>95</v>
      </c>
      <c r="D299" s="39" t="s">
        <v>2967</v>
      </c>
      <c r="E299" s="38" t="s">
        <v>2968</v>
      </c>
      <c r="F299" s="38" t="s">
        <v>2969</v>
      </c>
      <c r="G299" s="39">
        <v>26.61</v>
      </c>
      <c r="H299" s="40">
        <v>0.02</v>
      </c>
      <c r="I299" s="196"/>
    </row>
    <row r="300" spans="1:9" ht="29.25" x14ac:dyDescent="0.2">
      <c r="A300" s="37" t="s">
        <v>2673</v>
      </c>
      <c r="B300" s="38" t="s">
        <v>2970</v>
      </c>
      <c r="C300" s="39" t="s">
        <v>95</v>
      </c>
      <c r="D300" s="39" t="s">
        <v>2971</v>
      </c>
      <c r="E300" s="38" t="s">
        <v>2885</v>
      </c>
      <c r="F300" s="38" t="s">
        <v>2969</v>
      </c>
      <c r="G300" s="39">
        <v>212.25</v>
      </c>
      <c r="H300" s="40">
        <v>0.21</v>
      </c>
      <c r="I300" s="196"/>
    </row>
    <row r="301" spans="1:9" x14ac:dyDescent="0.2">
      <c r="A301" s="37" t="s">
        <v>654</v>
      </c>
      <c r="B301" s="38" t="s">
        <v>2972</v>
      </c>
      <c r="C301" s="39" t="s">
        <v>2973</v>
      </c>
      <c r="D301" s="39" t="s">
        <v>2974</v>
      </c>
      <c r="E301" s="38" t="s">
        <v>2975</v>
      </c>
      <c r="F301" s="38" t="s">
        <v>2976</v>
      </c>
      <c r="G301" s="39">
        <v>10.379300000000001</v>
      </c>
      <c r="H301" s="40">
        <v>10.69</v>
      </c>
      <c r="I301" s="196"/>
    </row>
    <row r="302" spans="1:9" x14ac:dyDescent="0.2">
      <c r="A302" s="37" t="s">
        <v>808</v>
      </c>
      <c r="B302" s="38" t="s">
        <v>60</v>
      </c>
      <c r="C302" s="39" t="s">
        <v>61</v>
      </c>
      <c r="D302" s="39" t="s">
        <v>3</v>
      </c>
      <c r="E302" s="38" t="s">
        <v>62</v>
      </c>
      <c r="F302" s="38" t="s">
        <v>63</v>
      </c>
      <c r="G302" s="39" t="s">
        <v>64</v>
      </c>
      <c r="H302" s="40" t="s">
        <v>4</v>
      </c>
      <c r="I302" s="196"/>
    </row>
    <row r="303" spans="1:9" ht="19.5" x14ac:dyDescent="0.2">
      <c r="A303" s="37" t="s">
        <v>78</v>
      </c>
      <c r="B303" s="38" t="s">
        <v>809</v>
      </c>
      <c r="C303" s="39" t="s">
        <v>74</v>
      </c>
      <c r="D303" s="39" t="s">
        <v>810</v>
      </c>
      <c r="E303" s="38" t="s">
        <v>104</v>
      </c>
      <c r="F303" s="38" t="s">
        <v>6</v>
      </c>
      <c r="G303" s="39">
        <v>397.44</v>
      </c>
      <c r="H303" s="40">
        <v>397.44</v>
      </c>
      <c r="I303" s="196"/>
    </row>
    <row r="304" spans="1:9" x14ac:dyDescent="0.2">
      <c r="A304" s="37" t="s">
        <v>2673</v>
      </c>
      <c r="B304" s="38" t="s">
        <v>2977</v>
      </c>
      <c r="C304" s="39" t="s">
        <v>74</v>
      </c>
      <c r="D304" s="39" t="s">
        <v>2978</v>
      </c>
      <c r="E304" s="38" t="s">
        <v>104</v>
      </c>
      <c r="F304" s="38" t="s">
        <v>6</v>
      </c>
      <c r="G304" s="39">
        <v>61.82</v>
      </c>
      <c r="H304" s="40">
        <v>61.82</v>
      </c>
      <c r="I304" s="196"/>
    </row>
    <row r="305" spans="1:9" ht="29.25" x14ac:dyDescent="0.2">
      <c r="A305" s="37" t="s">
        <v>2673</v>
      </c>
      <c r="B305" s="38" t="s">
        <v>2138</v>
      </c>
      <c r="C305" s="39" t="s">
        <v>95</v>
      </c>
      <c r="D305" s="39" t="s">
        <v>2139</v>
      </c>
      <c r="E305" s="38" t="s">
        <v>104</v>
      </c>
      <c r="F305" s="38" t="s">
        <v>42</v>
      </c>
      <c r="G305" s="39">
        <v>46.94</v>
      </c>
      <c r="H305" s="40">
        <v>93.88</v>
      </c>
      <c r="I305" s="196"/>
    </row>
    <row r="306" spans="1:9" ht="19.5" x14ac:dyDescent="0.2">
      <c r="A306" s="37" t="s">
        <v>2673</v>
      </c>
      <c r="B306" s="38" t="s">
        <v>2979</v>
      </c>
      <c r="C306" s="39" t="s">
        <v>95</v>
      </c>
      <c r="D306" s="39" t="s">
        <v>2980</v>
      </c>
      <c r="E306" s="38" t="s">
        <v>104</v>
      </c>
      <c r="F306" s="38" t="s">
        <v>42</v>
      </c>
      <c r="G306" s="39">
        <v>24.09</v>
      </c>
      <c r="H306" s="40">
        <v>48.18</v>
      </c>
      <c r="I306" s="196"/>
    </row>
    <row r="307" spans="1:9" ht="29.25" x14ac:dyDescent="0.2">
      <c r="A307" s="37" t="s">
        <v>2673</v>
      </c>
      <c r="B307" s="38" t="s">
        <v>2981</v>
      </c>
      <c r="C307" s="39" t="s">
        <v>95</v>
      </c>
      <c r="D307" s="39" t="s">
        <v>2982</v>
      </c>
      <c r="E307" s="38" t="s">
        <v>111</v>
      </c>
      <c r="F307" s="38" t="s">
        <v>2983</v>
      </c>
      <c r="G307" s="39">
        <v>585.83000000000004</v>
      </c>
      <c r="H307" s="40">
        <v>12.61</v>
      </c>
      <c r="I307" s="196"/>
    </row>
    <row r="308" spans="1:9" x14ac:dyDescent="0.2">
      <c r="A308" s="37" t="s">
        <v>654</v>
      </c>
      <c r="B308" s="38" t="s">
        <v>2984</v>
      </c>
      <c r="C308" s="39" t="s">
        <v>2818</v>
      </c>
      <c r="D308" s="39" t="s">
        <v>2985</v>
      </c>
      <c r="E308" s="38" t="s">
        <v>104</v>
      </c>
      <c r="F308" s="38" t="s">
        <v>2924</v>
      </c>
      <c r="G308" s="39">
        <v>172.34</v>
      </c>
      <c r="H308" s="40">
        <v>180.95</v>
      </c>
      <c r="I308" s="196"/>
    </row>
    <row r="309" spans="1:9" x14ac:dyDescent="0.2">
      <c r="A309" s="37" t="s">
        <v>814</v>
      </c>
      <c r="B309" s="38" t="s">
        <v>60</v>
      </c>
      <c r="C309" s="39" t="s">
        <v>61</v>
      </c>
      <c r="D309" s="39" t="s">
        <v>3</v>
      </c>
      <c r="E309" s="38" t="s">
        <v>62</v>
      </c>
      <c r="F309" s="38" t="s">
        <v>63</v>
      </c>
      <c r="G309" s="39" t="s">
        <v>64</v>
      </c>
      <c r="H309" s="40" t="s">
        <v>4</v>
      </c>
      <c r="I309" s="196"/>
    </row>
    <row r="310" spans="1:9" ht="19.5" x14ac:dyDescent="0.2">
      <c r="A310" s="37" t="s">
        <v>78</v>
      </c>
      <c r="B310" s="38" t="s">
        <v>815</v>
      </c>
      <c r="C310" s="39" t="s">
        <v>74</v>
      </c>
      <c r="D310" s="39" t="s">
        <v>816</v>
      </c>
      <c r="E310" s="38" t="s">
        <v>104</v>
      </c>
      <c r="F310" s="38" t="s">
        <v>6</v>
      </c>
      <c r="G310" s="39">
        <v>686.69</v>
      </c>
      <c r="H310" s="40">
        <v>686.69</v>
      </c>
      <c r="I310" s="196"/>
    </row>
    <row r="311" spans="1:9" ht="19.5" x14ac:dyDescent="0.2">
      <c r="A311" s="37" t="s">
        <v>2673</v>
      </c>
      <c r="B311" s="38" t="s">
        <v>2986</v>
      </c>
      <c r="C311" s="39" t="s">
        <v>95</v>
      </c>
      <c r="D311" s="39" t="s">
        <v>2987</v>
      </c>
      <c r="E311" s="38" t="s">
        <v>2885</v>
      </c>
      <c r="F311" s="38" t="s">
        <v>2988</v>
      </c>
      <c r="G311" s="39">
        <v>99.83</v>
      </c>
      <c r="H311" s="40">
        <v>68.349999999999994</v>
      </c>
      <c r="I311" s="196"/>
    </row>
    <row r="312" spans="1:9" ht="19.5" x14ac:dyDescent="0.2">
      <c r="A312" s="37" t="s">
        <v>2673</v>
      </c>
      <c r="B312" s="38" t="s">
        <v>2989</v>
      </c>
      <c r="C312" s="39" t="s">
        <v>95</v>
      </c>
      <c r="D312" s="39" t="s">
        <v>2990</v>
      </c>
      <c r="E312" s="38" t="s">
        <v>2889</v>
      </c>
      <c r="F312" s="38" t="s">
        <v>2991</v>
      </c>
      <c r="G312" s="39">
        <v>40.82</v>
      </c>
      <c r="H312" s="40">
        <v>4.9000000000000004</v>
      </c>
      <c r="I312" s="196"/>
    </row>
    <row r="313" spans="1:9" x14ac:dyDescent="0.2">
      <c r="A313" s="37" t="s">
        <v>2673</v>
      </c>
      <c r="B313" s="38" t="s">
        <v>2901</v>
      </c>
      <c r="C313" s="39" t="s">
        <v>95</v>
      </c>
      <c r="D313" s="39" t="s">
        <v>2902</v>
      </c>
      <c r="E313" s="38" t="s">
        <v>2641</v>
      </c>
      <c r="F313" s="38" t="s">
        <v>2712</v>
      </c>
      <c r="G313" s="39">
        <v>25.75</v>
      </c>
      <c r="H313" s="40">
        <v>77.25</v>
      </c>
      <c r="I313" s="196"/>
    </row>
    <row r="314" spans="1:9" x14ac:dyDescent="0.2">
      <c r="A314" s="37" t="s">
        <v>2673</v>
      </c>
      <c r="B314" s="38" t="s">
        <v>2992</v>
      </c>
      <c r="C314" s="39" t="s">
        <v>95</v>
      </c>
      <c r="D314" s="39" t="s">
        <v>2993</v>
      </c>
      <c r="E314" s="38" t="s">
        <v>2641</v>
      </c>
      <c r="F314" s="38" t="s">
        <v>2994</v>
      </c>
      <c r="G314" s="39">
        <v>27.44</v>
      </c>
      <c r="H314" s="40">
        <v>21.95</v>
      </c>
      <c r="I314" s="196"/>
    </row>
    <row r="315" spans="1:9" x14ac:dyDescent="0.2">
      <c r="A315" s="37" t="s">
        <v>2673</v>
      </c>
      <c r="B315" s="38" t="s">
        <v>2744</v>
      </c>
      <c r="C315" s="39" t="s">
        <v>95</v>
      </c>
      <c r="D315" s="39" t="s">
        <v>2745</v>
      </c>
      <c r="E315" s="38" t="s">
        <v>2641</v>
      </c>
      <c r="F315" s="38" t="s">
        <v>2995</v>
      </c>
      <c r="G315" s="39">
        <v>20.79</v>
      </c>
      <c r="H315" s="40">
        <v>74.84</v>
      </c>
      <c r="I315" s="196"/>
    </row>
    <row r="316" spans="1:9" x14ac:dyDescent="0.2">
      <c r="A316" s="37" t="s">
        <v>2673</v>
      </c>
      <c r="B316" s="38" t="s">
        <v>2996</v>
      </c>
      <c r="C316" s="39" t="s">
        <v>95</v>
      </c>
      <c r="D316" s="39" t="s">
        <v>2997</v>
      </c>
      <c r="E316" s="38" t="s">
        <v>2641</v>
      </c>
      <c r="F316" s="38" t="s">
        <v>2998</v>
      </c>
      <c r="G316" s="39">
        <v>26.53</v>
      </c>
      <c r="H316" s="40">
        <v>21.39</v>
      </c>
      <c r="I316" s="196"/>
    </row>
    <row r="317" spans="1:9" x14ac:dyDescent="0.2">
      <c r="A317" s="37" t="s">
        <v>2673</v>
      </c>
      <c r="B317" s="38" t="s">
        <v>2999</v>
      </c>
      <c r="C317" s="39" t="s">
        <v>95</v>
      </c>
      <c r="D317" s="39" t="s">
        <v>3000</v>
      </c>
      <c r="E317" s="38" t="s">
        <v>2641</v>
      </c>
      <c r="F317" s="38" t="s">
        <v>3001</v>
      </c>
      <c r="G317" s="39">
        <v>26.02</v>
      </c>
      <c r="H317" s="40">
        <v>32.64</v>
      </c>
      <c r="I317" s="196"/>
    </row>
    <row r="318" spans="1:9" x14ac:dyDescent="0.2">
      <c r="A318" s="37" t="s">
        <v>2673</v>
      </c>
      <c r="B318" s="38" t="s">
        <v>2827</v>
      </c>
      <c r="C318" s="39" t="s">
        <v>95</v>
      </c>
      <c r="D318" s="39" t="s">
        <v>2828</v>
      </c>
      <c r="E318" s="38" t="s">
        <v>2641</v>
      </c>
      <c r="F318" s="38" t="s">
        <v>2998</v>
      </c>
      <c r="G318" s="39">
        <v>21.65</v>
      </c>
      <c r="H318" s="40">
        <v>17.46</v>
      </c>
      <c r="I318" s="196"/>
    </row>
    <row r="319" spans="1:9" x14ac:dyDescent="0.2">
      <c r="A319" s="37" t="s">
        <v>2673</v>
      </c>
      <c r="B319" s="38" t="s">
        <v>3002</v>
      </c>
      <c r="C319" s="39" t="s">
        <v>95</v>
      </c>
      <c r="D319" s="39" t="s">
        <v>3003</v>
      </c>
      <c r="E319" s="38" t="s">
        <v>2641</v>
      </c>
      <c r="F319" s="38" t="s">
        <v>3001</v>
      </c>
      <c r="G319" s="39">
        <v>21.28</v>
      </c>
      <c r="H319" s="40">
        <v>26.7</v>
      </c>
      <c r="I319" s="196"/>
    </row>
    <row r="320" spans="1:9" ht="29.25" x14ac:dyDescent="0.2">
      <c r="A320" s="37" t="s">
        <v>2673</v>
      </c>
      <c r="B320" s="38" t="s">
        <v>2138</v>
      </c>
      <c r="C320" s="39" t="s">
        <v>95</v>
      </c>
      <c r="D320" s="39" t="s">
        <v>2139</v>
      </c>
      <c r="E320" s="38" t="s">
        <v>104</v>
      </c>
      <c r="F320" s="38" t="s">
        <v>3004</v>
      </c>
      <c r="G320" s="39">
        <v>46.94</v>
      </c>
      <c r="H320" s="40">
        <v>23.47</v>
      </c>
      <c r="I320" s="196"/>
    </row>
    <row r="321" spans="1:9" x14ac:dyDescent="0.2">
      <c r="A321" s="37" t="s">
        <v>2673</v>
      </c>
      <c r="B321" s="38" t="s">
        <v>2916</v>
      </c>
      <c r="C321" s="39" t="s">
        <v>95</v>
      </c>
      <c r="D321" s="39" t="s">
        <v>2917</v>
      </c>
      <c r="E321" s="38" t="s">
        <v>2641</v>
      </c>
      <c r="F321" s="38" t="s">
        <v>2777</v>
      </c>
      <c r="G321" s="39">
        <v>22.95</v>
      </c>
      <c r="H321" s="40">
        <v>5.73</v>
      </c>
      <c r="I321" s="196"/>
    </row>
    <row r="322" spans="1:9" x14ac:dyDescent="0.2">
      <c r="A322" s="37" t="s">
        <v>654</v>
      </c>
      <c r="B322" s="38" t="s">
        <v>3005</v>
      </c>
      <c r="C322" s="39" t="s">
        <v>95</v>
      </c>
      <c r="D322" s="39" t="s">
        <v>3006</v>
      </c>
      <c r="E322" s="38" t="s">
        <v>111</v>
      </c>
      <c r="F322" s="38" t="s">
        <v>3007</v>
      </c>
      <c r="G322" s="39">
        <v>87</v>
      </c>
      <c r="H322" s="40">
        <v>0.62</v>
      </c>
      <c r="I322" s="196"/>
    </row>
    <row r="323" spans="1:9" x14ac:dyDescent="0.2">
      <c r="A323" s="37" t="s">
        <v>654</v>
      </c>
      <c r="B323" s="38" t="s">
        <v>3008</v>
      </c>
      <c r="C323" s="39" t="s">
        <v>95</v>
      </c>
      <c r="D323" s="39" t="s">
        <v>3009</v>
      </c>
      <c r="E323" s="38" t="s">
        <v>787</v>
      </c>
      <c r="F323" s="38" t="s">
        <v>3010</v>
      </c>
      <c r="G323" s="39">
        <v>1.2</v>
      </c>
      <c r="H323" s="40">
        <v>0.57999999999999996</v>
      </c>
      <c r="I323" s="196"/>
    </row>
    <row r="324" spans="1:9" x14ac:dyDescent="0.2">
      <c r="A324" s="37" t="s">
        <v>654</v>
      </c>
      <c r="B324" s="38" t="s">
        <v>3011</v>
      </c>
      <c r="C324" s="39" t="s">
        <v>95</v>
      </c>
      <c r="D324" s="39" t="s">
        <v>3012</v>
      </c>
      <c r="E324" s="38" t="s">
        <v>787</v>
      </c>
      <c r="F324" s="38" t="s">
        <v>3013</v>
      </c>
      <c r="G324" s="39">
        <v>0.8</v>
      </c>
      <c r="H324" s="40">
        <v>1.62</v>
      </c>
      <c r="I324" s="196"/>
    </row>
    <row r="325" spans="1:9" x14ac:dyDescent="0.2">
      <c r="A325" s="37" t="s">
        <v>654</v>
      </c>
      <c r="B325" s="38" t="s">
        <v>3014</v>
      </c>
      <c r="C325" s="39" t="s">
        <v>95</v>
      </c>
      <c r="D325" s="39" t="s">
        <v>3015</v>
      </c>
      <c r="E325" s="38" t="s">
        <v>2920</v>
      </c>
      <c r="F325" s="38" t="s">
        <v>3016</v>
      </c>
      <c r="G325" s="39">
        <v>41.35</v>
      </c>
      <c r="H325" s="40">
        <v>19.84</v>
      </c>
      <c r="I325" s="196"/>
    </row>
    <row r="326" spans="1:9" x14ac:dyDescent="0.2">
      <c r="A326" s="37" t="s">
        <v>654</v>
      </c>
      <c r="B326" s="38" t="s">
        <v>3017</v>
      </c>
      <c r="C326" s="39" t="s">
        <v>95</v>
      </c>
      <c r="D326" s="39" t="s">
        <v>3018</v>
      </c>
      <c r="E326" s="38" t="s">
        <v>787</v>
      </c>
      <c r="F326" s="38" t="s">
        <v>3019</v>
      </c>
      <c r="G326" s="39">
        <v>31.97</v>
      </c>
      <c r="H326" s="40">
        <v>19.3</v>
      </c>
      <c r="I326" s="196"/>
    </row>
    <row r="327" spans="1:9" x14ac:dyDescent="0.2">
      <c r="A327" s="37" t="s">
        <v>654</v>
      </c>
      <c r="B327" s="38" t="s">
        <v>3020</v>
      </c>
      <c r="C327" s="39" t="s">
        <v>2912</v>
      </c>
      <c r="D327" s="39" t="s">
        <v>4972</v>
      </c>
      <c r="E327" s="38" t="s">
        <v>3022</v>
      </c>
      <c r="F327" s="38" t="s">
        <v>3023</v>
      </c>
      <c r="G327" s="39">
        <v>46.3</v>
      </c>
      <c r="H327" s="40">
        <v>19.420000000000002</v>
      </c>
      <c r="I327" s="196"/>
    </row>
    <row r="328" spans="1:9" x14ac:dyDescent="0.2">
      <c r="A328" s="37" t="s">
        <v>654</v>
      </c>
      <c r="B328" s="38" t="s">
        <v>3024</v>
      </c>
      <c r="C328" s="39" t="s">
        <v>2912</v>
      </c>
      <c r="D328" s="39" t="s">
        <v>4973</v>
      </c>
      <c r="E328" s="38" t="s">
        <v>3022</v>
      </c>
      <c r="F328" s="38" t="s">
        <v>3026</v>
      </c>
      <c r="G328" s="39">
        <v>29.1</v>
      </c>
      <c r="H328" s="40">
        <v>13.19</v>
      </c>
      <c r="I328" s="196"/>
    </row>
    <row r="329" spans="1:9" x14ac:dyDescent="0.2">
      <c r="A329" s="37" t="s">
        <v>654</v>
      </c>
      <c r="B329" s="38" t="s">
        <v>3027</v>
      </c>
      <c r="C329" s="39" t="s">
        <v>2912</v>
      </c>
      <c r="D329" s="39" t="s">
        <v>4974</v>
      </c>
      <c r="E329" s="38" t="s">
        <v>3022</v>
      </c>
      <c r="F329" s="38" t="s">
        <v>3029</v>
      </c>
      <c r="G329" s="39">
        <v>69.400000000000006</v>
      </c>
      <c r="H329" s="40">
        <v>33.1</v>
      </c>
      <c r="I329" s="196"/>
    </row>
    <row r="330" spans="1:9" x14ac:dyDescent="0.2">
      <c r="A330" s="37" t="s">
        <v>654</v>
      </c>
      <c r="B330" s="38" t="s">
        <v>3030</v>
      </c>
      <c r="C330" s="39" t="s">
        <v>2912</v>
      </c>
      <c r="D330" s="39" t="s">
        <v>4975</v>
      </c>
      <c r="E330" s="38" t="s">
        <v>3022</v>
      </c>
      <c r="F330" s="38" t="s">
        <v>3032</v>
      </c>
      <c r="G330" s="39">
        <v>60.59</v>
      </c>
      <c r="H330" s="40">
        <v>6.63</v>
      </c>
      <c r="I330" s="196"/>
    </row>
    <row r="331" spans="1:9" x14ac:dyDescent="0.2">
      <c r="A331" s="37" t="s">
        <v>654</v>
      </c>
      <c r="B331" s="38" t="s">
        <v>3033</v>
      </c>
      <c r="C331" s="39" t="s">
        <v>2912</v>
      </c>
      <c r="D331" s="39" t="s">
        <v>4976</v>
      </c>
      <c r="E331" s="38" t="s">
        <v>3022</v>
      </c>
      <c r="F331" s="38" t="s">
        <v>3032</v>
      </c>
      <c r="G331" s="39">
        <v>60.59</v>
      </c>
      <c r="H331" s="40">
        <v>6.63</v>
      </c>
      <c r="I331" s="196"/>
    </row>
    <row r="332" spans="1:9" x14ac:dyDescent="0.2">
      <c r="A332" s="37" t="s">
        <v>654</v>
      </c>
      <c r="B332" s="38" t="s">
        <v>3035</v>
      </c>
      <c r="C332" s="39" t="s">
        <v>2912</v>
      </c>
      <c r="D332" s="39" t="s">
        <v>4977</v>
      </c>
      <c r="E332" s="38" t="s">
        <v>3022</v>
      </c>
      <c r="F332" s="38" t="s">
        <v>3037</v>
      </c>
      <c r="G332" s="39">
        <v>63</v>
      </c>
      <c r="H332" s="40">
        <v>10.99</v>
      </c>
      <c r="I332" s="196"/>
    </row>
    <row r="333" spans="1:9" x14ac:dyDescent="0.2">
      <c r="A333" s="37" t="s">
        <v>654</v>
      </c>
      <c r="B333" s="38" t="s">
        <v>3038</v>
      </c>
      <c r="C333" s="39" t="s">
        <v>2912</v>
      </c>
      <c r="D333" s="39" t="s">
        <v>4978</v>
      </c>
      <c r="E333" s="38" t="s">
        <v>3022</v>
      </c>
      <c r="F333" s="38" t="s">
        <v>3040</v>
      </c>
      <c r="G333" s="39">
        <v>41.8</v>
      </c>
      <c r="H333" s="40">
        <v>1.3</v>
      </c>
      <c r="I333" s="196"/>
    </row>
    <row r="334" spans="1:9" x14ac:dyDescent="0.2">
      <c r="A334" s="37" t="s">
        <v>654</v>
      </c>
      <c r="B334" s="38" t="s">
        <v>3041</v>
      </c>
      <c r="C334" s="39" t="s">
        <v>2912</v>
      </c>
      <c r="D334" s="39" t="s">
        <v>4979</v>
      </c>
      <c r="E334" s="38" t="s">
        <v>3022</v>
      </c>
      <c r="F334" s="38" t="s">
        <v>3043</v>
      </c>
      <c r="G334" s="39">
        <v>10.19</v>
      </c>
      <c r="H334" s="40">
        <v>20.05</v>
      </c>
      <c r="I334" s="196"/>
    </row>
    <row r="335" spans="1:9" x14ac:dyDescent="0.2">
      <c r="A335" s="37" t="s">
        <v>654</v>
      </c>
      <c r="B335" s="38" t="s">
        <v>3044</v>
      </c>
      <c r="C335" s="39" t="s">
        <v>2912</v>
      </c>
      <c r="D335" s="39" t="s">
        <v>4980</v>
      </c>
      <c r="E335" s="38" t="s">
        <v>3022</v>
      </c>
      <c r="F335" s="38" t="s">
        <v>3037</v>
      </c>
      <c r="G335" s="39">
        <v>61.55</v>
      </c>
      <c r="H335" s="40">
        <v>10.74</v>
      </c>
      <c r="I335" s="196"/>
    </row>
    <row r="336" spans="1:9" x14ac:dyDescent="0.2">
      <c r="A336" s="37" t="s">
        <v>654</v>
      </c>
      <c r="B336" s="38" t="s">
        <v>3046</v>
      </c>
      <c r="C336" s="39" t="s">
        <v>2912</v>
      </c>
      <c r="D336" s="39" t="s">
        <v>4981</v>
      </c>
      <c r="E336" s="38" t="s">
        <v>3022</v>
      </c>
      <c r="F336" s="38" t="s">
        <v>3037</v>
      </c>
      <c r="G336" s="39">
        <v>19.11</v>
      </c>
      <c r="H336" s="40">
        <v>3.33</v>
      </c>
      <c r="I336" s="196"/>
    </row>
    <row r="337" spans="1:9" x14ac:dyDescent="0.2">
      <c r="A337" s="37" t="s">
        <v>654</v>
      </c>
      <c r="B337" s="38" t="s">
        <v>3048</v>
      </c>
      <c r="C337" s="39" t="s">
        <v>2912</v>
      </c>
      <c r="D337" s="39" t="s">
        <v>4982</v>
      </c>
      <c r="E337" s="38" t="s">
        <v>3022</v>
      </c>
      <c r="F337" s="38" t="s">
        <v>3050</v>
      </c>
      <c r="G337" s="39">
        <v>62.16</v>
      </c>
      <c r="H337" s="40">
        <v>13.61</v>
      </c>
      <c r="I337" s="196"/>
    </row>
    <row r="338" spans="1:9" x14ac:dyDescent="0.2">
      <c r="A338" s="37" t="s">
        <v>654</v>
      </c>
      <c r="B338" s="38" t="s">
        <v>3051</v>
      </c>
      <c r="C338" s="39" t="s">
        <v>2912</v>
      </c>
      <c r="D338" s="39" t="s">
        <v>4983</v>
      </c>
      <c r="E338" s="38" t="s">
        <v>3022</v>
      </c>
      <c r="F338" s="38" t="s">
        <v>3050</v>
      </c>
      <c r="G338" s="39">
        <v>60.38</v>
      </c>
      <c r="H338" s="40">
        <v>13.22</v>
      </c>
      <c r="I338" s="196"/>
    </row>
    <row r="339" spans="1:9" ht="19.5" x14ac:dyDescent="0.2">
      <c r="A339" s="37" t="s">
        <v>654</v>
      </c>
      <c r="B339" s="38" t="s">
        <v>3053</v>
      </c>
      <c r="C339" s="39" t="s">
        <v>95</v>
      </c>
      <c r="D339" s="39" t="s">
        <v>3054</v>
      </c>
      <c r="E339" s="38" t="s">
        <v>97</v>
      </c>
      <c r="F339" s="38" t="s">
        <v>3055</v>
      </c>
      <c r="G339" s="39">
        <v>8.0399999999999991</v>
      </c>
      <c r="H339" s="40">
        <v>2.2799999999999998</v>
      </c>
      <c r="I339" s="196"/>
    </row>
    <row r="340" spans="1:9" ht="19.5" x14ac:dyDescent="0.2">
      <c r="A340" s="37" t="s">
        <v>654</v>
      </c>
      <c r="B340" s="38" t="s">
        <v>3056</v>
      </c>
      <c r="C340" s="39" t="s">
        <v>95</v>
      </c>
      <c r="D340" s="39" t="s">
        <v>3057</v>
      </c>
      <c r="E340" s="38" t="s">
        <v>2190</v>
      </c>
      <c r="F340" s="38" t="s">
        <v>3058</v>
      </c>
      <c r="G340" s="39">
        <v>77.42</v>
      </c>
      <c r="H340" s="40">
        <v>35.369999999999997</v>
      </c>
      <c r="I340" s="196"/>
    </row>
    <row r="341" spans="1:9" x14ac:dyDescent="0.2">
      <c r="A341" s="37" t="s">
        <v>654</v>
      </c>
      <c r="B341" s="38" t="s">
        <v>3059</v>
      </c>
      <c r="C341" s="39" t="s">
        <v>95</v>
      </c>
      <c r="D341" s="39" t="s">
        <v>3060</v>
      </c>
      <c r="E341" s="38" t="s">
        <v>104</v>
      </c>
      <c r="F341" s="38" t="s">
        <v>3004</v>
      </c>
      <c r="G341" s="39">
        <v>160.38</v>
      </c>
      <c r="H341" s="40">
        <v>80.19</v>
      </c>
      <c r="I341" s="196"/>
    </row>
    <row r="342" spans="1:9" x14ac:dyDescent="0.2">
      <c r="A342" s="37" t="s">
        <v>822</v>
      </c>
      <c r="B342" s="38" t="s">
        <v>60</v>
      </c>
      <c r="C342" s="39" t="s">
        <v>61</v>
      </c>
      <c r="D342" s="39" t="s">
        <v>3</v>
      </c>
      <c r="E342" s="38" t="s">
        <v>62</v>
      </c>
      <c r="F342" s="38" t="s">
        <v>63</v>
      </c>
      <c r="G342" s="39" t="s">
        <v>64</v>
      </c>
      <c r="H342" s="40" t="s">
        <v>4</v>
      </c>
      <c r="I342" s="196"/>
    </row>
    <row r="343" spans="1:9" ht="19.5" x14ac:dyDescent="0.2">
      <c r="A343" s="37" t="s">
        <v>78</v>
      </c>
      <c r="B343" s="38" t="s">
        <v>823</v>
      </c>
      <c r="C343" s="39" t="s">
        <v>74</v>
      </c>
      <c r="D343" s="39" t="s">
        <v>824</v>
      </c>
      <c r="E343" s="38" t="s">
        <v>104</v>
      </c>
      <c r="F343" s="38" t="s">
        <v>6</v>
      </c>
      <c r="G343" s="39">
        <v>468.46</v>
      </c>
      <c r="H343" s="40">
        <v>468.46</v>
      </c>
      <c r="I343" s="196"/>
    </row>
    <row r="344" spans="1:9" ht="19.5" x14ac:dyDescent="0.2">
      <c r="A344" s="37" t="s">
        <v>2673</v>
      </c>
      <c r="B344" s="38" t="s">
        <v>3061</v>
      </c>
      <c r="C344" s="39" t="s">
        <v>95</v>
      </c>
      <c r="D344" s="39" t="s">
        <v>3062</v>
      </c>
      <c r="E344" s="38" t="s">
        <v>76</v>
      </c>
      <c r="F344" s="38" t="s">
        <v>3063</v>
      </c>
      <c r="G344" s="39">
        <v>593.29999999999995</v>
      </c>
      <c r="H344" s="40">
        <v>324.70999999999998</v>
      </c>
      <c r="I344" s="196"/>
    </row>
    <row r="345" spans="1:9" ht="19.5" x14ac:dyDescent="0.2">
      <c r="A345" s="37" t="s">
        <v>2673</v>
      </c>
      <c r="B345" s="38" t="s">
        <v>3064</v>
      </c>
      <c r="C345" s="39" t="s">
        <v>95</v>
      </c>
      <c r="D345" s="39" t="s">
        <v>3065</v>
      </c>
      <c r="E345" s="38" t="s">
        <v>111</v>
      </c>
      <c r="F345" s="38" t="s">
        <v>3066</v>
      </c>
      <c r="G345" s="39">
        <v>643.09</v>
      </c>
      <c r="H345" s="40">
        <v>2.67</v>
      </c>
      <c r="I345" s="196"/>
    </row>
    <row r="346" spans="1:9" x14ac:dyDescent="0.2">
      <c r="A346" s="37" t="s">
        <v>2673</v>
      </c>
      <c r="B346" s="38" t="s">
        <v>2744</v>
      </c>
      <c r="C346" s="39" t="s">
        <v>95</v>
      </c>
      <c r="D346" s="39" t="s">
        <v>2745</v>
      </c>
      <c r="E346" s="38" t="s">
        <v>2641</v>
      </c>
      <c r="F346" s="38" t="s">
        <v>3067</v>
      </c>
      <c r="G346" s="39">
        <v>20.79</v>
      </c>
      <c r="H346" s="40">
        <v>31.73</v>
      </c>
      <c r="I346" s="196"/>
    </row>
    <row r="347" spans="1:9" x14ac:dyDescent="0.2">
      <c r="A347" s="37" t="s">
        <v>2673</v>
      </c>
      <c r="B347" s="38" t="s">
        <v>2999</v>
      </c>
      <c r="C347" s="39" t="s">
        <v>95</v>
      </c>
      <c r="D347" s="39" t="s">
        <v>3000</v>
      </c>
      <c r="E347" s="38" t="s">
        <v>2641</v>
      </c>
      <c r="F347" s="38" t="s">
        <v>3068</v>
      </c>
      <c r="G347" s="39">
        <v>26.02</v>
      </c>
      <c r="H347" s="40">
        <v>72.2</v>
      </c>
      <c r="I347" s="196"/>
    </row>
    <row r="348" spans="1:9" x14ac:dyDescent="0.2">
      <c r="A348" s="37" t="s">
        <v>654</v>
      </c>
      <c r="B348" s="38" t="s">
        <v>3069</v>
      </c>
      <c r="C348" s="39" t="s">
        <v>95</v>
      </c>
      <c r="D348" s="39" t="s">
        <v>3070</v>
      </c>
      <c r="E348" s="38" t="s">
        <v>97</v>
      </c>
      <c r="F348" s="38" t="s">
        <v>3071</v>
      </c>
      <c r="G348" s="39">
        <v>12.75</v>
      </c>
      <c r="H348" s="40">
        <v>37.15</v>
      </c>
      <c r="I348" s="196"/>
    </row>
    <row r="349" spans="1:9" x14ac:dyDescent="0.2">
      <c r="A349" s="37" t="s">
        <v>827</v>
      </c>
      <c r="B349" s="38" t="s">
        <v>60</v>
      </c>
      <c r="C349" s="39" t="s">
        <v>61</v>
      </c>
      <c r="D349" s="39" t="s">
        <v>3</v>
      </c>
      <c r="E349" s="38" t="s">
        <v>62</v>
      </c>
      <c r="F349" s="38" t="s">
        <v>63</v>
      </c>
      <c r="G349" s="39" t="s">
        <v>64</v>
      </c>
      <c r="H349" s="40" t="s">
        <v>4</v>
      </c>
      <c r="I349" s="196"/>
    </row>
    <row r="350" spans="1:9" ht="19.5" x14ac:dyDescent="0.2">
      <c r="A350" s="37" t="s">
        <v>78</v>
      </c>
      <c r="B350" s="38" t="s">
        <v>828</v>
      </c>
      <c r="C350" s="39" t="s">
        <v>74</v>
      </c>
      <c r="D350" s="39" t="s">
        <v>829</v>
      </c>
      <c r="E350" s="38" t="s">
        <v>76</v>
      </c>
      <c r="F350" s="38" t="s">
        <v>6</v>
      </c>
      <c r="G350" s="39">
        <v>742.14</v>
      </c>
      <c r="H350" s="40">
        <v>742.14</v>
      </c>
      <c r="I350" s="196"/>
    </row>
    <row r="351" spans="1:9" x14ac:dyDescent="0.2">
      <c r="A351" s="37" t="s">
        <v>2673</v>
      </c>
      <c r="B351" s="38" t="s">
        <v>3072</v>
      </c>
      <c r="C351" s="39" t="s">
        <v>95</v>
      </c>
      <c r="D351" s="39" t="s">
        <v>3073</v>
      </c>
      <c r="E351" s="38" t="s">
        <v>2641</v>
      </c>
      <c r="F351" s="38" t="s">
        <v>3074</v>
      </c>
      <c r="G351" s="39">
        <v>24.29</v>
      </c>
      <c r="H351" s="40">
        <v>108.81</v>
      </c>
      <c r="I351" s="196"/>
    </row>
    <row r="352" spans="1:9" x14ac:dyDescent="0.2">
      <c r="A352" s="37" t="s">
        <v>2673</v>
      </c>
      <c r="B352" s="38" t="s">
        <v>2914</v>
      </c>
      <c r="C352" s="39" t="s">
        <v>95</v>
      </c>
      <c r="D352" s="39" t="s">
        <v>2915</v>
      </c>
      <c r="E352" s="38" t="s">
        <v>2641</v>
      </c>
      <c r="F352" s="38" t="s">
        <v>3075</v>
      </c>
      <c r="G352" s="39">
        <v>21.1</v>
      </c>
      <c r="H352" s="40">
        <v>106.87</v>
      </c>
      <c r="I352" s="196"/>
    </row>
    <row r="353" spans="1:9" ht="19.5" x14ac:dyDescent="0.2">
      <c r="A353" s="37" t="s">
        <v>654</v>
      </c>
      <c r="B353" s="38" t="s">
        <v>3076</v>
      </c>
      <c r="C353" s="39" t="s">
        <v>4811</v>
      </c>
      <c r="D353" s="39" t="s">
        <v>3077</v>
      </c>
      <c r="E353" s="38" t="s">
        <v>104</v>
      </c>
      <c r="F353" s="38" t="s">
        <v>3078</v>
      </c>
      <c r="G353" s="39">
        <v>36.26</v>
      </c>
      <c r="H353" s="40">
        <v>100.44</v>
      </c>
      <c r="I353" s="196"/>
    </row>
    <row r="354" spans="1:9" x14ac:dyDescent="0.2">
      <c r="A354" s="37" t="s">
        <v>654</v>
      </c>
      <c r="B354" s="38" t="s">
        <v>3079</v>
      </c>
      <c r="C354" s="39" t="s">
        <v>95</v>
      </c>
      <c r="D354" s="39" t="s">
        <v>3080</v>
      </c>
      <c r="E354" s="38" t="s">
        <v>787</v>
      </c>
      <c r="F354" s="38" t="s">
        <v>3081</v>
      </c>
      <c r="G354" s="39">
        <v>26.67</v>
      </c>
      <c r="H354" s="40">
        <v>1.06</v>
      </c>
      <c r="I354" s="196"/>
    </row>
    <row r="355" spans="1:9" x14ac:dyDescent="0.2">
      <c r="A355" s="37" t="s">
        <v>654</v>
      </c>
      <c r="B355" s="38" t="s">
        <v>3082</v>
      </c>
      <c r="C355" s="39" t="s">
        <v>2822</v>
      </c>
      <c r="D355" s="39" t="s">
        <v>3083</v>
      </c>
      <c r="E355" s="38" t="s">
        <v>76</v>
      </c>
      <c r="F355" s="38" t="s">
        <v>2719</v>
      </c>
      <c r="G355" s="39">
        <v>0.85</v>
      </c>
      <c r="H355" s="40">
        <v>3.4</v>
      </c>
      <c r="I355" s="196"/>
    </row>
    <row r="356" spans="1:9" ht="19.5" x14ac:dyDescent="0.2">
      <c r="A356" s="37" t="s">
        <v>654</v>
      </c>
      <c r="B356" s="38" t="s">
        <v>3084</v>
      </c>
      <c r="C356" s="39" t="s">
        <v>4811</v>
      </c>
      <c r="D356" s="39" t="s">
        <v>3085</v>
      </c>
      <c r="E356" s="38" t="s">
        <v>787</v>
      </c>
      <c r="F356" s="38" t="s">
        <v>3086</v>
      </c>
      <c r="G356" s="39">
        <v>36.35</v>
      </c>
      <c r="H356" s="40">
        <v>15.26</v>
      </c>
      <c r="I356" s="196"/>
    </row>
    <row r="357" spans="1:9" x14ac:dyDescent="0.2">
      <c r="A357" s="37" t="s">
        <v>654</v>
      </c>
      <c r="B357" s="38" t="s">
        <v>3087</v>
      </c>
      <c r="C357" s="39" t="s">
        <v>2822</v>
      </c>
      <c r="D357" s="39" t="s">
        <v>3088</v>
      </c>
      <c r="E357" s="38" t="s">
        <v>97</v>
      </c>
      <c r="F357" s="38" t="s">
        <v>3089</v>
      </c>
      <c r="G357" s="39">
        <v>37.119999999999997</v>
      </c>
      <c r="H357" s="40">
        <v>115.07</v>
      </c>
      <c r="I357" s="196"/>
    </row>
    <row r="358" spans="1:9" x14ac:dyDescent="0.2">
      <c r="A358" s="37" t="s">
        <v>654</v>
      </c>
      <c r="B358" s="38" t="s">
        <v>3090</v>
      </c>
      <c r="C358" s="39" t="s">
        <v>95</v>
      </c>
      <c r="D358" s="39" t="s">
        <v>3091</v>
      </c>
      <c r="E358" s="38" t="s">
        <v>76</v>
      </c>
      <c r="F358" s="38" t="s">
        <v>6</v>
      </c>
      <c r="G358" s="39">
        <v>51.4</v>
      </c>
      <c r="H358" s="40">
        <v>51.4</v>
      </c>
      <c r="I358" s="196"/>
    </row>
    <row r="359" spans="1:9" ht="19.5" x14ac:dyDescent="0.2">
      <c r="A359" s="37" t="s">
        <v>654</v>
      </c>
      <c r="B359" s="38" t="s">
        <v>3092</v>
      </c>
      <c r="C359" s="39" t="s">
        <v>95</v>
      </c>
      <c r="D359" s="39" t="s">
        <v>3093</v>
      </c>
      <c r="E359" s="38" t="s">
        <v>76</v>
      </c>
      <c r="F359" s="38" t="s">
        <v>3094</v>
      </c>
      <c r="G359" s="39">
        <v>32.15</v>
      </c>
      <c r="H359" s="40">
        <v>93.23</v>
      </c>
      <c r="I359" s="196"/>
    </row>
    <row r="360" spans="1:9" x14ac:dyDescent="0.2">
      <c r="A360" s="37" t="s">
        <v>654</v>
      </c>
      <c r="B360" s="38" t="s">
        <v>3095</v>
      </c>
      <c r="C360" s="39" t="s">
        <v>2822</v>
      </c>
      <c r="D360" s="39" t="s">
        <v>3096</v>
      </c>
      <c r="E360" s="38" t="s">
        <v>76</v>
      </c>
      <c r="F360" s="38" t="s">
        <v>6</v>
      </c>
      <c r="G360" s="39">
        <v>146.6</v>
      </c>
      <c r="H360" s="40">
        <v>146.6</v>
      </c>
      <c r="I360" s="196"/>
    </row>
    <row r="361" spans="1:9" x14ac:dyDescent="0.2">
      <c r="A361" s="37" t="s">
        <v>831</v>
      </c>
      <c r="B361" s="38" t="s">
        <v>60</v>
      </c>
      <c r="C361" s="39" t="s">
        <v>61</v>
      </c>
      <c r="D361" s="39" t="s">
        <v>3</v>
      </c>
      <c r="E361" s="38" t="s">
        <v>62</v>
      </c>
      <c r="F361" s="38" t="s">
        <v>63</v>
      </c>
      <c r="G361" s="39" t="s">
        <v>64</v>
      </c>
      <c r="H361" s="40" t="s">
        <v>4</v>
      </c>
      <c r="I361" s="196"/>
    </row>
    <row r="362" spans="1:9" ht="19.5" x14ac:dyDescent="0.2">
      <c r="A362" s="37" t="s">
        <v>78</v>
      </c>
      <c r="B362" s="38" t="s">
        <v>832</v>
      </c>
      <c r="C362" s="39" t="s">
        <v>74</v>
      </c>
      <c r="D362" s="39" t="s">
        <v>833</v>
      </c>
      <c r="E362" s="38" t="s">
        <v>76</v>
      </c>
      <c r="F362" s="38" t="s">
        <v>6</v>
      </c>
      <c r="G362" s="39">
        <v>913.61</v>
      </c>
      <c r="H362" s="40">
        <v>913.61</v>
      </c>
      <c r="I362" s="196"/>
    </row>
    <row r="363" spans="1:9" x14ac:dyDescent="0.2">
      <c r="A363" s="37" t="s">
        <v>2673</v>
      </c>
      <c r="B363" s="38" t="s">
        <v>3072</v>
      </c>
      <c r="C363" s="39" t="s">
        <v>95</v>
      </c>
      <c r="D363" s="39" t="s">
        <v>3073</v>
      </c>
      <c r="E363" s="38" t="s">
        <v>2641</v>
      </c>
      <c r="F363" s="38" t="s">
        <v>3097</v>
      </c>
      <c r="G363" s="39">
        <v>24.29</v>
      </c>
      <c r="H363" s="40">
        <v>113.55</v>
      </c>
      <c r="I363" s="196"/>
    </row>
    <row r="364" spans="1:9" x14ac:dyDescent="0.2">
      <c r="A364" s="37" t="s">
        <v>2673</v>
      </c>
      <c r="B364" s="38" t="s">
        <v>2914</v>
      </c>
      <c r="C364" s="39" t="s">
        <v>95</v>
      </c>
      <c r="D364" s="39" t="s">
        <v>2915</v>
      </c>
      <c r="E364" s="38" t="s">
        <v>2641</v>
      </c>
      <c r="F364" s="38" t="s">
        <v>3098</v>
      </c>
      <c r="G364" s="39">
        <v>21.1</v>
      </c>
      <c r="H364" s="40">
        <v>110.98</v>
      </c>
      <c r="I364" s="196"/>
    </row>
    <row r="365" spans="1:9" ht="19.5" x14ac:dyDescent="0.2">
      <c r="A365" s="37" t="s">
        <v>654</v>
      </c>
      <c r="B365" s="38" t="s">
        <v>3076</v>
      </c>
      <c r="C365" s="39" t="s">
        <v>4811</v>
      </c>
      <c r="D365" s="39" t="s">
        <v>3077</v>
      </c>
      <c r="E365" s="38" t="s">
        <v>104</v>
      </c>
      <c r="F365" s="38" t="s">
        <v>3099</v>
      </c>
      <c r="G365" s="39">
        <v>36.26</v>
      </c>
      <c r="H365" s="40">
        <v>276.3</v>
      </c>
      <c r="I365" s="196"/>
    </row>
    <row r="366" spans="1:9" x14ac:dyDescent="0.2">
      <c r="A366" s="37" t="s">
        <v>654</v>
      </c>
      <c r="B366" s="38" t="s">
        <v>3079</v>
      </c>
      <c r="C366" s="39" t="s">
        <v>95</v>
      </c>
      <c r="D366" s="39" t="s">
        <v>3080</v>
      </c>
      <c r="E366" s="38" t="s">
        <v>787</v>
      </c>
      <c r="F366" s="38" t="s">
        <v>3081</v>
      </c>
      <c r="G366" s="39">
        <v>26.67</v>
      </c>
      <c r="H366" s="40">
        <v>1.06</v>
      </c>
      <c r="I366" s="196"/>
    </row>
    <row r="367" spans="1:9" x14ac:dyDescent="0.2">
      <c r="A367" s="37" t="s">
        <v>654</v>
      </c>
      <c r="B367" s="38" t="s">
        <v>3082</v>
      </c>
      <c r="C367" s="39" t="s">
        <v>2822</v>
      </c>
      <c r="D367" s="39" t="s">
        <v>3083</v>
      </c>
      <c r="E367" s="38" t="s">
        <v>76</v>
      </c>
      <c r="F367" s="38" t="s">
        <v>2719</v>
      </c>
      <c r="G367" s="39">
        <v>0.85</v>
      </c>
      <c r="H367" s="40">
        <v>3.4</v>
      </c>
      <c r="I367" s="196"/>
    </row>
    <row r="368" spans="1:9" ht="19.5" x14ac:dyDescent="0.2">
      <c r="A368" s="37" t="s">
        <v>654</v>
      </c>
      <c r="B368" s="38" t="s">
        <v>3084</v>
      </c>
      <c r="C368" s="39" t="s">
        <v>4811</v>
      </c>
      <c r="D368" s="39" t="s">
        <v>3085</v>
      </c>
      <c r="E368" s="38" t="s">
        <v>787</v>
      </c>
      <c r="F368" s="38" t="s">
        <v>3086</v>
      </c>
      <c r="G368" s="39">
        <v>36.35</v>
      </c>
      <c r="H368" s="40">
        <v>15.26</v>
      </c>
      <c r="I368" s="196"/>
    </row>
    <row r="369" spans="1:9" x14ac:dyDescent="0.2">
      <c r="A369" s="37" t="s">
        <v>654</v>
      </c>
      <c r="B369" s="38" t="s">
        <v>3087</v>
      </c>
      <c r="C369" s="39" t="s">
        <v>2822</v>
      </c>
      <c r="D369" s="39" t="s">
        <v>3088</v>
      </c>
      <c r="E369" s="38" t="s">
        <v>97</v>
      </c>
      <c r="F369" s="38" t="s">
        <v>3100</v>
      </c>
      <c r="G369" s="39">
        <v>37.119999999999997</v>
      </c>
      <c r="H369" s="40">
        <v>118.78</v>
      </c>
      <c r="I369" s="196"/>
    </row>
    <row r="370" spans="1:9" x14ac:dyDescent="0.2">
      <c r="A370" s="37" t="s">
        <v>654</v>
      </c>
      <c r="B370" s="38" t="s">
        <v>3090</v>
      </c>
      <c r="C370" s="39" t="s">
        <v>95</v>
      </c>
      <c r="D370" s="39" t="s">
        <v>3091</v>
      </c>
      <c r="E370" s="38" t="s">
        <v>76</v>
      </c>
      <c r="F370" s="38" t="s">
        <v>6</v>
      </c>
      <c r="G370" s="39">
        <v>51.4</v>
      </c>
      <c r="H370" s="40">
        <v>51.4</v>
      </c>
      <c r="I370" s="196"/>
    </row>
    <row r="371" spans="1:9" ht="19.5" x14ac:dyDescent="0.2">
      <c r="A371" s="37" t="s">
        <v>654</v>
      </c>
      <c r="B371" s="38" t="s">
        <v>3092</v>
      </c>
      <c r="C371" s="39" t="s">
        <v>95</v>
      </c>
      <c r="D371" s="39" t="s">
        <v>3093</v>
      </c>
      <c r="E371" s="38" t="s">
        <v>76</v>
      </c>
      <c r="F371" s="38" t="s">
        <v>42</v>
      </c>
      <c r="G371" s="39">
        <v>32.15</v>
      </c>
      <c r="H371" s="40">
        <v>64.3</v>
      </c>
      <c r="I371" s="196"/>
    </row>
    <row r="372" spans="1:9" x14ac:dyDescent="0.2">
      <c r="A372" s="37" t="s">
        <v>654</v>
      </c>
      <c r="B372" s="38" t="s">
        <v>3101</v>
      </c>
      <c r="C372" s="39" t="s">
        <v>2822</v>
      </c>
      <c r="D372" s="39" t="s">
        <v>3102</v>
      </c>
      <c r="E372" s="38" t="s">
        <v>76</v>
      </c>
      <c r="F372" s="38" t="s">
        <v>6</v>
      </c>
      <c r="G372" s="39">
        <v>158.58000000000001</v>
      </c>
      <c r="H372" s="40">
        <v>158.58000000000001</v>
      </c>
      <c r="I372" s="196"/>
    </row>
    <row r="373" spans="1:9" x14ac:dyDescent="0.2">
      <c r="A373" s="37" t="s">
        <v>846</v>
      </c>
      <c r="B373" s="38" t="s">
        <v>60</v>
      </c>
      <c r="C373" s="39" t="s">
        <v>61</v>
      </c>
      <c r="D373" s="39" t="s">
        <v>3</v>
      </c>
      <c r="E373" s="38" t="s">
        <v>62</v>
      </c>
      <c r="F373" s="38" t="s">
        <v>63</v>
      </c>
      <c r="G373" s="39" t="s">
        <v>64</v>
      </c>
      <c r="H373" s="40" t="s">
        <v>4</v>
      </c>
      <c r="I373" s="196"/>
    </row>
    <row r="374" spans="1:9" x14ac:dyDescent="0.2">
      <c r="A374" s="37" t="s">
        <v>78</v>
      </c>
      <c r="B374" s="38" t="s">
        <v>847</v>
      </c>
      <c r="C374" s="39" t="s">
        <v>74</v>
      </c>
      <c r="D374" s="39" t="s">
        <v>848</v>
      </c>
      <c r="E374" s="38" t="s">
        <v>104</v>
      </c>
      <c r="F374" s="38" t="s">
        <v>6</v>
      </c>
      <c r="G374" s="39">
        <v>716.17</v>
      </c>
      <c r="H374" s="40">
        <v>716.17</v>
      </c>
      <c r="I374" s="196"/>
    </row>
    <row r="375" spans="1:9" x14ac:dyDescent="0.2">
      <c r="A375" s="37" t="s">
        <v>2673</v>
      </c>
      <c r="B375" s="38" t="s">
        <v>2916</v>
      </c>
      <c r="C375" s="39" t="s">
        <v>95</v>
      </c>
      <c r="D375" s="39" t="s">
        <v>2917</v>
      </c>
      <c r="E375" s="38" t="s">
        <v>2641</v>
      </c>
      <c r="F375" s="38" t="s">
        <v>3103</v>
      </c>
      <c r="G375" s="39">
        <v>22.95</v>
      </c>
      <c r="H375" s="40">
        <v>21.38</v>
      </c>
      <c r="I375" s="196"/>
    </row>
    <row r="376" spans="1:9" x14ac:dyDescent="0.2">
      <c r="A376" s="37" t="s">
        <v>2673</v>
      </c>
      <c r="B376" s="38" t="s">
        <v>2827</v>
      </c>
      <c r="C376" s="39" t="s">
        <v>95</v>
      </c>
      <c r="D376" s="39" t="s">
        <v>2828</v>
      </c>
      <c r="E376" s="38" t="s">
        <v>2641</v>
      </c>
      <c r="F376" s="38" t="s">
        <v>3103</v>
      </c>
      <c r="G376" s="39">
        <v>21.65</v>
      </c>
      <c r="H376" s="40">
        <v>20.170000000000002</v>
      </c>
      <c r="I376" s="196"/>
    </row>
    <row r="377" spans="1:9" x14ac:dyDescent="0.2">
      <c r="A377" s="37" t="s">
        <v>2673</v>
      </c>
      <c r="B377" s="38" t="s">
        <v>3002</v>
      </c>
      <c r="C377" s="39" t="s">
        <v>95</v>
      </c>
      <c r="D377" s="39" t="s">
        <v>3003</v>
      </c>
      <c r="E377" s="38" t="s">
        <v>2641</v>
      </c>
      <c r="F377" s="38" t="s">
        <v>3104</v>
      </c>
      <c r="G377" s="39">
        <v>21.28</v>
      </c>
      <c r="H377" s="40">
        <v>22.79</v>
      </c>
      <c r="I377" s="196"/>
    </row>
    <row r="378" spans="1:9" x14ac:dyDescent="0.2">
      <c r="A378" s="37" t="s">
        <v>2673</v>
      </c>
      <c r="B378" s="38" t="s">
        <v>2999</v>
      </c>
      <c r="C378" s="39" t="s">
        <v>95</v>
      </c>
      <c r="D378" s="39" t="s">
        <v>3000</v>
      </c>
      <c r="E378" s="38" t="s">
        <v>2641</v>
      </c>
      <c r="F378" s="38" t="s">
        <v>3104</v>
      </c>
      <c r="G378" s="39">
        <v>26.02</v>
      </c>
      <c r="H378" s="40">
        <v>27.86</v>
      </c>
      <c r="I378" s="196"/>
    </row>
    <row r="379" spans="1:9" x14ac:dyDescent="0.2">
      <c r="A379" s="37" t="s">
        <v>2673</v>
      </c>
      <c r="B379" s="38" t="s">
        <v>2992</v>
      </c>
      <c r="C379" s="39" t="s">
        <v>95</v>
      </c>
      <c r="D379" s="39" t="s">
        <v>2993</v>
      </c>
      <c r="E379" s="38" t="s">
        <v>2641</v>
      </c>
      <c r="F379" s="38" t="s">
        <v>3105</v>
      </c>
      <c r="G379" s="39">
        <v>27.44</v>
      </c>
      <c r="H379" s="40">
        <v>8.34</v>
      </c>
      <c r="I379" s="196"/>
    </row>
    <row r="380" spans="1:9" x14ac:dyDescent="0.2">
      <c r="A380" s="37" t="s">
        <v>2673</v>
      </c>
      <c r="B380" s="38" t="s">
        <v>2901</v>
      </c>
      <c r="C380" s="39" t="s">
        <v>95</v>
      </c>
      <c r="D380" s="39" t="s">
        <v>2902</v>
      </c>
      <c r="E380" s="38" t="s">
        <v>2641</v>
      </c>
      <c r="F380" s="38" t="s">
        <v>3106</v>
      </c>
      <c r="G380" s="39">
        <v>25.75</v>
      </c>
      <c r="H380" s="40">
        <v>54.04</v>
      </c>
      <c r="I380" s="196"/>
    </row>
    <row r="381" spans="1:9" x14ac:dyDescent="0.2">
      <c r="A381" s="37" t="s">
        <v>2673</v>
      </c>
      <c r="B381" s="38" t="s">
        <v>2744</v>
      </c>
      <c r="C381" s="39" t="s">
        <v>95</v>
      </c>
      <c r="D381" s="39" t="s">
        <v>2745</v>
      </c>
      <c r="E381" s="38" t="s">
        <v>2641</v>
      </c>
      <c r="F381" s="38" t="s">
        <v>3107</v>
      </c>
      <c r="G381" s="39">
        <v>20.79</v>
      </c>
      <c r="H381" s="40">
        <v>21.8</v>
      </c>
      <c r="I381" s="196"/>
    </row>
    <row r="382" spans="1:9" ht="19.5" x14ac:dyDescent="0.2">
      <c r="A382" s="37" t="s">
        <v>2673</v>
      </c>
      <c r="B382" s="38" t="s">
        <v>2772</v>
      </c>
      <c r="C382" s="39" t="s">
        <v>95</v>
      </c>
      <c r="D382" s="39" t="s">
        <v>2773</v>
      </c>
      <c r="E382" s="38" t="s">
        <v>111</v>
      </c>
      <c r="F382" s="38" t="s">
        <v>3108</v>
      </c>
      <c r="G382" s="39">
        <v>657.62</v>
      </c>
      <c r="H382" s="40">
        <v>5.26</v>
      </c>
      <c r="I382" s="196"/>
    </row>
    <row r="383" spans="1:9" x14ac:dyDescent="0.2">
      <c r="A383" s="37" t="s">
        <v>654</v>
      </c>
      <c r="B383" s="38" t="s">
        <v>3109</v>
      </c>
      <c r="C383" s="39" t="s">
        <v>2822</v>
      </c>
      <c r="D383" s="39" t="s">
        <v>3110</v>
      </c>
      <c r="E383" s="38" t="s">
        <v>104</v>
      </c>
      <c r="F383" s="38" t="s">
        <v>2924</v>
      </c>
      <c r="G383" s="39">
        <v>349.9</v>
      </c>
      <c r="H383" s="40">
        <v>367.39</v>
      </c>
      <c r="I383" s="196"/>
    </row>
    <row r="384" spans="1:9" x14ac:dyDescent="0.2">
      <c r="A384" s="37" t="s">
        <v>654</v>
      </c>
      <c r="B384" s="38" t="s">
        <v>3111</v>
      </c>
      <c r="C384" s="39" t="s">
        <v>95</v>
      </c>
      <c r="D384" s="39" t="s">
        <v>3112</v>
      </c>
      <c r="E384" s="38" t="s">
        <v>2920</v>
      </c>
      <c r="F384" s="38" t="s">
        <v>2780</v>
      </c>
      <c r="G384" s="39">
        <v>17.88</v>
      </c>
      <c r="H384" s="40">
        <v>2.21</v>
      </c>
      <c r="I384" s="196"/>
    </row>
    <row r="385" spans="1:9" x14ac:dyDescent="0.2">
      <c r="A385" s="37" t="s">
        <v>654</v>
      </c>
      <c r="B385" s="38" t="s">
        <v>3113</v>
      </c>
      <c r="C385" s="39" t="s">
        <v>95</v>
      </c>
      <c r="D385" s="39" t="s">
        <v>3114</v>
      </c>
      <c r="E385" s="38" t="s">
        <v>2920</v>
      </c>
      <c r="F385" s="38" t="s">
        <v>3115</v>
      </c>
      <c r="G385" s="39">
        <v>39.6</v>
      </c>
      <c r="H385" s="40">
        <v>16.37</v>
      </c>
      <c r="I385" s="196"/>
    </row>
    <row r="386" spans="1:9" x14ac:dyDescent="0.2">
      <c r="A386" s="37" t="s">
        <v>654</v>
      </c>
      <c r="B386" s="38" t="s">
        <v>3116</v>
      </c>
      <c r="C386" s="39" t="s">
        <v>95</v>
      </c>
      <c r="D386" s="39" t="s">
        <v>3117</v>
      </c>
      <c r="E386" s="38" t="s">
        <v>787</v>
      </c>
      <c r="F386" s="38" t="s">
        <v>3118</v>
      </c>
      <c r="G386" s="39">
        <v>10.210000000000001</v>
      </c>
      <c r="H386" s="40">
        <v>1.22</v>
      </c>
      <c r="I386" s="196"/>
    </row>
    <row r="387" spans="1:9" x14ac:dyDescent="0.2">
      <c r="A387" s="37" t="s">
        <v>654</v>
      </c>
      <c r="B387" s="38" t="s">
        <v>3119</v>
      </c>
      <c r="C387" s="39" t="s">
        <v>95</v>
      </c>
      <c r="D387" s="39" t="s">
        <v>3120</v>
      </c>
      <c r="E387" s="38" t="s">
        <v>104</v>
      </c>
      <c r="F387" s="38" t="s">
        <v>2924</v>
      </c>
      <c r="G387" s="39">
        <v>140.33000000000001</v>
      </c>
      <c r="H387" s="40">
        <v>147.34</v>
      </c>
      <c r="I387" s="196"/>
    </row>
    <row r="388" spans="1:9" x14ac:dyDescent="0.2">
      <c r="A388" s="37" t="s">
        <v>850</v>
      </c>
      <c r="B388" s="38" t="s">
        <v>60</v>
      </c>
      <c r="C388" s="39" t="s">
        <v>61</v>
      </c>
      <c r="D388" s="39" t="s">
        <v>3</v>
      </c>
      <c r="E388" s="38" t="s">
        <v>62</v>
      </c>
      <c r="F388" s="38" t="s">
        <v>63</v>
      </c>
      <c r="G388" s="39" t="s">
        <v>64</v>
      </c>
      <c r="H388" s="40" t="s">
        <v>4</v>
      </c>
      <c r="I388" s="196"/>
    </row>
    <row r="389" spans="1:9" x14ac:dyDescent="0.2">
      <c r="A389" s="37" t="s">
        <v>78</v>
      </c>
      <c r="B389" s="38" t="s">
        <v>851</v>
      </c>
      <c r="C389" s="39" t="s">
        <v>74</v>
      </c>
      <c r="D389" s="39" t="s">
        <v>852</v>
      </c>
      <c r="E389" s="38" t="s">
        <v>104</v>
      </c>
      <c r="F389" s="38" t="s">
        <v>6</v>
      </c>
      <c r="G389" s="39">
        <v>1121.05</v>
      </c>
      <c r="H389" s="40">
        <v>1121.05</v>
      </c>
      <c r="I389" s="196"/>
    </row>
    <row r="390" spans="1:9" x14ac:dyDescent="0.2">
      <c r="A390" s="37" t="s">
        <v>2673</v>
      </c>
      <c r="B390" s="38" t="s">
        <v>2999</v>
      </c>
      <c r="C390" s="39" t="s">
        <v>95</v>
      </c>
      <c r="D390" s="39" t="s">
        <v>3000</v>
      </c>
      <c r="E390" s="38" t="s">
        <v>2641</v>
      </c>
      <c r="F390" s="38" t="s">
        <v>3121</v>
      </c>
      <c r="G390" s="39">
        <v>26.02</v>
      </c>
      <c r="H390" s="40">
        <v>48.5</v>
      </c>
      <c r="I390" s="196"/>
    </row>
    <row r="391" spans="1:9" x14ac:dyDescent="0.2">
      <c r="A391" s="37" t="s">
        <v>2673</v>
      </c>
      <c r="B391" s="38" t="s">
        <v>2916</v>
      </c>
      <c r="C391" s="39" t="s">
        <v>95</v>
      </c>
      <c r="D391" s="39" t="s">
        <v>2917</v>
      </c>
      <c r="E391" s="38" t="s">
        <v>2641</v>
      </c>
      <c r="F391" s="38" t="s">
        <v>3122</v>
      </c>
      <c r="G391" s="39">
        <v>22.95</v>
      </c>
      <c r="H391" s="40">
        <v>20.190000000000001</v>
      </c>
      <c r="I391" s="196"/>
    </row>
    <row r="392" spans="1:9" x14ac:dyDescent="0.2">
      <c r="A392" s="37" t="s">
        <v>2673</v>
      </c>
      <c r="B392" s="38" t="s">
        <v>2827</v>
      </c>
      <c r="C392" s="39" t="s">
        <v>95</v>
      </c>
      <c r="D392" s="39" t="s">
        <v>2828</v>
      </c>
      <c r="E392" s="38" t="s">
        <v>2641</v>
      </c>
      <c r="F392" s="38" t="s">
        <v>3122</v>
      </c>
      <c r="G392" s="39">
        <v>21.65</v>
      </c>
      <c r="H392" s="40">
        <v>19.05</v>
      </c>
      <c r="I392" s="196"/>
    </row>
    <row r="393" spans="1:9" x14ac:dyDescent="0.2">
      <c r="A393" s="37" t="s">
        <v>2673</v>
      </c>
      <c r="B393" s="38" t="s">
        <v>3002</v>
      </c>
      <c r="C393" s="39" t="s">
        <v>95</v>
      </c>
      <c r="D393" s="39" t="s">
        <v>3003</v>
      </c>
      <c r="E393" s="38" t="s">
        <v>2641</v>
      </c>
      <c r="F393" s="38" t="s">
        <v>3121</v>
      </c>
      <c r="G393" s="39">
        <v>21.28</v>
      </c>
      <c r="H393" s="40">
        <v>39.659999999999997</v>
      </c>
      <c r="I393" s="196"/>
    </row>
    <row r="394" spans="1:9" x14ac:dyDescent="0.2">
      <c r="A394" s="37" t="s">
        <v>2673</v>
      </c>
      <c r="B394" s="38" t="s">
        <v>2901</v>
      </c>
      <c r="C394" s="39" t="s">
        <v>95</v>
      </c>
      <c r="D394" s="39" t="s">
        <v>2902</v>
      </c>
      <c r="E394" s="38" t="s">
        <v>2641</v>
      </c>
      <c r="F394" s="38" t="s">
        <v>3123</v>
      </c>
      <c r="G394" s="39">
        <v>25.75</v>
      </c>
      <c r="H394" s="40">
        <v>117.96</v>
      </c>
      <c r="I394" s="196"/>
    </row>
    <row r="395" spans="1:9" x14ac:dyDescent="0.2">
      <c r="A395" s="37" t="s">
        <v>2673</v>
      </c>
      <c r="B395" s="38" t="s">
        <v>2744</v>
      </c>
      <c r="C395" s="39" t="s">
        <v>95</v>
      </c>
      <c r="D395" s="39" t="s">
        <v>2745</v>
      </c>
      <c r="E395" s="38" t="s">
        <v>2641</v>
      </c>
      <c r="F395" s="38" t="s">
        <v>3124</v>
      </c>
      <c r="G395" s="39">
        <v>20.79</v>
      </c>
      <c r="H395" s="40">
        <v>47.62</v>
      </c>
      <c r="I395" s="196"/>
    </row>
    <row r="396" spans="1:9" ht="19.5" x14ac:dyDescent="0.2">
      <c r="A396" s="37" t="s">
        <v>2673</v>
      </c>
      <c r="B396" s="38" t="s">
        <v>2772</v>
      </c>
      <c r="C396" s="39" t="s">
        <v>95</v>
      </c>
      <c r="D396" s="39" t="s">
        <v>2773</v>
      </c>
      <c r="E396" s="38" t="s">
        <v>111</v>
      </c>
      <c r="F396" s="38" t="s">
        <v>3125</v>
      </c>
      <c r="G396" s="39">
        <v>657.62</v>
      </c>
      <c r="H396" s="40">
        <v>13.81</v>
      </c>
      <c r="I396" s="196"/>
    </row>
    <row r="397" spans="1:9" x14ac:dyDescent="0.2">
      <c r="A397" s="37" t="s">
        <v>654</v>
      </c>
      <c r="B397" s="38" t="s">
        <v>3126</v>
      </c>
      <c r="C397" s="39" t="s">
        <v>2822</v>
      </c>
      <c r="D397" s="39" t="s">
        <v>3127</v>
      </c>
      <c r="E397" s="38" t="s">
        <v>104</v>
      </c>
      <c r="F397" s="38" t="s">
        <v>2924</v>
      </c>
      <c r="G397" s="39">
        <v>598.19000000000005</v>
      </c>
      <c r="H397" s="40">
        <v>628.09</v>
      </c>
      <c r="I397" s="196"/>
    </row>
    <row r="398" spans="1:9" x14ac:dyDescent="0.2">
      <c r="A398" s="37" t="s">
        <v>654</v>
      </c>
      <c r="B398" s="38" t="s">
        <v>3116</v>
      </c>
      <c r="C398" s="39" t="s">
        <v>95</v>
      </c>
      <c r="D398" s="39" t="s">
        <v>3117</v>
      </c>
      <c r="E398" s="38" t="s">
        <v>787</v>
      </c>
      <c r="F398" s="38" t="s">
        <v>3118</v>
      </c>
      <c r="G398" s="39">
        <v>10.210000000000001</v>
      </c>
      <c r="H398" s="40">
        <v>1.22</v>
      </c>
      <c r="I398" s="196"/>
    </row>
    <row r="399" spans="1:9" ht="19.5" x14ac:dyDescent="0.2">
      <c r="A399" s="37" t="s">
        <v>654</v>
      </c>
      <c r="B399" s="38" t="s">
        <v>3128</v>
      </c>
      <c r="C399" s="39" t="s">
        <v>2815</v>
      </c>
      <c r="D399" s="39" t="s">
        <v>3129</v>
      </c>
      <c r="E399" s="38" t="s">
        <v>104</v>
      </c>
      <c r="F399" s="38" t="s">
        <v>6</v>
      </c>
      <c r="G399" s="39">
        <v>184.95</v>
      </c>
      <c r="H399" s="40">
        <v>184.95</v>
      </c>
      <c r="I399" s="196"/>
    </row>
    <row r="400" spans="1:9" x14ac:dyDescent="0.2">
      <c r="A400" s="37" t="s">
        <v>854</v>
      </c>
      <c r="B400" s="38" t="s">
        <v>60</v>
      </c>
      <c r="C400" s="39" t="s">
        <v>61</v>
      </c>
      <c r="D400" s="39" t="s">
        <v>3</v>
      </c>
      <c r="E400" s="38" t="s">
        <v>62</v>
      </c>
      <c r="F400" s="38" t="s">
        <v>63</v>
      </c>
      <c r="G400" s="39" t="s">
        <v>64</v>
      </c>
      <c r="H400" s="40" t="s">
        <v>4</v>
      </c>
      <c r="I400" s="196"/>
    </row>
    <row r="401" spans="1:9" ht="19.5" x14ac:dyDescent="0.2">
      <c r="A401" s="37" t="s">
        <v>78</v>
      </c>
      <c r="B401" s="38" t="s">
        <v>855</v>
      </c>
      <c r="C401" s="39" t="s">
        <v>74</v>
      </c>
      <c r="D401" s="39" t="s">
        <v>856</v>
      </c>
      <c r="E401" s="38" t="s">
        <v>857</v>
      </c>
      <c r="F401" s="38" t="s">
        <v>6</v>
      </c>
      <c r="G401" s="39">
        <v>748.72</v>
      </c>
      <c r="H401" s="40">
        <v>748.72</v>
      </c>
      <c r="I401" s="196"/>
    </row>
    <row r="402" spans="1:9" x14ac:dyDescent="0.2">
      <c r="A402" s="37" t="s">
        <v>2673</v>
      </c>
      <c r="B402" s="38" t="s">
        <v>2916</v>
      </c>
      <c r="C402" s="39" t="s">
        <v>95</v>
      </c>
      <c r="D402" s="39" t="s">
        <v>2917</v>
      </c>
      <c r="E402" s="38" t="s">
        <v>2641</v>
      </c>
      <c r="F402" s="38" t="s">
        <v>3103</v>
      </c>
      <c r="G402" s="39">
        <v>22.95</v>
      </c>
      <c r="H402" s="40">
        <v>21.38</v>
      </c>
      <c r="I402" s="196"/>
    </row>
    <row r="403" spans="1:9" x14ac:dyDescent="0.2">
      <c r="A403" s="37" t="s">
        <v>2673</v>
      </c>
      <c r="B403" s="38" t="s">
        <v>2827</v>
      </c>
      <c r="C403" s="39" t="s">
        <v>95</v>
      </c>
      <c r="D403" s="39" t="s">
        <v>2828</v>
      </c>
      <c r="E403" s="38" t="s">
        <v>2641</v>
      </c>
      <c r="F403" s="38" t="s">
        <v>3103</v>
      </c>
      <c r="G403" s="39">
        <v>21.65</v>
      </c>
      <c r="H403" s="40">
        <v>20.170000000000002</v>
      </c>
      <c r="I403" s="196"/>
    </row>
    <row r="404" spans="1:9" x14ac:dyDescent="0.2">
      <c r="A404" s="37" t="s">
        <v>2673</v>
      </c>
      <c r="B404" s="38" t="s">
        <v>3002</v>
      </c>
      <c r="C404" s="39" t="s">
        <v>95</v>
      </c>
      <c r="D404" s="39" t="s">
        <v>3003</v>
      </c>
      <c r="E404" s="38" t="s">
        <v>2641</v>
      </c>
      <c r="F404" s="38" t="s">
        <v>3104</v>
      </c>
      <c r="G404" s="39">
        <v>21.28</v>
      </c>
      <c r="H404" s="40">
        <v>22.79</v>
      </c>
      <c r="I404" s="196"/>
    </row>
    <row r="405" spans="1:9" x14ac:dyDescent="0.2">
      <c r="A405" s="37" t="s">
        <v>2673</v>
      </c>
      <c r="B405" s="38" t="s">
        <v>2999</v>
      </c>
      <c r="C405" s="39" t="s">
        <v>95</v>
      </c>
      <c r="D405" s="39" t="s">
        <v>3000</v>
      </c>
      <c r="E405" s="38" t="s">
        <v>2641</v>
      </c>
      <c r="F405" s="38" t="s">
        <v>3104</v>
      </c>
      <c r="G405" s="39">
        <v>26.02</v>
      </c>
      <c r="H405" s="40">
        <v>27.86</v>
      </c>
      <c r="I405" s="196"/>
    </row>
    <row r="406" spans="1:9" x14ac:dyDescent="0.2">
      <c r="A406" s="37" t="s">
        <v>2673</v>
      </c>
      <c r="B406" s="38" t="s">
        <v>2901</v>
      </c>
      <c r="C406" s="39" t="s">
        <v>95</v>
      </c>
      <c r="D406" s="39" t="s">
        <v>2902</v>
      </c>
      <c r="E406" s="38" t="s">
        <v>2641</v>
      </c>
      <c r="F406" s="38" t="s">
        <v>3106</v>
      </c>
      <c r="G406" s="39">
        <v>25.75</v>
      </c>
      <c r="H406" s="40">
        <v>54.04</v>
      </c>
      <c r="I406" s="196"/>
    </row>
    <row r="407" spans="1:9" x14ac:dyDescent="0.2">
      <c r="A407" s="37" t="s">
        <v>2673</v>
      </c>
      <c r="B407" s="38" t="s">
        <v>2744</v>
      </c>
      <c r="C407" s="39" t="s">
        <v>95</v>
      </c>
      <c r="D407" s="39" t="s">
        <v>2745</v>
      </c>
      <c r="E407" s="38" t="s">
        <v>2641</v>
      </c>
      <c r="F407" s="38" t="s">
        <v>3107</v>
      </c>
      <c r="G407" s="39">
        <v>20.79</v>
      </c>
      <c r="H407" s="40">
        <v>21.8</v>
      </c>
      <c r="I407" s="196"/>
    </row>
    <row r="408" spans="1:9" ht="19.5" x14ac:dyDescent="0.2">
      <c r="A408" s="37" t="s">
        <v>2673</v>
      </c>
      <c r="B408" s="38" t="s">
        <v>2772</v>
      </c>
      <c r="C408" s="39" t="s">
        <v>95</v>
      </c>
      <c r="D408" s="39" t="s">
        <v>2773</v>
      </c>
      <c r="E408" s="38" t="s">
        <v>111</v>
      </c>
      <c r="F408" s="38" t="s">
        <v>3108</v>
      </c>
      <c r="G408" s="39">
        <v>657.62</v>
      </c>
      <c r="H408" s="40">
        <v>5.26</v>
      </c>
      <c r="I408" s="196"/>
    </row>
    <row r="409" spans="1:9" x14ac:dyDescent="0.2">
      <c r="A409" s="37" t="s">
        <v>654</v>
      </c>
      <c r="B409" s="38" t="s">
        <v>3116</v>
      </c>
      <c r="C409" s="39" t="s">
        <v>95</v>
      </c>
      <c r="D409" s="39" t="s">
        <v>3117</v>
      </c>
      <c r="E409" s="38" t="s">
        <v>787</v>
      </c>
      <c r="F409" s="38" t="s">
        <v>3118</v>
      </c>
      <c r="G409" s="39">
        <v>10.210000000000001</v>
      </c>
      <c r="H409" s="40">
        <v>1.22</v>
      </c>
      <c r="I409" s="196"/>
    </row>
    <row r="410" spans="1:9" x14ac:dyDescent="0.2">
      <c r="A410" s="37" t="s">
        <v>654</v>
      </c>
      <c r="B410" s="38" t="s">
        <v>3119</v>
      </c>
      <c r="C410" s="39" t="s">
        <v>95</v>
      </c>
      <c r="D410" s="39" t="s">
        <v>3120</v>
      </c>
      <c r="E410" s="38" t="s">
        <v>104</v>
      </c>
      <c r="F410" s="38" t="s">
        <v>2924</v>
      </c>
      <c r="G410" s="39">
        <v>140.33000000000001</v>
      </c>
      <c r="H410" s="40">
        <v>147.34</v>
      </c>
      <c r="I410" s="196"/>
    </row>
    <row r="411" spans="1:9" x14ac:dyDescent="0.2">
      <c r="A411" s="37" t="s">
        <v>654</v>
      </c>
      <c r="B411" s="38" t="s">
        <v>3126</v>
      </c>
      <c r="C411" s="39" t="s">
        <v>2822</v>
      </c>
      <c r="D411" s="39" t="s">
        <v>3127</v>
      </c>
      <c r="E411" s="38" t="s">
        <v>104</v>
      </c>
      <c r="F411" s="38" t="s">
        <v>3130</v>
      </c>
      <c r="G411" s="39">
        <v>598.19000000000005</v>
      </c>
      <c r="H411" s="40">
        <v>185.43</v>
      </c>
      <c r="I411" s="196"/>
    </row>
    <row r="412" spans="1:9" x14ac:dyDescent="0.2">
      <c r="A412" s="37" t="s">
        <v>654</v>
      </c>
      <c r="B412" s="38" t="s">
        <v>3109</v>
      </c>
      <c r="C412" s="39" t="s">
        <v>2822</v>
      </c>
      <c r="D412" s="39" t="s">
        <v>3110</v>
      </c>
      <c r="E412" s="38" t="s">
        <v>104</v>
      </c>
      <c r="F412" s="38" t="s">
        <v>3131</v>
      </c>
      <c r="G412" s="39">
        <v>349.9</v>
      </c>
      <c r="H412" s="40">
        <v>241.43</v>
      </c>
      <c r="I412" s="196"/>
    </row>
    <row r="413" spans="1:9" x14ac:dyDescent="0.2">
      <c r="A413" s="37" t="s">
        <v>859</v>
      </c>
      <c r="B413" s="38" t="s">
        <v>60</v>
      </c>
      <c r="C413" s="39" t="s">
        <v>61</v>
      </c>
      <c r="D413" s="39" t="s">
        <v>3</v>
      </c>
      <c r="E413" s="38" t="s">
        <v>62</v>
      </c>
      <c r="F413" s="38" t="s">
        <v>63</v>
      </c>
      <c r="G413" s="39" t="s">
        <v>64</v>
      </c>
      <c r="H413" s="40" t="s">
        <v>4</v>
      </c>
      <c r="I413" s="196"/>
    </row>
    <row r="414" spans="1:9" x14ac:dyDescent="0.2">
      <c r="A414" s="37" t="s">
        <v>78</v>
      </c>
      <c r="B414" s="38" t="s">
        <v>860</v>
      </c>
      <c r="C414" s="39" t="s">
        <v>74</v>
      </c>
      <c r="D414" s="39" t="s">
        <v>861</v>
      </c>
      <c r="E414" s="38" t="s">
        <v>104</v>
      </c>
      <c r="F414" s="38" t="s">
        <v>6</v>
      </c>
      <c r="G414" s="39">
        <v>1183.46</v>
      </c>
      <c r="H414" s="40">
        <v>1183.46</v>
      </c>
      <c r="I414" s="196"/>
    </row>
    <row r="415" spans="1:9" x14ac:dyDescent="0.2">
      <c r="A415" s="37" t="s">
        <v>2673</v>
      </c>
      <c r="B415" s="38" t="s">
        <v>2901</v>
      </c>
      <c r="C415" s="39" t="s">
        <v>95</v>
      </c>
      <c r="D415" s="39" t="s">
        <v>2902</v>
      </c>
      <c r="E415" s="38" t="s">
        <v>2641</v>
      </c>
      <c r="F415" s="38" t="s">
        <v>3106</v>
      </c>
      <c r="G415" s="39">
        <v>25.75</v>
      </c>
      <c r="H415" s="40">
        <v>54.04</v>
      </c>
      <c r="I415" s="196"/>
    </row>
    <row r="416" spans="1:9" x14ac:dyDescent="0.2">
      <c r="A416" s="37" t="s">
        <v>2673</v>
      </c>
      <c r="B416" s="38" t="s">
        <v>2999</v>
      </c>
      <c r="C416" s="39" t="s">
        <v>95</v>
      </c>
      <c r="D416" s="39" t="s">
        <v>3000</v>
      </c>
      <c r="E416" s="38" t="s">
        <v>2641</v>
      </c>
      <c r="F416" s="38" t="s">
        <v>3104</v>
      </c>
      <c r="G416" s="39">
        <v>26.02</v>
      </c>
      <c r="H416" s="40">
        <v>27.86</v>
      </c>
      <c r="I416" s="196"/>
    </row>
    <row r="417" spans="1:9" x14ac:dyDescent="0.2">
      <c r="A417" s="37" t="s">
        <v>2673</v>
      </c>
      <c r="B417" s="38" t="s">
        <v>2916</v>
      </c>
      <c r="C417" s="39" t="s">
        <v>95</v>
      </c>
      <c r="D417" s="39" t="s">
        <v>2917</v>
      </c>
      <c r="E417" s="38" t="s">
        <v>2641</v>
      </c>
      <c r="F417" s="38" t="s">
        <v>3103</v>
      </c>
      <c r="G417" s="39">
        <v>22.95</v>
      </c>
      <c r="H417" s="40">
        <v>21.38</v>
      </c>
      <c r="I417" s="196"/>
    </row>
    <row r="418" spans="1:9" x14ac:dyDescent="0.2">
      <c r="A418" s="37" t="s">
        <v>2673</v>
      </c>
      <c r="B418" s="38" t="s">
        <v>2992</v>
      </c>
      <c r="C418" s="39" t="s">
        <v>95</v>
      </c>
      <c r="D418" s="39" t="s">
        <v>2993</v>
      </c>
      <c r="E418" s="38" t="s">
        <v>2641</v>
      </c>
      <c r="F418" s="38" t="s">
        <v>3105</v>
      </c>
      <c r="G418" s="39">
        <v>27.44</v>
      </c>
      <c r="H418" s="40">
        <v>8.34</v>
      </c>
      <c r="I418" s="196"/>
    </row>
    <row r="419" spans="1:9" x14ac:dyDescent="0.2">
      <c r="A419" s="37" t="s">
        <v>2673</v>
      </c>
      <c r="B419" s="38" t="s">
        <v>2827</v>
      </c>
      <c r="C419" s="39" t="s">
        <v>95</v>
      </c>
      <c r="D419" s="39" t="s">
        <v>2828</v>
      </c>
      <c r="E419" s="38" t="s">
        <v>2641</v>
      </c>
      <c r="F419" s="38" t="s">
        <v>3103</v>
      </c>
      <c r="G419" s="39">
        <v>21.65</v>
      </c>
      <c r="H419" s="40">
        <v>20.170000000000002</v>
      </c>
      <c r="I419" s="196"/>
    </row>
    <row r="420" spans="1:9" x14ac:dyDescent="0.2">
      <c r="A420" s="37" t="s">
        <v>2673</v>
      </c>
      <c r="B420" s="38" t="s">
        <v>3002</v>
      </c>
      <c r="C420" s="39" t="s">
        <v>95</v>
      </c>
      <c r="D420" s="39" t="s">
        <v>3003</v>
      </c>
      <c r="E420" s="38" t="s">
        <v>2641</v>
      </c>
      <c r="F420" s="38" t="s">
        <v>3104</v>
      </c>
      <c r="G420" s="39">
        <v>21.28</v>
      </c>
      <c r="H420" s="40">
        <v>22.79</v>
      </c>
      <c r="I420" s="196"/>
    </row>
    <row r="421" spans="1:9" x14ac:dyDescent="0.2">
      <c r="A421" s="37" t="s">
        <v>2673</v>
      </c>
      <c r="B421" s="38" t="s">
        <v>2744</v>
      </c>
      <c r="C421" s="39" t="s">
        <v>95</v>
      </c>
      <c r="D421" s="39" t="s">
        <v>2745</v>
      </c>
      <c r="E421" s="38" t="s">
        <v>2641</v>
      </c>
      <c r="F421" s="38" t="s">
        <v>3107</v>
      </c>
      <c r="G421" s="39">
        <v>20.79</v>
      </c>
      <c r="H421" s="40">
        <v>21.8</v>
      </c>
      <c r="I421" s="196"/>
    </row>
    <row r="422" spans="1:9" ht="19.5" x14ac:dyDescent="0.2">
      <c r="A422" s="37" t="s">
        <v>2673</v>
      </c>
      <c r="B422" s="38" t="s">
        <v>2772</v>
      </c>
      <c r="C422" s="39" t="s">
        <v>95</v>
      </c>
      <c r="D422" s="39" t="s">
        <v>2773</v>
      </c>
      <c r="E422" s="38" t="s">
        <v>111</v>
      </c>
      <c r="F422" s="38" t="s">
        <v>3108</v>
      </c>
      <c r="G422" s="39">
        <v>657.62</v>
      </c>
      <c r="H422" s="40">
        <v>5.26</v>
      </c>
      <c r="I422" s="196"/>
    </row>
    <row r="423" spans="1:9" x14ac:dyDescent="0.2">
      <c r="A423" s="37" t="s">
        <v>654</v>
      </c>
      <c r="B423" s="38" t="s">
        <v>3132</v>
      </c>
      <c r="C423" s="39" t="s">
        <v>2822</v>
      </c>
      <c r="D423" s="39" t="s">
        <v>3133</v>
      </c>
      <c r="E423" s="38" t="s">
        <v>104</v>
      </c>
      <c r="F423" s="38" t="s">
        <v>6</v>
      </c>
      <c r="G423" s="39">
        <v>832.66</v>
      </c>
      <c r="H423" s="40">
        <v>832.66</v>
      </c>
      <c r="I423" s="196"/>
    </row>
    <row r="424" spans="1:9" x14ac:dyDescent="0.2">
      <c r="A424" s="37" t="s">
        <v>654</v>
      </c>
      <c r="B424" s="38" t="s">
        <v>3134</v>
      </c>
      <c r="C424" s="39" t="s">
        <v>2822</v>
      </c>
      <c r="D424" s="39" t="s">
        <v>3135</v>
      </c>
      <c r="E424" s="38" t="s">
        <v>787</v>
      </c>
      <c r="F424" s="38" t="s">
        <v>3118</v>
      </c>
      <c r="G424" s="39">
        <v>16.899999999999999</v>
      </c>
      <c r="H424" s="40">
        <v>2.02</v>
      </c>
      <c r="I424" s="196"/>
    </row>
    <row r="425" spans="1:9" x14ac:dyDescent="0.2">
      <c r="A425" s="37" t="s">
        <v>654</v>
      </c>
      <c r="B425" s="38" t="s">
        <v>3111</v>
      </c>
      <c r="C425" s="39" t="s">
        <v>95</v>
      </c>
      <c r="D425" s="39" t="s">
        <v>3112</v>
      </c>
      <c r="E425" s="38" t="s">
        <v>2920</v>
      </c>
      <c r="F425" s="38" t="s">
        <v>2780</v>
      </c>
      <c r="G425" s="39">
        <v>17.88</v>
      </c>
      <c r="H425" s="40">
        <v>2.21</v>
      </c>
      <c r="I425" s="196"/>
    </row>
    <row r="426" spans="1:9" x14ac:dyDescent="0.2">
      <c r="A426" s="37" t="s">
        <v>654</v>
      </c>
      <c r="B426" s="38" t="s">
        <v>3113</v>
      </c>
      <c r="C426" s="39" t="s">
        <v>95</v>
      </c>
      <c r="D426" s="39" t="s">
        <v>3114</v>
      </c>
      <c r="E426" s="38" t="s">
        <v>2920</v>
      </c>
      <c r="F426" s="38" t="s">
        <v>3115</v>
      </c>
      <c r="G426" s="39">
        <v>39.6</v>
      </c>
      <c r="H426" s="40">
        <v>16.37</v>
      </c>
      <c r="I426" s="196"/>
    </row>
    <row r="427" spans="1:9" x14ac:dyDescent="0.2">
      <c r="A427" s="37" t="s">
        <v>654</v>
      </c>
      <c r="B427" s="38" t="s">
        <v>3116</v>
      </c>
      <c r="C427" s="39" t="s">
        <v>95</v>
      </c>
      <c r="D427" s="39" t="s">
        <v>3117</v>
      </c>
      <c r="E427" s="38" t="s">
        <v>787</v>
      </c>
      <c r="F427" s="38" t="s">
        <v>3118</v>
      </c>
      <c r="G427" s="39">
        <v>10.210000000000001</v>
      </c>
      <c r="H427" s="40">
        <v>1.22</v>
      </c>
      <c r="I427" s="196"/>
    </row>
    <row r="428" spans="1:9" x14ac:dyDescent="0.2">
      <c r="A428" s="37" t="s">
        <v>654</v>
      </c>
      <c r="B428" s="38" t="s">
        <v>3119</v>
      </c>
      <c r="C428" s="39" t="s">
        <v>95</v>
      </c>
      <c r="D428" s="39" t="s">
        <v>3120</v>
      </c>
      <c r="E428" s="38" t="s">
        <v>104</v>
      </c>
      <c r="F428" s="38" t="s">
        <v>2924</v>
      </c>
      <c r="G428" s="39">
        <v>140.33000000000001</v>
      </c>
      <c r="H428" s="40">
        <v>147.34</v>
      </c>
      <c r="I428" s="196"/>
    </row>
    <row r="429" spans="1:9" x14ac:dyDescent="0.2">
      <c r="A429" s="37" t="s">
        <v>863</v>
      </c>
      <c r="B429" s="38" t="s">
        <v>60</v>
      </c>
      <c r="C429" s="39" t="s">
        <v>61</v>
      </c>
      <c r="D429" s="39" t="s">
        <v>3</v>
      </c>
      <c r="E429" s="38" t="s">
        <v>62</v>
      </c>
      <c r="F429" s="38" t="s">
        <v>63</v>
      </c>
      <c r="G429" s="39" t="s">
        <v>64</v>
      </c>
      <c r="H429" s="40" t="s">
        <v>4</v>
      </c>
      <c r="I429" s="196"/>
    </row>
    <row r="430" spans="1:9" ht="19.5" x14ac:dyDescent="0.2">
      <c r="A430" s="37" t="s">
        <v>78</v>
      </c>
      <c r="B430" s="38" t="s">
        <v>864</v>
      </c>
      <c r="C430" s="39" t="s">
        <v>74</v>
      </c>
      <c r="D430" s="39" t="s">
        <v>865</v>
      </c>
      <c r="E430" s="38" t="s">
        <v>104</v>
      </c>
      <c r="F430" s="38" t="s">
        <v>6</v>
      </c>
      <c r="G430" s="39">
        <v>527.57000000000005</v>
      </c>
      <c r="H430" s="40">
        <v>527.57000000000005</v>
      </c>
      <c r="I430" s="196"/>
    </row>
    <row r="431" spans="1:9" x14ac:dyDescent="0.2">
      <c r="A431" s="37" t="s">
        <v>2673</v>
      </c>
      <c r="B431" s="38" t="s">
        <v>2901</v>
      </c>
      <c r="C431" s="39" t="s">
        <v>95</v>
      </c>
      <c r="D431" s="39" t="s">
        <v>2902</v>
      </c>
      <c r="E431" s="38" t="s">
        <v>2641</v>
      </c>
      <c r="F431" s="38" t="s">
        <v>2994</v>
      </c>
      <c r="G431" s="39">
        <v>25.75</v>
      </c>
      <c r="H431" s="40">
        <v>20.6</v>
      </c>
      <c r="I431" s="196"/>
    </row>
    <row r="432" spans="1:9" x14ac:dyDescent="0.2">
      <c r="A432" s="37" t="s">
        <v>2673</v>
      </c>
      <c r="B432" s="38" t="s">
        <v>2999</v>
      </c>
      <c r="C432" s="39" t="s">
        <v>95</v>
      </c>
      <c r="D432" s="39" t="s">
        <v>3000</v>
      </c>
      <c r="E432" s="38" t="s">
        <v>2641</v>
      </c>
      <c r="F432" s="38" t="s">
        <v>2840</v>
      </c>
      <c r="G432" s="39">
        <v>26.02</v>
      </c>
      <c r="H432" s="40">
        <v>46.83</v>
      </c>
      <c r="I432" s="196"/>
    </row>
    <row r="433" spans="1:9" x14ac:dyDescent="0.2">
      <c r="A433" s="37" t="s">
        <v>2673</v>
      </c>
      <c r="B433" s="38" t="s">
        <v>2744</v>
      </c>
      <c r="C433" s="39" t="s">
        <v>95</v>
      </c>
      <c r="D433" s="39" t="s">
        <v>2745</v>
      </c>
      <c r="E433" s="38" t="s">
        <v>2641</v>
      </c>
      <c r="F433" s="38" t="s">
        <v>2712</v>
      </c>
      <c r="G433" s="39">
        <v>20.79</v>
      </c>
      <c r="H433" s="40">
        <v>62.37</v>
      </c>
      <c r="I433" s="196"/>
    </row>
    <row r="434" spans="1:9" ht="19.5" x14ac:dyDescent="0.2">
      <c r="A434" s="37" t="s">
        <v>2673</v>
      </c>
      <c r="B434" s="38" t="s">
        <v>3064</v>
      </c>
      <c r="C434" s="39" t="s">
        <v>95</v>
      </c>
      <c r="D434" s="39" t="s">
        <v>3065</v>
      </c>
      <c r="E434" s="38" t="s">
        <v>111</v>
      </c>
      <c r="F434" s="38" t="s">
        <v>2886</v>
      </c>
      <c r="G434" s="39">
        <v>643.09</v>
      </c>
      <c r="H434" s="40">
        <v>3.85</v>
      </c>
      <c r="I434" s="196"/>
    </row>
    <row r="435" spans="1:9" ht="19.5" x14ac:dyDescent="0.2">
      <c r="A435" s="37" t="s">
        <v>654</v>
      </c>
      <c r="B435" s="38" t="s">
        <v>3136</v>
      </c>
      <c r="C435" s="39" t="s">
        <v>4811</v>
      </c>
      <c r="D435" s="39" t="s">
        <v>3137</v>
      </c>
      <c r="E435" s="38" t="s">
        <v>104</v>
      </c>
      <c r="F435" s="38" t="s">
        <v>6</v>
      </c>
      <c r="G435" s="39">
        <v>393.92</v>
      </c>
      <c r="H435" s="40">
        <v>393.92</v>
      </c>
      <c r="I435" s="196"/>
    </row>
    <row r="436" spans="1:9" x14ac:dyDescent="0.2">
      <c r="A436" s="37" t="s">
        <v>867</v>
      </c>
      <c r="B436" s="38" t="s">
        <v>60</v>
      </c>
      <c r="C436" s="39" t="s">
        <v>61</v>
      </c>
      <c r="D436" s="39" t="s">
        <v>3</v>
      </c>
      <c r="E436" s="38" t="s">
        <v>62</v>
      </c>
      <c r="F436" s="38" t="s">
        <v>63</v>
      </c>
      <c r="G436" s="39" t="s">
        <v>64</v>
      </c>
      <c r="H436" s="40" t="s">
        <v>4</v>
      </c>
      <c r="I436" s="196"/>
    </row>
    <row r="437" spans="1:9" ht="19.5" x14ac:dyDescent="0.2">
      <c r="A437" s="37" t="s">
        <v>78</v>
      </c>
      <c r="B437" s="38" t="s">
        <v>868</v>
      </c>
      <c r="C437" s="39" t="s">
        <v>74</v>
      </c>
      <c r="D437" s="39" t="s">
        <v>869</v>
      </c>
      <c r="E437" s="38" t="s">
        <v>857</v>
      </c>
      <c r="F437" s="38" t="s">
        <v>6</v>
      </c>
      <c r="G437" s="39">
        <v>298.51</v>
      </c>
      <c r="H437" s="40">
        <v>298.51</v>
      </c>
      <c r="I437" s="196"/>
    </row>
    <row r="438" spans="1:9" x14ac:dyDescent="0.2">
      <c r="A438" s="37" t="s">
        <v>2673</v>
      </c>
      <c r="B438" s="38" t="s">
        <v>2901</v>
      </c>
      <c r="C438" s="39" t="s">
        <v>95</v>
      </c>
      <c r="D438" s="39" t="s">
        <v>2902</v>
      </c>
      <c r="E438" s="38" t="s">
        <v>2641</v>
      </c>
      <c r="F438" s="38" t="s">
        <v>2712</v>
      </c>
      <c r="G438" s="39">
        <v>25.75</v>
      </c>
      <c r="H438" s="40">
        <v>77.25</v>
      </c>
      <c r="I438" s="196"/>
    </row>
    <row r="439" spans="1:9" x14ac:dyDescent="0.2">
      <c r="A439" s="37" t="s">
        <v>2673</v>
      </c>
      <c r="B439" s="38" t="s">
        <v>2744</v>
      </c>
      <c r="C439" s="39" t="s">
        <v>95</v>
      </c>
      <c r="D439" s="39" t="s">
        <v>2745</v>
      </c>
      <c r="E439" s="38" t="s">
        <v>2641</v>
      </c>
      <c r="F439" s="38" t="s">
        <v>2712</v>
      </c>
      <c r="G439" s="39">
        <v>20.79</v>
      </c>
      <c r="H439" s="40">
        <v>62.37</v>
      </c>
      <c r="I439" s="196"/>
    </row>
    <row r="440" spans="1:9" ht="29.25" x14ac:dyDescent="0.2">
      <c r="A440" s="37" t="s">
        <v>2673</v>
      </c>
      <c r="B440" s="38" t="s">
        <v>2138</v>
      </c>
      <c r="C440" s="39" t="s">
        <v>95</v>
      </c>
      <c r="D440" s="39" t="s">
        <v>2139</v>
      </c>
      <c r="E440" s="38" t="s">
        <v>104</v>
      </c>
      <c r="F440" s="38" t="s">
        <v>3138</v>
      </c>
      <c r="G440" s="39">
        <v>46.94</v>
      </c>
      <c r="H440" s="40">
        <v>18.350000000000001</v>
      </c>
      <c r="I440" s="196"/>
    </row>
    <row r="441" spans="1:9" ht="19.5" x14ac:dyDescent="0.2">
      <c r="A441" s="37" t="s">
        <v>2673</v>
      </c>
      <c r="B441" s="38" t="s">
        <v>2979</v>
      </c>
      <c r="C441" s="39" t="s">
        <v>95</v>
      </c>
      <c r="D441" s="39" t="s">
        <v>2980</v>
      </c>
      <c r="E441" s="38" t="s">
        <v>104</v>
      </c>
      <c r="F441" s="38" t="s">
        <v>3138</v>
      </c>
      <c r="G441" s="39">
        <v>24.09</v>
      </c>
      <c r="H441" s="40">
        <v>9.42</v>
      </c>
      <c r="I441" s="196"/>
    </row>
    <row r="442" spans="1:9" x14ac:dyDescent="0.2">
      <c r="A442" s="37" t="s">
        <v>654</v>
      </c>
      <c r="B442" s="38" t="s">
        <v>3011</v>
      </c>
      <c r="C442" s="39" t="s">
        <v>95</v>
      </c>
      <c r="D442" s="39" t="s">
        <v>3012</v>
      </c>
      <c r="E442" s="38" t="s">
        <v>787</v>
      </c>
      <c r="F442" s="38" t="s">
        <v>3139</v>
      </c>
      <c r="G442" s="39">
        <v>0.8</v>
      </c>
      <c r="H442" s="40">
        <v>2.27</v>
      </c>
      <c r="I442" s="196"/>
    </row>
    <row r="443" spans="1:9" x14ac:dyDescent="0.2">
      <c r="A443" s="37" t="s">
        <v>654</v>
      </c>
      <c r="B443" s="38" t="s">
        <v>3005</v>
      </c>
      <c r="C443" s="39" t="s">
        <v>95</v>
      </c>
      <c r="D443" s="39" t="s">
        <v>3006</v>
      </c>
      <c r="E443" s="38" t="s">
        <v>111</v>
      </c>
      <c r="F443" s="38" t="s">
        <v>3108</v>
      </c>
      <c r="G443" s="39">
        <v>87</v>
      </c>
      <c r="H443" s="40">
        <v>0.69</v>
      </c>
      <c r="I443" s="196"/>
    </row>
    <row r="444" spans="1:9" x14ac:dyDescent="0.2">
      <c r="A444" s="37" t="s">
        <v>654</v>
      </c>
      <c r="B444" s="38" t="s">
        <v>3008</v>
      </c>
      <c r="C444" s="39" t="s">
        <v>95</v>
      </c>
      <c r="D444" s="39" t="s">
        <v>3009</v>
      </c>
      <c r="E444" s="38" t="s">
        <v>787</v>
      </c>
      <c r="F444" s="38" t="s">
        <v>3140</v>
      </c>
      <c r="G444" s="39">
        <v>1.2</v>
      </c>
      <c r="H444" s="40">
        <v>0.68</v>
      </c>
      <c r="I444" s="196"/>
    </row>
    <row r="445" spans="1:9" x14ac:dyDescent="0.2">
      <c r="A445" s="37" t="s">
        <v>654</v>
      </c>
      <c r="B445" s="38" t="s">
        <v>3141</v>
      </c>
      <c r="C445" s="39" t="s">
        <v>2818</v>
      </c>
      <c r="D445" s="39" t="s">
        <v>3142</v>
      </c>
      <c r="E445" s="38" t="s">
        <v>104</v>
      </c>
      <c r="F445" s="38" t="s">
        <v>6</v>
      </c>
      <c r="G445" s="39">
        <v>127.48</v>
      </c>
      <c r="H445" s="40">
        <v>127.48</v>
      </c>
      <c r="I445" s="196"/>
    </row>
    <row r="446" spans="1:9" x14ac:dyDescent="0.2">
      <c r="A446" s="37" t="s">
        <v>877</v>
      </c>
      <c r="B446" s="38" t="s">
        <v>60</v>
      </c>
      <c r="C446" s="39" t="s">
        <v>61</v>
      </c>
      <c r="D446" s="39" t="s">
        <v>3</v>
      </c>
      <c r="E446" s="38" t="s">
        <v>62</v>
      </c>
      <c r="F446" s="38" t="s">
        <v>63</v>
      </c>
      <c r="G446" s="39" t="s">
        <v>64</v>
      </c>
      <c r="H446" s="40" t="s">
        <v>4</v>
      </c>
      <c r="I446" s="196"/>
    </row>
    <row r="447" spans="1:9" ht="29.25" x14ac:dyDescent="0.2">
      <c r="A447" s="37" t="s">
        <v>78</v>
      </c>
      <c r="B447" s="38" t="s">
        <v>878</v>
      </c>
      <c r="C447" s="39" t="s">
        <v>74</v>
      </c>
      <c r="D447" s="39" t="s">
        <v>879</v>
      </c>
      <c r="E447" s="38" t="s">
        <v>76</v>
      </c>
      <c r="F447" s="38" t="s">
        <v>6</v>
      </c>
      <c r="G447" s="39">
        <v>2651.88</v>
      </c>
      <c r="H447" s="40">
        <v>2651.88</v>
      </c>
      <c r="I447" s="196"/>
    </row>
    <row r="448" spans="1:9" x14ac:dyDescent="0.2">
      <c r="A448" s="37" t="s">
        <v>2673</v>
      </c>
      <c r="B448" s="38" t="s">
        <v>3002</v>
      </c>
      <c r="C448" s="39" t="s">
        <v>95</v>
      </c>
      <c r="D448" s="39" t="s">
        <v>3003</v>
      </c>
      <c r="E448" s="38" t="s">
        <v>2641</v>
      </c>
      <c r="F448" s="38" t="s">
        <v>3143</v>
      </c>
      <c r="G448" s="39">
        <v>21.28</v>
      </c>
      <c r="H448" s="40">
        <v>212.8</v>
      </c>
      <c r="I448" s="196"/>
    </row>
    <row r="449" spans="1:9" x14ac:dyDescent="0.2">
      <c r="A449" s="37" t="s">
        <v>2673</v>
      </c>
      <c r="B449" s="38" t="s">
        <v>2999</v>
      </c>
      <c r="C449" s="39" t="s">
        <v>95</v>
      </c>
      <c r="D449" s="39" t="s">
        <v>3000</v>
      </c>
      <c r="E449" s="38" t="s">
        <v>2641</v>
      </c>
      <c r="F449" s="38" t="s">
        <v>3143</v>
      </c>
      <c r="G449" s="39">
        <v>26.02</v>
      </c>
      <c r="H449" s="40">
        <v>260.2</v>
      </c>
      <c r="I449" s="196"/>
    </row>
    <row r="450" spans="1:9" ht="19.5" x14ac:dyDescent="0.2">
      <c r="A450" s="37" t="s">
        <v>2673</v>
      </c>
      <c r="B450" s="38" t="s">
        <v>962</v>
      </c>
      <c r="C450" s="39" t="s">
        <v>95</v>
      </c>
      <c r="D450" s="39" t="s">
        <v>963</v>
      </c>
      <c r="E450" s="38" t="s">
        <v>104</v>
      </c>
      <c r="F450" s="38" t="s">
        <v>3144</v>
      </c>
      <c r="G450" s="39">
        <v>10.64</v>
      </c>
      <c r="H450" s="40">
        <v>102.99</v>
      </c>
      <c r="I450" s="196"/>
    </row>
    <row r="451" spans="1:9" ht="29.25" x14ac:dyDescent="0.2">
      <c r="A451" s="37" t="s">
        <v>2673</v>
      </c>
      <c r="B451" s="38" t="s">
        <v>2138</v>
      </c>
      <c r="C451" s="39" t="s">
        <v>95</v>
      </c>
      <c r="D451" s="39" t="s">
        <v>2139</v>
      </c>
      <c r="E451" s="38" t="s">
        <v>104</v>
      </c>
      <c r="F451" s="38" t="s">
        <v>3144</v>
      </c>
      <c r="G451" s="39">
        <v>46.94</v>
      </c>
      <c r="H451" s="40">
        <v>454.37</v>
      </c>
      <c r="I451" s="196"/>
    </row>
    <row r="452" spans="1:9" x14ac:dyDescent="0.2">
      <c r="A452" s="37" t="s">
        <v>2673</v>
      </c>
      <c r="B452" s="38" t="s">
        <v>2901</v>
      </c>
      <c r="C452" s="39" t="s">
        <v>95</v>
      </c>
      <c r="D452" s="39" t="s">
        <v>2902</v>
      </c>
      <c r="E452" s="38" t="s">
        <v>2641</v>
      </c>
      <c r="F452" s="38" t="s">
        <v>42</v>
      </c>
      <c r="G452" s="39">
        <v>25.75</v>
      </c>
      <c r="H452" s="40">
        <v>51.5</v>
      </c>
      <c r="I452" s="196"/>
    </row>
    <row r="453" spans="1:9" ht="19.5" x14ac:dyDescent="0.2">
      <c r="A453" s="37" t="s">
        <v>654</v>
      </c>
      <c r="B453" s="38" t="s">
        <v>3145</v>
      </c>
      <c r="C453" s="39" t="s">
        <v>4811</v>
      </c>
      <c r="D453" s="39" t="s">
        <v>3146</v>
      </c>
      <c r="E453" s="38" t="s">
        <v>97</v>
      </c>
      <c r="F453" s="38" t="s">
        <v>3147</v>
      </c>
      <c r="G453" s="39">
        <v>20.12</v>
      </c>
      <c r="H453" s="40">
        <v>50.3</v>
      </c>
      <c r="I453" s="196"/>
    </row>
    <row r="454" spans="1:9" x14ac:dyDescent="0.2">
      <c r="A454" s="37" t="s">
        <v>654</v>
      </c>
      <c r="B454" s="38" t="s">
        <v>3148</v>
      </c>
      <c r="C454" s="39" t="s">
        <v>2818</v>
      </c>
      <c r="D454" s="39" t="s">
        <v>3149</v>
      </c>
      <c r="E454" s="38" t="s">
        <v>1934</v>
      </c>
      <c r="F454" s="38" t="s">
        <v>3150</v>
      </c>
      <c r="G454" s="39">
        <v>82.05</v>
      </c>
      <c r="H454" s="40">
        <v>1345.62</v>
      </c>
      <c r="I454" s="196"/>
    </row>
    <row r="455" spans="1:9" x14ac:dyDescent="0.2">
      <c r="A455" s="37" t="s">
        <v>654</v>
      </c>
      <c r="B455" s="38" t="s">
        <v>3151</v>
      </c>
      <c r="C455" s="39" t="s">
        <v>95</v>
      </c>
      <c r="D455" s="39" t="s">
        <v>3152</v>
      </c>
      <c r="E455" s="38" t="s">
        <v>104</v>
      </c>
      <c r="F455" s="38" t="s">
        <v>3153</v>
      </c>
      <c r="G455" s="39">
        <v>40.659999999999997</v>
      </c>
      <c r="H455" s="40">
        <v>97.58</v>
      </c>
      <c r="I455" s="196"/>
    </row>
    <row r="456" spans="1:9" x14ac:dyDescent="0.2">
      <c r="A456" s="37" t="s">
        <v>654</v>
      </c>
      <c r="B456" s="38" t="s">
        <v>3154</v>
      </c>
      <c r="C456" s="39" t="s">
        <v>95</v>
      </c>
      <c r="D456" s="39" t="s">
        <v>3155</v>
      </c>
      <c r="E456" s="38" t="s">
        <v>787</v>
      </c>
      <c r="F456" s="38" t="s">
        <v>3156</v>
      </c>
      <c r="G456" s="39">
        <v>8.3000000000000007</v>
      </c>
      <c r="H456" s="40">
        <v>76.52</v>
      </c>
      <c r="I456" s="196"/>
    </row>
    <row r="457" spans="1:9" x14ac:dyDescent="0.2">
      <c r="A457" s="37" t="s">
        <v>891</v>
      </c>
      <c r="B457" s="38" t="s">
        <v>60</v>
      </c>
      <c r="C457" s="39" t="s">
        <v>61</v>
      </c>
      <c r="D457" s="39" t="s">
        <v>3</v>
      </c>
      <c r="E457" s="38" t="s">
        <v>62</v>
      </c>
      <c r="F457" s="38" t="s">
        <v>63</v>
      </c>
      <c r="G457" s="39" t="s">
        <v>64</v>
      </c>
      <c r="H457" s="40" t="s">
        <v>4</v>
      </c>
      <c r="I457" s="196"/>
    </row>
    <row r="458" spans="1:9" ht="29.25" x14ac:dyDescent="0.2">
      <c r="A458" s="37" t="s">
        <v>78</v>
      </c>
      <c r="B458" s="38" t="s">
        <v>892</v>
      </c>
      <c r="C458" s="39" t="s">
        <v>74</v>
      </c>
      <c r="D458" s="39" t="s">
        <v>893</v>
      </c>
      <c r="E458" s="38" t="s">
        <v>76</v>
      </c>
      <c r="F458" s="38" t="s">
        <v>6</v>
      </c>
      <c r="G458" s="39">
        <v>7943.6</v>
      </c>
      <c r="H458" s="40">
        <v>7943.6</v>
      </c>
      <c r="I458" s="196"/>
    </row>
    <row r="459" spans="1:9" ht="19.5" x14ac:dyDescent="0.2">
      <c r="A459" s="37" t="s">
        <v>2673</v>
      </c>
      <c r="B459" s="38" t="s">
        <v>962</v>
      </c>
      <c r="C459" s="39" t="s">
        <v>95</v>
      </c>
      <c r="D459" s="39" t="s">
        <v>963</v>
      </c>
      <c r="E459" s="38" t="s">
        <v>104</v>
      </c>
      <c r="F459" s="38" t="s">
        <v>3157</v>
      </c>
      <c r="G459" s="39">
        <v>10.64</v>
      </c>
      <c r="H459" s="40">
        <v>122.53</v>
      </c>
      <c r="I459" s="196"/>
    </row>
    <row r="460" spans="1:9" ht="29.25" x14ac:dyDescent="0.2">
      <c r="A460" s="37" t="s">
        <v>2673</v>
      </c>
      <c r="B460" s="38" t="s">
        <v>2138</v>
      </c>
      <c r="C460" s="39" t="s">
        <v>95</v>
      </c>
      <c r="D460" s="39" t="s">
        <v>2139</v>
      </c>
      <c r="E460" s="38" t="s">
        <v>104</v>
      </c>
      <c r="F460" s="38" t="s">
        <v>3157</v>
      </c>
      <c r="G460" s="39">
        <v>46.94</v>
      </c>
      <c r="H460" s="40">
        <v>540.57000000000005</v>
      </c>
      <c r="I460" s="196"/>
    </row>
    <row r="461" spans="1:9" x14ac:dyDescent="0.2">
      <c r="A461" s="37" t="s">
        <v>2673</v>
      </c>
      <c r="B461" s="38" t="s">
        <v>2999</v>
      </c>
      <c r="C461" s="39" t="s">
        <v>95</v>
      </c>
      <c r="D461" s="39" t="s">
        <v>3000</v>
      </c>
      <c r="E461" s="38" t="s">
        <v>2641</v>
      </c>
      <c r="F461" s="38" t="s">
        <v>3158</v>
      </c>
      <c r="G461" s="39">
        <v>26.02</v>
      </c>
      <c r="H461" s="40">
        <v>156.12</v>
      </c>
      <c r="I461" s="196"/>
    </row>
    <row r="462" spans="1:9" x14ac:dyDescent="0.2">
      <c r="A462" s="37" t="s">
        <v>2673</v>
      </c>
      <c r="B462" s="38" t="s">
        <v>3002</v>
      </c>
      <c r="C462" s="39" t="s">
        <v>95</v>
      </c>
      <c r="D462" s="39" t="s">
        <v>3003</v>
      </c>
      <c r="E462" s="38" t="s">
        <v>2641</v>
      </c>
      <c r="F462" s="38" t="s">
        <v>3158</v>
      </c>
      <c r="G462" s="39">
        <v>21.28</v>
      </c>
      <c r="H462" s="40">
        <v>127.68</v>
      </c>
      <c r="I462" s="196"/>
    </row>
    <row r="463" spans="1:9" ht="19.5" x14ac:dyDescent="0.2">
      <c r="A463" s="37" t="s">
        <v>654</v>
      </c>
      <c r="B463" s="38" t="s">
        <v>3159</v>
      </c>
      <c r="C463" s="39" t="s">
        <v>2815</v>
      </c>
      <c r="D463" s="39" t="s">
        <v>3160</v>
      </c>
      <c r="E463" s="38" t="s">
        <v>430</v>
      </c>
      <c r="F463" s="38" t="s">
        <v>3161</v>
      </c>
      <c r="G463" s="39">
        <v>0.82</v>
      </c>
      <c r="H463" s="40">
        <v>42.64</v>
      </c>
      <c r="I463" s="196"/>
    </row>
    <row r="464" spans="1:9" x14ac:dyDescent="0.2">
      <c r="A464" s="37" t="s">
        <v>654</v>
      </c>
      <c r="B464" s="38" t="s">
        <v>3162</v>
      </c>
      <c r="C464" s="39" t="s">
        <v>2822</v>
      </c>
      <c r="D464" s="39" t="s">
        <v>3163</v>
      </c>
      <c r="E464" s="38" t="s">
        <v>97</v>
      </c>
      <c r="F464" s="38" t="s">
        <v>3164</v>
      </c>
      <c r="G464" s="39">
        <v>68</v>
      </c>
      <c r="H464" s="40">
        <v>6954.06</v>
      </c>
      <c r="I464" s="196"/>
    </row>
    <row r="465" spans="1:9" x14ac:dyDescent="0.2">
      <c r="A465" s="37" t="s">
        <v>900</v>
      </c>
      <c r="B465" s="38" t="s">
        <v>60</v>
      </c>
      <c r="C465" s="39" t="s">
        <v>61</v>
      </c>
      <c r="D465" s="39" t="s">
        <v>3</v>
      </c>
      <c r="E465" s="38" t="s">
        <v>62</v>
      </c>
      <c r="F465" s="38" t="s">
        <v>63</v>
      </c>
      <c r="G465" s="39" t="s">
        <v>64</v>
      </c>
      <c r="H465" s="40" t="s">
        <v>4</v>
      </c>
      <c r="I465" s="196"/>
    </row>
    <row r="466" spans="1:9" ht="19.5" x14ac:dyDescent="0.2">
      <c r="A466" s="37" t="s">
        <v>78</v>
      </c>
      <c r="B466" s="38" t="s">
        <v>901</v>
      </c>
      <c r="C466" s="39" t="s">
        <v>74</v>
      </c>
      <c r="D466" s="39" t="s">
        <v>902</v>
      </c>
      <c r="E466" s="38" t="s">
        <v>104</v>
      </c>
      <c r="F466" s="38" t="s">
        <v>6</v>
      </c>
      <c r="G466" s="39">
        <v>58.77</v>
      </c>
      <c r="H466" s="40">
        <v>58.77</v>
      </c>
      <c r="I466" s="196"/>
    </row>
    <row r="467" spans="1:9" x14ac:dyDescent="0.2">
      <c r="A467" s="37" t="s">
        <v>2673</v>
      </c>
      <c r="B467" s="38" t="s">
        <v>3165</v>
      </c>
      <c r="C467" s="39" t="s">
        <v>95</v>
      </c>
      <c r="D467" s="39" t="s">
        <v>4809</v>
      </c>
      <c r="E467" s="38" t="s">
        <v>2641</v>
      </c>
      <c r="F467" s="38" t="s">
        <v>3166</v>
      </c>
      <c r="G467" s="39">
        <v>25.63</v>
      </c>
      <c r="H467" s="40">
        <v>8.7100000000000009</v>
      </c>
      <c r="I467" s="196"/>
    </row>
    <row r="468" spans="1:9" x14ac:dyDescent="0.2">
      <c r="A468" s="37" t="s">
        <v>2673</v>
      </c>
      <c r="B468" s="38" t="s">
        <v>2744</v>
      </c>
      <c r="C468" s="39" t="s">
        <v>95</v>
      </c>
      <c r="D468" s="39" t="s">
        <v>2745</v>
      </c>
      <c r="E468" s="38" t="s">
        <v>2641</v>
      </c>
      <c r="F468" s="38" t="s">
        <v>2755</v>
      </c>
      <c r="G468" s="39">
        <v>20.79</v>
      </c>
      <c r="H468" s="40">
        <v>8.31</v>
      </c>
      <c r="I468" s="196"/>
    </row>
    <row r="469" spans="1:9" x14ac:dyDescent="0.2">
      <c r="A469" s="37" t="s">
        <v>654</v>
      </c>
      <c r="B469" s="38" t="s">
        <v>3167</v>
      </c>
      <c r="C469" s="39" t="s">
        <v>95</v>
      </c>
      <c r="D469" s="39" t="s">
        <v>3168</v>
      </c>
      <c r="E469" s="38" t="s">
        <v>787</v>
      </c>
      <c r="F469" s="38" t="s">
        <v>2719</v>
      </c>
      <c r="G469" s="39">
        <v>0.89</v>
      </c>
      <c r="H469" s="40">
        <v>3.56</v>
      </c>
      <c r="I469" s="196"/>
    </row>
    <row r="470" spans="1:9" x14ac:dyDescent="0.2">
      <c r="A470" s="37" t="s">
        <v>654</v>
      </c>
      <c r="B470" s="38" t="s">
        <v>3169</v>
      </c>
      <c r="C470" s="39" t="s">
        <v>95</v>
      </c>
      <c r="D470" s="39" t="s">
        <v>3170</v>
      </c>
      <c r="E470" s="38" t="s">
        <v>787</v>
      </c>
      <c r="F470" s="38" t="s">
        <v>3171</v>
      </c>
      <c r="G470" s="39">
        <v>5.22</v>
      </c>
      <c r="H470" s="40">
        <v>3.44</v>
      </c>
      <c r="I470" s="196"/>
    </row>
    <row r="471" spans="1:9" ht="19.5" x14ac:dyDescent="0.2">
      <c r="A471" s="37" t="s">
        <v>654</v>
      </c>
      <c r="B471" s="38" t="s">
        <v>3172</v>
      </c>
      <c r="C471" s="39" t="s">
        <v>95</v>
      </c>
      <c r="D471" s="39" t="s">
        <v>3173</v>
      </c>
      <c r="E471" s="38" t="s">
        <v>104</v>
      </c>
      <c r="F471" s="38" t="s">
        <v>2924</v>
      </c>
      <c r="G471" s="39">
        <v>33.1</v>
      </c>
      <c r="H471" s="40">
        <v>34.75</v>
      </c>
      <c r="I471" s="196"/>
    </row>
    <row r="472" spans="1:9" x14ac:dyDescent="0.2">
      <c r="A472" s="37" t="s">
        <v>916</v>
      </c>
      <c r="B472" s="38" t="s">
        <v>60</v>
      </c>
      <c r="C472" s="39" t="s">
        <v>61</v>
      </c>
      <c r="D472" s="39" t="s">
        <v>3</v>
      </c>
      <c r="E472" s="38" t="s">
        <v>62</v>
      </c>
      <c r="F472" s="38" t="s">
        <v>63</v>
      </c>
      <c r="G472" s="39" t="s">
        <v>64</v>
      </c>
      <c r="H472" s="40" t="s">
        <v>4</v>
      </c>
      <c r="I472" s="196"/>
    </row>
    <row r="473" spans="1:9" ht="19.5" x14ac:dyDescent="0.2">
      <c r="A473" s="37" t="s">
        <v>78</v>
      </c>
      <c r="B473" s="38" t="s">
        <v>917</v>
      </c>
      <c r="C473" s="39" t="s">
        <v>74</v>
      </c>
      <c r="D473" s="39" t="s">
        <v>918</v>
      </c>
      <c r="E473" s="38" t="s">
        <v>104</v>
      </c>
      <c r="F473" s="38" t="s">
        <v>6</v>
      </c>
      <c r="G473" s="39">
        <v>61.44</v>
      </c>
      <c r="H473" s="40">
        <v>61.44</v>
      </c>
      <c r="I473" s="196"/>
    </row>
    <row r="474" spans="1:9" x14ac:dyDescent="0.2">
      <c r="A474" s="37" t="s">
        <v>2673</v>
      </c>
      <c r="B474" s="38" t="s">
        <v>3165</v>
      </c>
      <c r="C474" s="39" t="s">
        <v>95</v>
      </c>
      <c r="D474" s="39" t="s">
        <v>4809</v>
      </c>
      <c r="E474" s="38" t="s">
        <v>2641</v>
      </c>
      <c r="F474" s="38" t="s">
        <v>3010</v>
      </c>
      <c r="G474" s="39">
        <v>25.63</v>
      </c>
      <c r="H474" s="40">
        <v>12.55</v>
      </c>
      <c r="I474" s="196"/>
    </row>
    <row r="475" spans="1:9" x14ac:dyDescent="0.2">
      <c r="A475" s="37" t="s">
        <v>2673</v>
      </c>
      <c r="B475" s="38" t="s">
        <v>2744</v>
      </c>
      <c r="C475" s="39" t="s">
        <v>95</v>
      </c>
      <c r="D475" s="39" t="s">
        <v>2745</v>
      </c>
      <c r="E475" s="38" t="s">
        <v>2641</v>
      </c>
      <c r="F475" s="38" t="s">
        <v>3174</v>
      </c>
      <c r="G475" s="39">
        <v>20.79</v>
      </c>
      <c r="H475" s="40">
        <v>4.3600000000000003</v>
      </c>
      <c r="I475" s="196"/>
    </row>
    <row r="476" spans="1:9" x14ac:dyDescent="0.2">
      <c r="A476" s="37" t="s">
        <v>654</v>
      </c>
      <c r="B476" s="38" t="s">
        <v>3167</v>
      </c>
      <c r="C476" s="39" t="s">
        <v>95</v>
      </c>
      <c r="D476" s="39" t="s">
        <v>3168</v>
      </c>
      <c r="E476" s="38" t="s">
        <v>787</v>
      </c>
      <c r="F476" s="38" t="s">
        <v>3175</v>
      </c>
      <c r="G476" s="39">
        <v>0.89</v>
      </c>
      <c r="H476" s="40">
        <v>5.46</v>
      </c>
      <c r="I476" s="196"/>
    </row>
    <row r="477" spans="1:9" ht="19.5" x14ac:dyDescent="0.2">
      <c r="A477" s="37" t="s">
        <v>654</v>
      </c>
      <c r="B477" s="38" t="s">
        <v>3176</v>
      </c>
      <c r="C477" s="39" t="s">
        <v>95</v>
      </c>
      <c r="D477" s="39" t="s">
        <v>3177</v>
      </c>
      <c r="E477" s="38" t="s">
        <v>104</v>
      </c>
      <c r="F477" s="38" t="s">
        <v>3178</v>
      </c>
      <c r="G477" s="39">
        <v>35.590000000000003</v>
      </c>
      <c r="H477" s="40">
        <v>38.08</v>
      </c>
      <c r="I477" s="196"/>
    </row>
    <row r="478" spans="1:9" x14ac:dyDescent="0.2">
      <c r="A478" s="37" t="s">
        <v>654</v>
      </c>
      <c r="B478" s="38" t="s">
        <v>3169</v>
      </c>
      <c r="C478" s="39" t="s">
        <v>95</v>
      </c>
      <c r="D478" s="39" t="s">
        <v>3170</v>
      </c>
      <c r="E478" s="38" t="s">
        <v>787</v>
      </c>
      <c r="F478" s="38" t="s">
        <v>3179</v>
      </c>
      <c r="G478" s="39">
        <v>5.22</v>
      </c>
      <c r="H478" s="40">
        <v>0.99</v>
      </c>
      <c r="I478" s="196"/>
    </row>
    <row r="479" spans="1:9" x14ac:dyDescent="0.2">
      <c r="A479" s="37" t="s">
        <v>920</v>
      </c>
      <c r="B479" s="38" t="s">
        <v>60</v>
      </c>
      <c r="C479" s="39" t="s">
        <v>61</v>
      </c>
      <c r="D479" s="39" t="s">
        <v>3</v>
      </c>
      <c r="E479" s="38" t="s">
        <v>62</v>
      </c>
      <c r="F479" s="38" t="s">
        <v>63</v>
      </c>
      <c r="G479" s="39" t="s">
        <v>64</v>
      </c>
      <c r="H479" s="40" t="s">
        <v>4</v>
      </c>
      <c r="I479" s="196"/>
    </row>
    <row r="480" spans="1:9" ht="19.5" x14ac:dyDescent="0.2">
      <c r="A480" s="37" t="s">
        <v>78</v>
      </c>
      <c r="B480" s="38" t="s">
        <v>921</v>
      </c>
      <c r="C480" s="39" t="s">
        <v>74</v>
      </c>
      <c r="D480" s="39" t="s">
        <v>922</v>
      </c>
      <c r="E480" s="38" t="s">
        <v>97</v>
      </c>
      <c r="F480" s="38" t="s">
        <v>6</v>
      </c>
      <c r="G480" s="39">
        <v>9.7100000000000009</v>
      </c>
      <c r="H480" s="40">
        <v>9.7100000000000009</v>
      </c>
      <c r="I480" s="196"/>
    </row>
    <row r="481" spans="1:9" x14ac:dyDescent="0.2">
      <c r="A481" s="37" t="s">
        <v>2673</v>
      </c>
      <c r="B481" s="38" t="s">
        <v>3165</v>
      </c>
      <c r="C481" s="39" t="s">
        <v>95</v>
      </c>
      <c r="D481" s="39" t="s">
        <v>4809</v>
      </c>
      <c r="E481" s="38" t="s">
        <v>2641</v>
      </c>
      <c r="F481" s="38" t="s">
        <v>3180</v>
      </c>
      <c r="G481" s="39">
        <v>25.63</v>
      </c>
      <c r="H481" s="40">
        <v>1.89</v>
      </c>
      <c r="I481" s="196"/>
    </row>
    <row r="482" spans="1:9" x14ac:dyDescent="0.2">
      <c r="A482" s="37" t="s">
        <v>2673</v>
      </c>
      <c r="B482" s="38" t="s">
        <v>2744</v>
      </c>
      <c r="C482" s="39" t="s">
        <v>95</v>
      </c>
      <c r="D482" s="39" t="s">
        <v>2745</v>
      </c>
      <c r="E482" s="38" t="s">
        <v>2641</v>
      </c>
      <c r="F482" s="38" t="s">
        <v>3181</v>
      </c>
      <c r="G482" s="39">
        <v>20.79</v>
      </c>
      <c r="H482" s="40">
        <v>0.64</v>
      </c>
      <c r="I482" s="196"/>
    </row>
    <row r="483" spans="1:9" ht="19.5" x14ac:dyDescent="0.2">
      <c r="A483" s="37" t="s">
        <v>654</v>
      </c>
      <c r="B483" s="38" t="s">
        <v>3176</v>
      </c>
      <c r="C483" s="39" t="s">
        <v>95</v>
      </c>
      <c r="D483" s="39" t="s">
        <v>3177</v>
      </c>
      <c r="E483" s="38" t="s">
        <v>104</v>
      </c>
      <c r="F483" s="38" t="s">
        <v>3182</v>
      </c>
      <c r="G483" s="39">
        <v>35.590000000000003</v>
      </c>
      <c r="H483" s="40">
        <v>6.22</v>
      </c>
      <c r="I483" s="196"/>
    </row>
    <row r="484" spans="1:9" x14ac:dyDescent="0.2">
      <c r="A484" s="37" t="s">
        <v>654</v>
      </c>
      <c r="B484" s="38" t="s">
        <v>3167</v>
      </c>
      <c r="C484" s="39" t="s">
        <v>95</v>
      </c>
      <c r="D484" s="39" t="s">
        <v>3168</v>
      </c>
      <c r="E484" s="38" t="s">
        <v>787</v>
      </c>
      <c r="F484" s="38" t="s">
        <v>3183</v>
      </c>
      <c r="G484" s="39">
        <v>0.89</v>
      </c>
      <c r="H484" s="40">
        <v>0.53</v>
      </c>
      <c r="I484" s="196"/>
    </row>
    <row r="485" spans="1:9" x14ac:dyDescent="0.2">
      <c r="A485" s="37" t="s">
        <v>654</v>
      </c>
      <c r="B485" s="38" t="s">
        <v>3169</v>
      </c>
      <c r="C485" s="39" t="s">
        <v>95</v>
      </c>
      <c r="D485" s="39" t="s">
        <v>3170</v>
      </c>
      <c r="E485" s="38" t="s">
        <v>787</v>
      </c>
      <c r="F485" s="38" t="s">
        <v>3184</v>
      </c>
      <c r="G485" s="39">
        <v>5.22</v>
      </c>
      <c r="H485" s="40">
        <v>0.43</v>
      </c>
      <c r="I485" s="196"/>
    </row>
    <row r="486" spans="1:9" x14ac:dyDescent="0.2">
      <c r="A486" s="37" t="s">
        <v>928</v>
      </c>
      <c r="B486" s="38" t="s">
        <v>60</v>
      </c>
      <c r="C486" s="39" t="s">
        <v>61</v>
      </c>
      <c r="D486" s="39" t="s">
        <v>3</v>
      </c>
      <c r="E486" s="38" t="s">
        <v>62</v>
      </c>
      <c r="F486" s="38" t="s">
        <v>63</v>
      </c>
      <c r="G486" s="39" t="s">
        <v>64</v>
      </c>
      <c r="H486" s="40" t="s">
        <v>4</v>
      </c>
      <c r="I486" s="196"/>
    </row>
    <row r="487" spans="1:9" x14ac:dyDescent="0.2">
      <c r="A487" s="37" t="s">
        <v>78</v>
      </c>
      <c r="B487" s="38" t="s">
        <v>929</v>
      </c>
      <c r="C487" s="39" t="s">
        <v>74</v>
      </c>
      <c r="D487" s="39" t="s">
        <v>930</v>
      </c>
      <c r="E487" s="38" t="s">
        <v>97</v>
      </c>
      <c r="F487" s="38" t="s">
        <v>6</v>
      </c>
      <c r="G487" s="39">
        <v>33.32</v>
      </c>
      <c r="H487" s="40">
        <v>33.32</v>
      </c>
      <c r="I487" s="196"/>
    </row>
    <row r="488" spans="1:9" x14ac:dyDescent="0.2">
      <c r="A488" s="37" t="s">
        <v>2673</v>
      </c>
      <c r="B488" s="38" t="s">
        <v>2901</v>
      </c>
      <c r="C488" s="39" t="s">
        <v>95</v>
      </c>
      <c r="D488" s="39" t="s">
        <v>2902</v>
      </c>
      <c r="E488" s="38" t="s">
        <v>2641</v>
      </c>
      <c r="F488" s="38" t="s">
        <v>3185</v>
      </c>
      <c r="G488" s="39">
        <v>25.75</v>
      </c>
      <c r="H488" s="40">
        <v>13.9</v>
      </c>
      <c r="I488" s="196"/>
    </row>
    <row r="489" spans="1:9" x14ac:dyDescent="0.2">
      <c r="A489" s="37" t="s">
        <v>2673</v>
      </c>
      <c r="B489" s="38" t="s">
        <v>2744</v>
      </c>
      <c r="C489" s="39" t="s">
        <v>95</v>
      </c>
      <c r="D489" s="39" t="s">
        <v>2745</v>
      </c>
      <c r="E489" s="38" t="s">
        <v>2641</v>
      </c>
      <c r="F489" s="38" t="s">
        <v>2775</v>
      </c>
      <c r="G489" s="39">
        <v>20.79</v>
      </c>
      <c r="H489" s="40">
        <v>12.47</v>
      </c>
      <c r="I489" s="196"/>
    </row>
    <row r="490" spans="1:9" x14ac:dyDescent="0.2">
      <c r="A490" s="37" t="s">
        <v>654</v>
      </c>
      <c r="B490" s="38" t="s">
        <v>3005</v>
      </c>
      <c r="C490" s="39" t="s">
        <v>95</v>
      </c>
      <c r="D490" s="39" t="s">
        <v>3006</v>
      </c>
      <c r="E490" s="38" t="s">
        <v>111</v>
      </c>
      <c r="F490" s="38" t="s">
        <v>2741</v>
      </c>
      <c r="G490" s="39">
        <v>87</v>
      </c>
      <c r="H490" s="40">
        <v>0.87</v>
      </c>
      <c r="I490" s="196"/>
    </row>
    <row r="491" spans="1:9" x14ac:dyDescent="0.2">
      <c r="A491" s="37" t="s">
        <v>654</v>
      </c>
      <c r="B491" s="38" t="s">
        <v>3011</v>
      </c>
      <c r="C491" s="39" t="s">
        <v>95</v>
      </c>
      <c r="D491" s="39" t="s">
        <v>3012</v>
      </c>
      <c r="E491" s="38" t="s">
        <v>787</v>
      </c>
      <c r="F491" s="38" t="s">
        <v>3186</v>
      </c>
      <c r="G491" s="39">
        <v>0.8</v>
      </c>
      <c r="H491" s="40">
        <v>3.36</v>
      </c>
      <c r="I491" s="196"/>
    </row>
    <row r="492" spans="1:9" ht="19.5" x14ac:dyDescent="0.2">
      <c r="A492" s="37" t="s">
        <v>654</v>
      </c>
      <c r="B492" s="38" t="s">
        <v>3187</v>
      </c>
      <c r="C492" s="39" t="s">
        <v>95</v>
      </c>
      <c r="D492" s="39" t="s">
        <v>3188</v>
      </c>
      <c r="E492" s="38" t="s">
        <v>787</v>
      </c>
      <c r="F492" s="38" t="s">
        <v>3100</v>
      </c>
      <c r="G492" s="39">
        <v>0.85</v>
      </c>
      <c r="H492" s="40">
        <v>2.72</v>
      </c>
      <c r="I492" s="196"/>
    </row>
    <row r="493" spans="1:9" x14ac:dyDescent="0.2">
      <c r="A493" s="37" t="s">
        <v>932</v>
      </c>
      <c r="B493" s="38" t="s">
        <v>60</v>
      </c>
      <c r="C493" s="39" t="s">
        <v>61</v>
      </c>
      <c r="D493" s="39" t="s">
        <v>3</v>
      </c>
      <c r="E493" s="38" t="s">
        <v>62</v>
      </c>
      <c r="F493" s="38" t="s">
        <v>63</v>
      </c>
      <c r="G493" s="39" t="s">
        <v>64</v>
      </c>
      <c r="H493" s="40" t="s">
        <v>4</v>
      </c>
      <c r="I493" s="196"/>
    </row>
    <row r="494" spans="1:9" x14ac:dyDescent="0.2">
      <c r="A494" s="37" t="s">
        <v>78</v>
      </c>
      <c r="B494" s="38" t="s">
        <v>933</v>
      </c>
      <c r="C494" s="39" t="s">
        <v>74</v>
      </c>
      <c r="D494" s="39" t="s">
        <v>934</v>
      </c>
      <c r="E494" s="38" t="s">
        <v>104</v>
      </c>
      <c r="F494" s="38" t="s">
        <v>6</v>
      </c>
      <c r="G494" s="39">
        <v>28</v>
      </c>
      <c r="H494" s="40">
        <v>28</v>
      </c>
      <c r="I494" s="196"/>
    </row>
    <row r="495" spans="1:9" x14ac:dyDescent="0.2">
      <c r="A495" s="37" t="s">
        <v>2673</v>
      </c>
      <c r="B495" s="38" t="s">
        <v>3189</v>
      </c>
      <c r="C495" s="39" t="s">
        <v>95</v>
      </c>
      <c r="D495" s="39" t="s">
        <v>3190</v>
      </c>
      <c r="E495" s="38" t="s">
        <v>2641</v>
      </c>
      <c r="F495" s="38" t="s">
        <v>3191</v>
      </c>
      <c r="G495" s="39">
        <v>28.77</v>
      </c>
      <c r="H495" s="40">
        <v>0.69</v>
      </c>
      <c r="I495" s="196"/>
    </row>
    <row r="496" spans="1:9" x14ac:dyDescent="0.2">
      <c r="A496" s="37" t="s">
        <v>654</v>
      </c>
      <c r="B496" s="38" t="s">
        <v>3111</v>
      </c>
      <c r="C496" s="39" t="s">
        <v>95</v>
      </c>
      <c r="D496" s="39" t="s">
        <v>3112</v>
      </c>
      <c r="E496" s="38" t="s">
        <v>2920</v>
      </c>
      <c r="F496" s="38" t="s">
        <v>3192</v>
      </c>
      <c r="G496" s="39">
        <v>17.88</v>
      </c>
      <c r="H496" s="40">
        <v>6.59</v>
      </c>
      <c r="I496" s="196"/>
    </row>
    <row r="497" spans="1:9" x14ac:dyDescent="0.2">
      <c r="A497" s="37" t="s">
        <v>654</v>
      </c>
      <c r="B497" s="38" t="s">
        <v>3193</v>
      </c>
      <c r="C497" s="39" t="s">
        <v>2822</v>
      </c>
      <c r="D497" s="39" t="s">
        <v>4984</v>
      </c>
      <c r="E497" s="38" t="s">
        <v>76</v>
      </c>
      <c r="F497" s="38" t="s">
        <v>2835</v>
      </c>
      <c r="G497" s="39">
        <v>59.9</v>
      </c>
      <c r="H497" s="40">
        <v>11.98</v>
      </c>
      <c r="I497" s="196"/>
    </row>
    <row r="498" spans="1:9" ht="19.5" x14ac:dyDescent="0.2">
      <c r="A498" s="37" t="s">
        <v>654</v>
      </c>
      <c r="B498" s="38" t="s">
        <v>3195</v>
      </c>
      <c r="C498" s="39" t="s">
        <v>2822</v>
      </c>
      <c r="D498" s="39" t="s">
        <v>4985</v>
      </c>
      <c r="E498" s="38" t="s">
        <v>76</v>
      </c>
      <c r="F498" s="38" t="s">
        <v>3197</v>
      </c>
      <c r="G498" s="39">
        <v>349.9</v>
      </c>
      <c r="H498" s="40">
        <v>8.74</v>
      </c>
      <c r="I498" s="196"/>
    </row>
    <row r="499" spans="1:9" x14ac:dyDescent="0.2">
      <c r="A499" s="37" t="s">
        <v>944</v>
      </c>
      <c r="B499" s="38" t="s">
        <v>60</v>
      </c>
      <c r="C499" s="39" t="s">
        <v>61</v>
      </c>
      <c r="D499" s="39" t="s">
        <v>3</v>
      </c>
      <c r="E499" s="38" t="s">
        <v>62</v>
      </c>
      <c r="F499" s="38" t="s">
        <v>63</v>
      </c>
      <c r="G499" s="39" t="s">
        <v>64</v>
      </c>
      <c r="H499" s="40" t="s">
        <v>4</v>
      </c>
      <c r="I499" s="196"/>
    </row>
    <row r="500" spans="1:9" ht="19.5" x14ac:dyDescent="0.2">
      <c r="A500" s="37" t="s">
        <v>78</v>
      </c>
      <c r="B500" s="38" t="s">
        <v>945</v>
      </c>
      <c r="C500" s="39" t="s">
        <v>74</v>
      </c>
      <c r="D500" s="39" t="s">
        <v>946</v>
      </c>
      <c r="E500" s="38" t="s">
        <v>104</v>
      </c>
      <c r="F500" s="38" t="s">
        <v>6</v>
      </c>
      <c r="G500" s="39">
        <v>80.39</v>
      </c>
      <c r="H500" s="40">
        <v>80.39</v>
      </c>
      <c r="I500" s="196"/>
    </row>
    <row r="501" spans="1:9" x14ac:dyDescent="0.2">
      <c r="A501" s="37" t="s">
        <v>2673</v>
      </c>
      <c r="B501" s="38" t="s">
        <v>2742</v>
      </c>
      <c r="C501" s="39" t="s">
        <v>95</v>
      </c>
      <c r="D501" s="39" t="s">
        <v>2743</v>
      </c>
      <c r="E501" s="38" t="s">
        <v>2641</v>
      </c>
      <c r="F501" s="38" t="s">
        <v>3198</v>
      </c>
      <c r="G501" s="39">
        <v>25.37</v>
      </c>
      <c r="H501" s="40">
        <v>4.57</v>
      </c>
      <c r="I501" s="196"/>
    </row>
    <row r="502" spans="1:9" x14ac:dyDescent="0.2">
      <c r="A502" s="37" t="s">
        <v>2673</v>
      </c>
      <c r="B502" s="38" t="s">
        <v>2901</v>
      </c>
      <c r="C502" s="39" t="s">
        <v>95</v>
      </c>
      <c r="D502" s="39" t="s">
        <v>2902</v>
      </c>
      <c r="E502" s="38" t="s">
        <v>2641</v>
      </c>
      <c r="F502" s="38" t="s">
        <v>3199</v>
      </c>
      <c r="G502" s="39">
        <v>25.75</v>
      </c>
      <c r="H502" s="40">
        <v>3.57</v>
      </c>
      <c r="I502" s="196"/>
    </row>
    <row r="503" spans="1:9" x14ac:dyDescent="0.2">
      <c r="A503" s="37" t="s">
        <v>2673</v>
      </c>
      <c r="B503" s="38" t="s">
        <v>2744</v>
      </c>
      <c r="C503" s="39" t="s">
        <v>95</v>
      </c>
      <c r="D503" s="39" t="s">
        <v>2745</v>
      </c>
      <c r="E503" s="38" t="s">
        <v>2641</v>
      </c>
      <c r="F503" s="38" t="s">
        <v>3200</v>
      </c>
      <c r="G503" s="39">
        <v>20.79</v>
      </c>
      <c r="H503" s="40">
        <v>6.63</v>
      </c>
      <c r="I503" s="196"/>
    </row>
    <row r="504" spans="1:9" ht="19.5" x14ac:dyDescent="0.2">
      <c r="A504" s="37" t="s">
        <v>654</v>
      </c>
      <c r="B504" s="38" t="s">
        <v>3201</v>
      </c>
      <c r="C504" s="39" t="s">
        <v>95</v>
      </c>
      <c r="D504" s="39" t="s">
        <v>3202</v>
      </c>
      <c r="E504" s="38" t="s">
        <v>111</v>
      </c>
      <c r="F504" s="38" t="s">
        <v>3203</v>
      </c>
      <c r="G504" s="39">
        <v>555</v>
      </c>
      <c r="H504" s="40">
        <v>53.83</v>
      </c>
      <c r="I504" s="196"/>
    </row>
    <row r="505" spans="1:9" ht="19.5" x14ac:dyDescent="0.2">
      <c r="A505" s="37" t="s">
        <v>654</v>
      </c>
      <c r="B505" s="38" t="s">
        <v>3204</v>
      </c>
      <c r="C505" s="39" t="s">
        <v>95</v>
      </c>
      <c r="D505" s="39" t="s">
        <v>3205</v>
      </c>
      <c r="E505" s="38" t="s">
        <v>97</v>
      </c>
      <c r="F505" s="38" t="s">
        <v>2777</v>
      </c>
      <c r="G505" s="39">
        <v>9.67</v>
      </c>
      <c r="H505" s="40">
        <v>2.41</v>
      </c>
      <c r="I505" s="196"/>
    </row>
    <row r="506" spans="1:9" x14ac:dyDescent="0.2">
      <c r="A506" s="37" t="s">
        <v>654</v>
      </c>
      <c r="B506" s="38" t="s">
        <v>3206</v>
      </c>
      <c r="C506" s="39" t="s">
        <v>95</v>
      </c>
      <c r="D506" s="39" t="s">
        <v>3207</v>
      </c>
      <c r="E506" s="38" t="s">
        <v>97</v>
      </c>
      <c r="F506" s="38" t="s">
        <v>2835</v>
      </c>
      <c r="G506" s="39">
        <v>2.5299999999999998</v>
      </c>
      <c r="H506" s="40">
        <v>0.5</v>
      </c>
      <c r="I506" s="196"/>
    </row>
    <row r="507" spans="1:9" ht="19.5" x14ac:dyDescent="0.2">
      <c r="A507" s="37" t="s">
        <v>654</v>
      </c>
      <c r="B507" s="38" t="s">
        <v>3208</v>
      </c>
      <c r="C507" s="39" t="s">
        <v>95</v>
      </c>
      <c r="D507" s="39" t="s">
        <v>3209</v>
      </c>
      <c r="E507" s="38" t="s">
        <v>104</v>
      </c>
      <c r="F507" s="38" t="s">
        <v>3210</v>
      </c>
      <c r="G507" s="39">
        <v>7.92</v>
      </c>
      <c r="H507" s="40">
        <v>8.8800000000000008</v>
      </c>
      <c r="I507" s="196"/>
    </row>
    <row r="508" spans="1:9" x14ac:dyDescent="0.2">
      <c r="A508" s="37" t="s">
        <v>990</v>
      </c>
      <c r="B508" s="38" t="s">
        <v>60</v>
      </c>
      <c r="C508" s="39" t="s">
        <v>61</v>
      </c>
      <c r="D508" s="39" t="s">
        <v>3</v>
      </c>
      <c r="E508" s="38" t="s">
        <v>62</v>
      </c>
      <c r="F508" s="38" t="s">
        <v>63</v>
      </c>
      <c r="G508" s="39" t="s">
        <v>64</v>
      </c>
      <c r="H508" s="40" t="s">
        <v>4</v>
      </c>
      <c r="I508" s="196"/>
    </row>
    <row r="509" spans="1:9" x14ac:dyDescent="0.2">
      <c r="A509" s="37" t="s">
        <v>78</v>
      </c>
      <c r="B509" s="38" t="s">
        <v>991</v>
      </c>
      <c r="C509" s="39" t="s">
        <v>74</v>
      </c>
      <c r="D509" s="39" t="s">
        <v>992</v>
      </c>
      <c r="E509" s="38" t="s">
        <v>76</v>
      </c>
      <c r="F509" s="38" t="s">
        <v>6</v>
      </c>
      <c r="G509" s="39">
        <v>141.6</v>
      </c>
      <c r="H509" s="40">
        <v>141.6</v>
      </c>
      <c r="I509" s="196"/>
    </row>
    <row r="510" spans="1:9" x14ac:dyDescent="0.2">
      <c r="A510" s="37" t="s">
        <v>2673</v>
      </c>
      <c r="B510" s="38" t="s">
        <v>2688</v>
      </c>
      <c r="C510" s="39" t="s">
        <v>95</v>
      </c>
      <c r="D510" s="39" t="s">
        <v>2689</v>
      </c>
      <c r="E510" s="38" t="s">
        <v>2641</v>
      </c>
      <c r="F510" s="38" t="s">
        <v>3211</v>
      </c>
      <c r="G510" s="39">
        <v>29.75</v>
      </c>
      <c r="H510" s="40">
        <v>44.62</v>
      </c>
      <c r="I510" s="196"/>
    </row>
    <row r="511" spans="1:9" x14ac:dyDescent="0.2">
      <c r="A511" s="37" t="s">
        <v>2673</v>
      </c>
      <c r="B511" s="38" t="s">
        <v>2685</v>
      </c>
      <c r="C511" s="39" t="s">
        <v>95</v>
      </c>
      <c r="D511" s="39" t="s">
        <v>2686</v>
      </c>
      <c r="E511" s="38" t="s">
        <v>2641</v>
      </c>
      <c r="F511" s="38" t="s">
        <v>3211</v>
      </c>
      <c r="G511" s="39">
        <v>21.69</v>
      </c>
      <c r="H511" s="40">
        <v>32.53</v>
      </c>
      <c r="I511" s="196"/>
    </row>
    <row r="512" spans="1:9" x14ac:dyDescent="0.2">
      <c r="A512" s="37" t="s">
        <v>654</v>
      </c>
      <c r="B512" s="38" t="s">
        <v>3212</v>
      </c>
      <c r="C512" s="39" t="s">
        <v>2822</v>
      </c>
      <c r="D512" s="39" t="s">
        <v>4986</v>
      </c>
      <c r="E512" s="38" t="s">
        <v>76</v>
      </c>
      <c r="F512" s="38" t="s">
        <v>6</v>
      </c>
      <c r="G512" s="39">
        <v>64.45</v>
      </c>
      <c r="H512" s="40">
        <v>64.45</v>
      </c>
      <c r="I512" s="196"/>
    </row>
    <row r="513" spans="1:9" x14ac:dyDescent="0.2">
      <c r="A513" s="37" t="s">
        <v>1011</v>
      </c>
      <c r="B513" s="38" t="s">
        <v>60</v>
      </c>
      <c r="C513" s="39" t="s">
        <v>61</v>
      </c>
      <c r="D513" s="39" t="s">
        <v>3</v>
      </c>
      <c r="E513" s="38" t="s">
        <v>62</v>
      </c>
      <c r="F513" s="38" t="s">
        <v>63</v>
      </c>
      <c r="G513" s="39" t="s">
        <v>64</v>
      </c>
      <c r="H513" s="40" t="s">
        <v>4</v>
      </c>
      <c r="I513" s="196"/>
    </row>
    <row r="514" spans="1:9" ht="39" x14ac:dyDescent="0.2">
      <c r="A514" s="37" t="s">
        <v>78</v>
      </c>
      <c r="B514" s="38" t="s">
        <v>1012</v>
      </c>
      <c r="C514" s="39" t="s">
        <v>74</v>
      </c>
      <c r="D514" s="39" t="s">
        <v>1013</v>
      </c>
      <c r="E514" s="38" t="s">
        <v>1014</v>
      </c>
      <c r="F514" s="38" t="s">
        <v>6</v>
      </c>
      <c r="G514" s="39">
        <v>26830</v>
      </c>
      <c r="H514" s="40">
        <v>26830</v>
      </c>
      <c r="I514" s="196"/>
    </row>
    <row r="515" spans="1:9" ht="39" x14ac:dyDescent="0.2">
      <c r="A515" s="37" t="s">
        <v>2673</v>
      </c>
      <c r="B515" s="38" t="s">
        <v>2080</v>
      </c>
      <c r="C515" s="39" t="s">
        <v>74</v>
      </c>
      <c r="D515" s="39" t="s">
        <v>2081</v>
      </c>
      <c r="E515" s="38" t="s">
        <v>76</v>
      </c>
      <c r="F515" s="38" t="s">
        <v>2719</v>
      </c>
      <c r="G515" s="39">
        <v>292.08</v>
      </c>
      <c r="H515" s="40">
        <v>1168.32</v>
      </c>
      <c r="I515" s="196"/>
    </row>
    <row r="516" spans="1:9" ht="19.5" x14ac:dyDescent="0.2">
      <c r="A516" s="37" t="s">
        <v>2673</v>
      </c>
      <c r="B516" s="38" t="s">
        <v>1054</v>
      </c>
      <c r="C516" s="39" t="s">
        <v>95</v>
      </c>
      <c r="D516" s="39" t="s">
        <v>1055</v>
      </c>
      <c r="E516" s="38" t="s">
        <v>97</v>
      </c>
      <c r="F516" s="38" t="s">
        <v>3214</v>
      </c>
      <c r="G516" s="39">
        <v>82.56</v>
      </c>
      <c r="H516" s="40">
        <v>990.72</v>
      </c>
      <c r="I516" s="196"/>
    </row>
    <row r="517" spans="1:9" ht="19.5" x14ac:dyDescent="0.2">
      <c r="A517" s="37" t="s">
        <v>2673</v>
      </c>
      <c r="B517" s="38" t="s">
        <v>962</v>
      </c>
      <c r="C517" s="39" t="s">
        <v>95</v>
      </c>
      <c r="D517" s="39" t="s">
        <v>963</v>
      </c>
      <c r="E517" s="38" t="s">
        <v>104</v>
      </c>
      <c r="F517" s="38" t="s">
        <v>3215</v>
      </c>
      <c r="G517" s="39">
        <v>10.64</v>
      </c>
      <c r="H517" s="40">
        <v>230.45</v>
      </c>
      <c r="I517" s="196"/>
    </row>
    <row r="518" spans="1:9" ht="29.25" x14ac:dyDescent="0.2">
      <c r="A518" s="37" t="s">
        <v>2673</v>
      </c>
      <c r="B518" s="38" t="s">
        <v>2138</v>
      </c>
      <c r="C518" s="39" t="s">
        <v>95</v>
      </c>
      <c r="D518" s="39" t="s">
        <v>2139</v>
      </c>
      <c r="E518" s="38" t="s">
        <v>104</v>
      </c>
      <c r="F518" s="38" t="s">
        <v>3215</v>
      </c>
      <c r="G518" s="39">
        <v>46.94</v>
      </c>
      <c r="H518" s="40">
        <v>1016.67</v>
      </c>
      <c r="I518" s="196"/>
    </row>
    <row r="519" spans="1:9" x14ac:dyDescent="0.2">
      <c r="A519" s="37" t="s">
        <v>2673</v>
      </c>
      <c r="B519" s="38" t="s">
        <v>3002</v>
      </c>
      <c r="C519" s="39" t="s">
        <v>95</v>
      </c>
      <c r="D519" s="39" t="s">
        <v>3003</v>
      </c>
      <c r="E519" s="38" t="s">
        <v>2641</v>
      </c>
      <c r="F519" s="38" t="s">
        <v>3216</v>
      </c>
      <c r="G519" s="39">
        <v>21.28</v>
      </c>
      <c r="H519" s="40">
        <v>1021.44</v>
      </c>
      <c r="I519" s="196"/>
    </row>
    <row r="520" spans="1:9" x14ac:dyDescent="0.2">
      <c r="A520" s="37" t="s">
        <v>2673</v>
      </c>
      <c r="B520" s="38" t="s">
        <v>2999</v>
      </c>
      <c r="C520" s="39" t="s">
        <v>95</v>
      </c>
      <c r="D520" s="39" t="s">
        <v>3000</v>
      </c>
      <c r="E520" s="38" t="s">
        <v>2641</v>
      </c>
      <c r="F520" s="38" t="s">
        <v>3217</v>
      </c>
      <c r="G520" s="39">
        <v>26.02</v>
      </c>
      <c r="H520" s="40">
        <v>624.48</v>
      </c>
      <c r="I520" s="196"/>
    </row>
    <row r="521" spans="1:9" ht="19.5" x14ac:dyDescent="0.2">
      <c r="A521" s="37" t="s">
        <v>654</v>
      </c>
      <c r="B521" s="38" t="s">
        <v>3218</v>
      </c>
      <c r="C521" s="39" t="s">
        <v>4811</v>
      </c>
      <c r="D521" s="39" t="s">
        <v>3219</v>
      </c>
      <c r="E521" s="38" t="s">
        <v>97</v>
      </c>
      <c r="F521" s="38" t="s">
        <v>3220</v>
      </c>
      <c r="G521" s="39">
        <v>233.83</v>
      </c>
      <c r="H521" s="40">
        <v>1335.63</v>
      </c>
      <c r="I521" s="196"/>
    </row>
    <row r="522" spans="1:9" ht="19.5" x14ac:dyDescent="0.2">
      <c r="A522" s="37" t="s">
        <v>654</v>
      </c>
      <c r="B522" s="38" t="s">
        <v>3221</v>
      </c>
      <c r="C522" s="39" t="s">
        <v>4810</v>
      </c>
      <c r="D522" s="39" t="s">
        <v>3222</v>
      </c>
      <c r="E522" s="38" t="s">
        <v>97</v>
      </c>
      <c r="F522" s="38" t="s">
        <v>3223</v>
      </c>
      <c r="G522" s="39">
        <v>63.97</v>
      </c>
      <c r="H522" s="40">
        <v>4254.26</v>
      </c>
      <c r="I522" s="196"/>
    </row>
    <row r="523" spans="1:9" ht="19.5" x14ac:dyDescent="0.2">
      <c r="A523" s="37" t="s">
        <v>654</v>
      </c>
      <c r="B523" s="38" t="s">
        <v>3224</v>
      </c>
      <c r="C523" s="39" t="s">
        <v>4811</v>
      </c>
      <c r="D523" s="39" t="s">
        <v>3225</v>
      </c>
      <c r="E523" s="38" t="s">
        <v>97</v>
      </c>
      <c r="F523" s="38" t="s">
        <v>3226</v>
      </c>
      <c r="G523" s="39">
        <v>93.41</v>
      </c>
      <c r="H523" s="40">
        <v>4096.96</v>
      </c>
      <c r="I523" s="196"/>
    </row>
    <row r="524" spans="1:9" ht="19.5" x14ac:dyDescent="0.2">
      <c r="A524" s="37" t="s">
        <v>654</v>
      </c>
      <c r="B524" s="38" t="s">
        <v>3227</v>
      </c>
      <c r="C524" s="39" t="s">
        <v>4811</v>
      </c>
      <c r="D524" s="39" t="s">
        <v>3228</v>
      </c>
      <c r="E524" s="38" t="s">
        <v>97</v>
      </c>
      <c r="F524" s="38" t="s">
        <v>3229</v>
      </c>
      <c r="G524" s="39">
        <v>340.22</v>
      </c>
      <c r="H524" s="40">
        <v>6107.62</v>
      </c>
      <c r="I524" s="196"/>
    </row>
    <row r="525" spans="1:9" x14ac:dyDescent="0.2">
      <c r="A525" s="37" t="s">
        <v>654</v>
      </c>
      <c r="B525" s="38" t="s">
        <v>3230</v>
      </c>
      <c r="C525" s="39" t="s">
        <v>95</v>
      </c>
      <c r="D525" s="39" t="s">
        <v>3231</v>
      </c>
      <c r="E525" s="38" t="s">
        <v>787</v>
      </c>
      <c r="F525" s="38" t="s">
        <v>3232</v>
      </c>
      <c r="G525" s="39">
        <v>62.57</v>
      </c>
      <c r="H525" s="40">
        <v>455.68</v>
      </c>
      <c r="I525" s="196"/>
    </row>
    <row r="526" spans="1:9" x14ac:dyDescent="0.2">
      <c r="A526" s="37" t="s">
        <v>654</v>
      </c>
      <c r="B526" s="38" t="s">
        <v>3148</v>
      </c>
      <c r="C526" s="39" t="s">
        <v>2818</v>
      </c>
      <c r="D526" s="39" t="s">
        <v>3149</v>
      </c>
      <c r="E526" s="38" t="s">
        <v>1934</v>
      </c>
      <c r="F526" s="38" t="s">
        <v>3233</v>
      </c>
      <c r="G526" s="39">
        <v>82.05</v>
      </c>
      <c r="H526" s="40">
        <v>1788.69</v>
      </c>
      <c r="I526" s="196"/>
    </row>
    <row r="527" spans="1:9" ht="19.5" x14ac:dyDescent="0.2">
      <c r="A527" s="37" t="s">
        <v>654</v>
      </c>
      <c r="B527" s="38" t="s">
        <v>3234</v>
      </c>
      <c r="C527" s="39" t="s">
        <v>95</v>
      </c>
      <c r="D527" s="39" t="s">
        <v>3235</v>
      </c>
      <c r="E527" s="38" t="s">
        <v>76</v>
      </c>
      <c r="F527" s="38" t="s">
        <v>6</v>
      </c>
      <c r="G527" s="39">
        <v>3672.54</v>
      </c>
      <c r="H527" s="40">
        <v>3672.54</v>
      </c>
      <c r="I527" s="196"/>
    </row>
    <row r="528" spans="1:9" x14ac:dyDescent="0.2">
      <c r="A528" s="37" t="s">
        <v>654</v>
      </c>
      <c r="B528" s="38" t="s">
        <v>3236</v>
      </c>
      <c r="C528" s="39" t="s">
        <v>95</v>
      </c>
      <c r="D528" s="39" t="s">
        <v>3237</v>
      </c>
      <c r="E528" s="38" t="s">
        <v>787</v>
      </c>
      <c r="F528" s="38" t="s">
        <v>42</v>
      </c>
      <c r="G528" s="39">
        <v>33.270000000000003</v>
      </c>
      <c r="H528" s="40">
        <v>66.540000000000006</v>
      </c>
      <c r="I528" s="196"/>
    </row>
    <row r="529" spans="1:9" x14ac:dyDescent="0.2">
      <c r="A529" s="37" t="s">
        <v>1018</v>
      </c>
      <c r="B529" s="38" t="s">
        <v>60</v>
      </c>
      <c r="C529" s="39" t="s">
        <v>61</v>
      </c>
      <c r="D529" s="39" t="s">
        <v>3</v>
      </c>
      <c r="E529" s="38" t="s">
        <v>62</v>
      </c>
      <c r="F529" s="38" t="s">
        <v>63</v>
      </c>
      <c r="G529" s="39" t="s">
        <v>64</v>
      </c>
      <c r="H529" s="40" t="s">
        <v>4</v>
      </c>
      <c r="I529" s="196"/>
    </row>
    <row r="530" spans="1:9" ht="19.5" x14ac:dyDescent="0.2">
      <c r="A530" s="37" t="s">
        <v>78</v>
      </c>
      <c r="B530" s="38" t="s">
        <v>1019</v>
      </c>
      <c r="C530" s="39" t="s">
        <v>74</v>
      </c>
      <c r="D530" s="39" t="s">
        <v>1020</v>
      </c>
      <c r="E530" s="38" t="s">
        <v>97</v>
      </c>
      <c r="F530" s="38" t="s">
        <v>6</v>
      </c>
      <c r="G530" s="39">
        <v>125.53</v>
      </c>
      <c r="H530" s="40">
        <v>125.53</v>
      </c>
      <c r="I530" s="196"/>
    </row>
    <row r="531" spans="1:9" ht="29.25" x14ac:dyDescent="0.2">
      <c r="A531" s="37" t="s">
        <v>2673</v>
      </c>
      <c r="B531" s="38" t="s">
        <v>773</v>
      </c>
      <c r="C531" s="39" t="s">
        <v>95</v>
      </c>
      <c r="D531" s="39" t="s">
        <v>774</v>
      </c>
      <c r="E531" s="38" t="s">
        <v>104</v>
      </c>
      <c r="F531" s="38" t="s">
        <v>3238</v>
      </c>
      <c r="G531" s="39">
        <v>91.59</v>
      </c>
      <c r="H531" s="40">
        <v>64.11</v>
      </c>
      <c r="I531" s="196"/>
    </row>
    <row r="532" spans="1:9" ht="19.5" x14ac:dyDescent="0.2">
      <c r="A532" s="37" t="s">
        <v>2673</v>
      </c>
      <c r="B532" s="38" t="s">
        <v>3239</v>
      </c>
      <c r="C532" s="39" t="s">
        <v>74</v>
      </c>
      <c r="D532" s="39" t="s">
        <v>3240</v>
      </c>
      <c r="E532" s="38" t="s">
        <v>104</v>
      </c>
      <c r="F532" s="38" t="s">
        <v>3238</v>
      </c>
      <c r="G532" s="39">
        <v>8.25</v>
      </c>
      <c r="H532" s="40">
        <v>5.77</v>
      </c>
      <c r="I532" s="196"/>
    </row>
    <row r="533" spans="1:9" ht="29.25" x14ac:dyDescent="0.2">
      <c r="A533" s="37" t="s">
        <v>2673</v>
      </c>
      <c r="B533" s="38" t="s">
        <v>2508</v>
      </c>
      <c r="C533" s="39" t="s">
        <v>95</v>
      </c>
      <c r="D533" s="39" t="s">
        <v>2509</v>
      </c>
      <c r="E533" s="38" t="s">
        <v>104</v>
      </c>
      <c r="F533" s="38" t="s">
        <v>3238</v>
      </c>
      <c r="G533" s="39">
        <v>38.869999999999997</v>
      </c>
      <c r="H533" s="40">
        <v>27.2</v>
      </c>
      <c r="I533" s="196"/>
    </row>
    <row r="534" spans="1:9" ht="19.5" x14ac:dyDescent="0.2">
      <c r="A534" s="37" t="s">
        <v>2673</v>
      </c>
      <c r="B534" s="38" t="s">
        <v>2856</v>
      </c>
      <c r="C534" s="39" t="s">
        <v>95</v>
      </c>
      <c r="D534" s="39" t="s">
        <v>2857</v>
      </c>
      <c r="E534" s="38" t="s">
        <v>111</v>
      </c>
      <c r="F534" s="38" t="s">
        <v>3241</v>
      </c>
      <c r="G534" s="39">
        <v>478.14</v>
      </c>
      <c r="H534" s="40">
        <v>9.56</v>
      </c>
      <c r="I534" s="196"/>
    </row>
    <row r="535" spans="1:9" x14ac:dyDescent="0.2">
      <c r="A535" s="37" t="s">
        <v>2673</v>
      </c>
      <c r="B535" s="38" t="s">
        <v>3242</v>
      </c>
      <c r="C535" s="39" t="s">
        <v>74</v>
      </c>
      <c r="D535" s="39" t="s">
        <v>3243</v>
      </c>
      <c r="E535" s="38" t="s">
        <v>104</v>
      </c>
      <c r="F535" s="38" t="s">
        <v>2755</v>
      </c>
      <c r="G535" s="39">
        <v>11.04</v>
      </c>
      <c r="H535" s="40">
        <v>4.41</v>
      </c>
      <c r="I535" s="196"/>
    </row>
    <row r="536" spans="1:9" ht="19.5" x14ac:dyDescent="0.2">
      <c r="A536" s="37" t="s">
        <v>2673</v>
      </c>
      <c r="B536" s="38" t="s">
        <v>2862</v>
      </c>
      <c r="C536" s="39" t="s">
        <v>95</v>
      </c>
      <c r="D536" s="39" t="s">
        <v>2863</v>
      </c>
      <c r="E536" s="38" t="s">
        <v>111</v>
      </c>
      <c r="F536" s="38" t="s">
        <v>3241</v>
      </c>
      <c r="G536" s="39">
        <v>281.31</v>
      </c>
      <c r="H536" s="40">
        <v>5.62</v>
      </c>
      <c r="I536" s="196"/>
    </row>
    <row r="537" spans="1:9" x14ac:dyDescent="0.2">
      <c r="A537" s="37" t="s">
        <v>2673</v>
      </c>
      <c r="B537" s="38" t="s">
        <v>3244</v>
      </c>
      <c r="C537" s="39" t="s">
        <v>95</v>
      </c>
      <c r="D537" s="39" t="s">
        <v>3245</v>
      </c>
      <c r="E537" s="38" t="s">
        <v>104</v>
      </c>
      <c r="F537" s="38" t="s">
        <v>3238</v>
      </c>
      <c r="G537" s="39">
        <v>12.66</v>
      </c>
      <c r="H537" s="40">
        <v>8.86</v>
      </c>
      <c r="I537" s="196"/>
    </row>
    <row r="538" spans="1:9" x14ac:dyDescent="0.2">
      <c r="A538" s="37" t="s">
        <v>1024</v>
      </c>
      <c r="B538" s="38" t="s">
        <v>60</v>
      </c>
      <c r="C538" s="39" t="s">
        <v>61</v>
      </c>
      <c r="D538" s="39" t="s">
        <v>3</v>
      </c>
      <c r="E538" s="38" t="s">
        <v>62</v>
      </c>
      <c r="F538" s="38" t="s">
        <v>63</v>
      </c>
      <c r="G538" s="39" t="s">
        <v>64</v>
      </c>
      <c r="H538" s="40" t="s">
        <v>4</v>
      </c>
      <c r="I538" s="196"/>
    </row>
    <row r="539" spans="1:9" ht="29.25" x14ac:dyDescent="0.2">
      <c r="A539" s="37" t="s">
        <v>78</v>
      </c>
      <c r="B539" s="38" t="s">
        <v>1025</v>
      </c>
      <c r="C539" s="39" t="s">
        <v>74</v>
      </c>
      <c r="D539" s="39" t="s">
        <v>1026</v>
      </c>
      <c r="E539" s="38" t="s">
        <v>76</v>
      </c>
      <c r="F539" s="38" t="s">
        <v>6</v>
      </c>
      <c r="G539" s="39">
        <v>3849.99</v>
      </c>
      <c r="H539" s="40">
        <v>3849.99</v>
      </c>
      <c r="I539" s="196"/>
    </row>
    <row r="540" spans="1:9" x14ac:dyDescent="0.2">
      <c r="A540" s="37" t="s">
        <v>2673</v>
      </c>
      <c r="B540" s="38" t="s">
        <v>3246</v>
      </c>
      <c r="C540" s="39" t="s">
        <v>95</v>
      </c>
      <c r="D540" s="39" t="s">
        <v>3247</v>
      </c>
      <c r="E540" s="38" t="s">
        <v>104</v>
      </c>
      <c r="F540" s="38" t="s">
        <v>3248</v>
      </c>
      <c r="G540" s="39">
        <v>21.08</v>
      </c>
      <c r="H540" s="40">
        <v>37.729999999999997</v>
      </c>
      <c r="I540" s="196"/>
    </row>
    <row r="541" spans="1:9" x14ac:dyDescent="0.2">
      <c r="A541" s="37" t="s">
        <v>2673</v>
      </c>
      <c r="B541" s="38" t="s">
        <v>3249</v>
      </c>
      <c r="C541" s="39" t="s">
        <v>95</v>
      </c>
      <c r="D541" s="39" t="s">
        <v>3250</v>
      </c>
      <c r="E541" s="38" t="s">
        <v>2641</v>
      </c>
      <c r="F541" s="38" t="s">
        <v>3214</v>
      </c>
      <c r="G541" s="39">
        <v>24</v>
      </c>
      <c r="H541" s="40">
        <v>288</v>
      </c>
      <c r="I541" s="196"/>
    </row>
    <row r="542" spans="1:9" x14ac:dyDescent="0.2">
      <c r="A542" s="37" t="s">
        <v>2673</v>
      </c>
      <c r="B542" s="38" t="s">
        <v>2827</v>
      </c>
      <c r="C542" s="39" t="s">
        <v>95</v>
      </c>
      <c r="D542" s="39" t="s">
        <v>2828</v>
      </c>
      <c r="E542" s="38" t="s">
        <v>2641</v>
      </c>
      <c r="F542" s="38" t="s">
        <v>3214</v>
      </c>
      <c r="G542" s="39">
        <v>21.65</v>
      </c>
      <c r="H542" s="40">
        <v>259.8</v>
      </c>
      <c r="I542" s="196"/>
    </row>
    <row r="543" spans="1:9" ht="19.5" x14ac:dyDescent="0.2">
      <c r="A543" s="37" t="s">
        <v>654</v>
      </c>
      <c r="B543" s="38" t="s">
        <v>3251</v>
      </c>
      <c r="C543" s="39" t="s">
        <v>95</v>
      </c>
      <c r="D543" s="39" t="s">
        <v>3252</v>
      </c>
      <c r="E543" s="38" t="s">
        <v>104</v>
      </c>
      <c r="F543" s="38" t="s">
        <v>3253</v>
      </c>
      <c r="G543" s="39">
        <v>58.8</v>
      </c>
      <c r="H543" s="40">
        <v>329.86</v>
      </c>
      <c r="I543" s="196"/>
    </row>
    <row r="544" spans="1:9" x14ac:dyDescent="0.2">
      <c r="A544" s="37" t="s">
        <v>654</v>
      </c>
      <c r="B544" s="38" t="s">
        <v>3254</v>
      </c>
      <c r="C544" s="39" t="s">
        <v>2822</v>
      </c>
      <c r="D544" s="39" t="s">
        <v>3255</v>
      </c>
      <c r="E544" s="38" t="s">
        <v>104</v>
      </c>
      <c r="F544" s="38" t="s">
        <v>3253</v>
      </c>
      <c r="G544" s="39">
        <v>103.63</v>
      </c>
      <c r="H544" s="40">
        <v>581.36</v>
      </c>
      <c r="I544" s="196"/>
    </row>
    <row r="545" spans="1:9" x14ac:dyDescent="0.2">
      <c r="A545" s="37" t="s">
        <v>654</v>
      </c>
      <c r="B545" s="38" t="s">
        <v>3256</v>
      </c>
      <c r="C545" s="39" t="s">
        <v>2822</v>
      </c>
      <c r="D545" s="39" t="s">
        <v>3257</v>
      </c>
      <c r="E545" s="38" t="s">
        <v>787</v>
      </c>
      <c r="F545" s="38" t="s">
        <v>3253</v>
      </c>
      <c r="G545" s="39">
        <v>41.52</v>
      </c>
      <c r="H545" s="40">
        <v>232.92</v>
      </c>
      <c r="I545" s="196"/>
    </row>
    <row r="546" spans="1:9" x14ac:dyDescent="0.2">
      <c r="A546" s="37" t="s">
        <v>654</v>
      </c>
      <c r="B546" s="38" t="s">
        <v>3258</v>
      </c>
      <c r="C546" s="39" t="s">
        <v>3259</v>
      </c>
      <c r="D546" s="39" t="s">
        <v>3260</v>
      </c>
      <c r="E546" s="38" t="s">
        <v>97</v>
      </c>
      <c r="F546" s="38" t="s">
        <v>3261</v>
      </c>
      <c r="G546" s="39">
        <v>253.89</v>
      </c>
      <c r="H546" s="40">
        <v>1079.03</v>
      </c>
      <c r="I546" s="196"/>
    </row>
    <row r="547" spans="1:9" x14ac:dyDescent="0.2">
      <c r="A547" s="37" t="s">
        <v>654</v>
      </c>
      <c r="B547" s="38" t="s">
        <v>3154</v>
      </c>
      <c r="C547" s="39" t="s">
        <v>95</v>
      </c>
      <c r="D547" s="39" t="s">
        <v>3155</v>
      </c>
      <c r="E547" s="38" t="s">
        <v>787</v>
      </c>
      <c r="F547" s="38" t="s">
        <v>3262</v>
      </c>
      <c r="G547" s="39">
        <v>8.3000000000000007</v>
      </c>
      <c r="H547" s="40">
        <v>30.68</v>
      </c>
      <c r="I547" s="196"/>
    </row>
    <row r="548" spans="1:9" x14ac:dyDescent="0.2">
      <c r="A548" s="37" t="s">
        <v>654</v>
      </c>
      <c r="B548" s="38" t="s">
        <v>3263</v>
      </c>
      <c r="C548" s="39" t="s">
        <v>2818</v>
      </c>
      <c r="D548" s="39" t="s">
        <v>3264</v>
      </c>
      <c r="E548" s="38" t="s">
        <v>1934</v>
      </c>
      <c r="F548" s="38" t="s">
        <v>3265</v>
      </c>
      <c r="G548" s="39">
        <v>26.89</v>
      </c>
      <c r="H548" s="40">
        <v>505.39</v>
      </c>
      <c r="I548" s="196"/>
    </row>
    <row r="549" spans="1:9" ht="19.5" x14ac:dyDescent="0.2">
      <c r="A549" s="37" t="s">
        <v>654</v>
      </c>
      <c r="B549" s="38" t="s">
        <v>3266</v>
      </c>
      <c r="C549" s="39" t="s">
        <v>2815</v>
      </c>
      <c r="D549" s="39" t="s">
        <v>3267</v>
      </c>
      <c r="E549" s="38" t="s">
        <v>430</v>
      </c>
      <c r="F549" s="38" t="s">
        <v>3268</v>
      </c>
      <c r="G549" s="39">
        <v>94.5</v>
      </c>
      <c r="H549" s="40">
        <v>472.5</v>
      </c>
      <c r="I549" s="196"/>
    </row>
    <row r="550" spans="1:9" x14ac:dyDescent="0.2">
      <c r="A550" s="37" t="s">
        <v>654</v>
      </c>
      <c r="B550" s="38" t="s">
        <v>3269</v>
      </c>
      <c r="C550" s="39" t="s">
        <v>95</v>
      </c>
      <c r="D550" s="39" t="s">
        <v>3270</v>
      </c>
      <c r="E550" s="38" t="s">
        <v>76</v>
      </c>
      <c r="F550" s="38" t="s">
        <v>3271</v>
      </c>
      <c r="G550" s="39">
        <v>0.13</v>
      </c>
      <c r="H550" s="40">
        <v>5.85</v>
      </c>
      <c r="I550" s="196"/>
    </row>
    <row r="551" spans="1:9" x14ac:dyDescent="0.2">
      <c r="A551" s="37" t="s">
        <v>654</v>
      </c>
      <c r="B551" s="38" t="s">
        <v>3272</v>
      </c>
      <c r="C551" s="39" t="s">
        <v>95</v>
      </c>
      <c r="D551" s="39" t="s">
        <v>3273</v>
      </c>
      <c r="E551" s="38" t="s">
        <v>76</v>
      </c>
      <c r="F551" s="38" t="s">
        <v>3271</v>
      </c>
      <c r="G551" s="39">
        <v>0.06</v>
      </c>
      <c r="H551" s="40">
        <v>2.7</v>
      </c>
      <c r="I551" s="196"/>
    </row>
    <row r="552" spans="1:9" ht="19.5" x14ac:dyDescent="0.2">
      <c r="A552" s="37" t="s">
        <v>654</v>
      </c>
      <c r="B552" s="38" t="s">
        <v>3274</v>
      </c>
      <c r="C552" s="39" t="s">
        <v>2815</v>
      </c>
      <c r="D552" s="39" t="s">
        <v>3275</v>
      </c>
      <c r="E552" s="38" t="s">
        <v>104</v>
      </c>
      <c r="F552" s="38" t="s">
        <v>3276</v>
      </c>
      <c r="G552" s="39">
        <v>9.64</v>
      </c>
      <c r="H552" s="40">
        <v>24.17</v>
      </c>
      <c r="I552" s="196"/>
    </row>
    <row r="553" spans="1:9" x14ac:dyDescent="0.2">
      <c r="A553" s="37" t="s">
        <v>1030</v>
      </c>
      <c r="B553" s="38" t="s">
        <v>60</v>
      </c>
      <c r="C553" s="39" t="s">
        <v>61</v>
      </c>
      <c r="D553" s="39" t="s">
        <v>3</v>
      </c>
      <c r="E553" s="38" t="s">
        <v>62</v>
      </c>
      <c r="F553" s="38" t="s">
        <v>63</v>
      </c>
      <c r="G553" s="39" t="s">
        <v>64</v>
      </c>
      <c r="H553" s="40" t="s">
        <v>4</v>
      </c>
      <c r="I553" s="196"/>
    </row>
    <row r="554" spans="1:9" ht="19.5" x14ac:dyDescent="0.2">
      <c r="A554" s="37" t="s">
        <v>78</v>
      </c>
      <c r="B554" s="38" t="s">
        <v>1031</v>
      </c>
      <c r="C554" s="39" t="s">
        <v>74</v>
      </c>
      <c r="D554" s="39" t="s">
        <v>1032</v>
      </c>
      <c r="E554" s="38" t="s">
        <v>76</v>
      </c>
      <c r="F554" s="38" t="s">
        <v>6</v>
      </c>
      <c r="G554" s="39">
        <v>2217.4</v>
      </c>
      <c r="H554" s="40">
        <v>2217.4</v>
      </c>
      <c r="I554" s="196"/>
    </row>
    <row r="555" spans="1:9" ht="19.5" x14ac:dyDescent="0.2">
      <c r="A555" s="37" t="s">
        <v>2673</v>
      </c>
      <c r="B555" s="38" t="s">
        <v>1054</v>
      </c>
      <c r="C555" s="39" t="s">
        <v>95</v>
      </c>
      <c r="D555" s="39" t="s">
        <v>1055</v>
      </c>
      <c r="E555" s="38" t="s">
        <v>97</v>
      </c>
      <c r="F555" s="38" t="s">
        <v>2712</v>
      </c>
      <c r="G555" s="39">
        <v>82.56</v>
      </c>
      <c r="H555" s="40">
        <v>247.68</v>
      </c>
      <c r="I555" s="196"/>
    </row>
    <row r="556" spans="1:9" ht="19.5" x14ac:dyDescent="0.2">
      <c r="A556" s="37" t="s">
        <v>2673</v>
      </c>
      <c r="B556" s="38" t="s">
        <v>639</v>
      </c>
      <c r="C556" s="39" t="s">
        <v>95</v>
      </c>
      <c r="D556" s="39" t="s">
        <v>640</v>
      </c>
      <c r="E556" s="38" t="s">
        <v>111</v>
      </c>
      <c r="F556" s="38" t="s">
        <v>3277</v>
      </c>
      <c r="G556" s="39">
        <v>89.85</v>
      </c>
      <c r="H556" s="40">
        <v>19.760000000000002</v>
      </c>
      <c r="I556" s="196"/>
    </row>
    <row r="557" spans="1:9" ht="19.5" x14ac:dyDescent="0.2">
      <c r="A557" s="37" t="s">
        <v>2673</v>
      </c>
      <c r="B557" s="38" t="s">
        <v>1860</v>
      </c>
      <c r="C557" s="39" t="s">
        <v>95</v>
      </c>
      <c r="D557" s="39" t="s">
        <v>1861</v>
      </c>
      <c r="E557" s="38" t="s">
        <v>104</v>
      </c>
      <c r="F557" s="38" t="s">
        <v>3278</v>
      </c>
      <c r="G557" s="39">
        <v>69.98</v>
      </c>
      <c r="H557" s="40">
        <v>75.569999999999993</v>
      </c>
      <c r="I557" s="196"/>
    </row>
    <row r="558" spans="1:9" ht="29.25" x14ac:dyDescent="0.2">
      <c r="A558" s="37" t="s">
        <v>2673</v>
      </c>
      <c r="B558" s="38" t="s">
        <v>1140</v>
      </c>
      <c r="C558" s="39" t="s">
        <v>74</v>
      </c>
      <c r="D558" s="39" t="s">
        <v>1141</v>
      </c>
      <c r="E558" s="38" t="s">
        <v>111</v>
      </c>
      <c r="F558" s="38" t="s">
        <v>3277</v>
      </c>
      <c r="G558" s="39">
        <v>679.36</v>
      </c>
      <c r="H558" s="40">
        <v>149.44999999999999</v>
      </c>
      <c r="I558" s="196"/>
    </row>
    <row r="559" spans="1:9" x14ac:dyDescent="0.2">
      <c r="A559" s="37" t="s">
        <v>2673</v>
      </c>
      <c r="B559" s="38" t="s">
        <v>3279</v>
      </c>
      <c r="C559" s="39" t="s">
        <v>95</v>
      </c>
      <c r="D559" s="39" t="s">
        <v>3280</v>
      </c>
      <c r="E559" s="38" t="s">
        <v>97</v>
      </c>
      <c r="F559" s="38" t="s">
        <v>2775</v>
      </c>
      <c r="G559" s="39">
        <v>62.8</v>
      </c>
      <c r="H559" s="40">
        <v>37.68</v>
      </c>
      <c r="I559" s="196"/>
    </row>
    <row r="560" spans="1:9" ht="19.5" x14ac:dyDescent="0.2">
      <c r="A560" s="37" t="s">
        <v>2673</v>
      </c>
      <c r="B560" s="38" t="s">
        <v>962</v>
      </c>
      <c r="C560" s="39" t="s">
        <v>95</v>
      </c>
      <c r="D560" s="39" t="s">
        <v>963</v>
      </c>
      <c r="E560" s="38" t="s">
        <v>104</v>
      </c>
      <c r="F560" s="38" t="s">
        <v>3281</v>
      </c>
      <c r="G560" s="39">
        <v>10.64</v>
      </c>
      <c r="H560" s="40">
        <v>26.3</v>
      </c>
      <c r="I560" s="196"/>
    </row>
    <row r="561" spans="1:9" ht="29.25" x14ac:dyDescent="0.2">
      <c r="A561" s="37" t="s">
        <v>2673</v>
      </c>
      <c r="B561" s="38" t="s">
        <v>2138</v>
      </c>
      <c r="C561" s="39" t="s">
        <v>95</v>
      </c>
      <c r="D561" s="39" t="s">
        <v>2139</v>
      </c>
      <c r="E561" s="38" t="s">
        <v>104</v>
      </c>
      <c r="F561" s="38" t="s">
        <v>3281</v>
      </c>
      <c r="G561" s="39">
        <v>46.94</v>
      </c>
      <c r="H561" s="40">
        <v>116.05</v>
      </c>
      <c r="I561" s="196"/>
    </row>
    <row r="562" spans="1:9" ht="19.5" x14ac:dyDescent="0.2">
      <c r="A562" s="37" t="s">
        <v>654</v>
      </c>
      <c r="B562" s="38" t="s">
        <v>3282</v>
      </c>
      <c r="C562" s="39" t="s">
        <v>4811</v>
      </c>
      <c r="D562" s="39" t="s">
        <v>3283</v>
      </c>
      <c r="E562" s="38" t="s">
        <v>97</v>
      </c>
      <c r="F562" s="38" t="s">
        <v>3284</v>
      </c>
      <c r="G562" s="39">
        <v>67.19</v>
      </c>
      <c r="H562" s="40">
        <v>1284</v>
      </c>
      <c r="I562" s="196"/>
    </row>
    <row r="563" spans="1:9" x14ac:dyDescent="0.2">
      <c r="A563" s="37" t="s">
        <v>654</v>
      </c>
      <c r="B563" s="38" t="s">
        <v>3285</v>
      </c>
      <c r="C563" s="39" t="s">
        <v>2818</v>
      </c>
      <c r="D563" s="39" t="s">
        <v>3286</v>
      </c>
      <c r="E563" s="38" t="s">
        <v>430</v>
      </c>
      <c r="F563" s="38" t="s">
        <v>3158</v>
      </c>
      <c r="G563" s="39">
        <v>41.64</v>
      </c>
      <c r="H563" s="40">
        <v>249.84</v>
      </c>
      <c r="I563" s="196"/>
    </row>
    <row r="564" spans="1:9" x14ac:dyDescent="0.2">
      <c r="A564" s="37" t="s">
        <v>654</v>
      </c>
      <c r="B564" s="38" t="s">
        <v>3287</v>
      </c>
      <c r="C564" s="39" t="s">
        <v>95</v>
      </c>
      <c r="D564" s="39" t="s">
        <v>3288</v>
      </c>
      <c r="E564" s="38" t="s">
        <v>787</v>
      </c>
      <c r="F564" s="38" t="s">
        <v>3289</v>
      </c>
      <c r="G564" s="39">
        <v>7.79</v>
      </c>
      <c r="H564" s="40">
        <v>11.07</v>
      </c>
      <c r="I564" s="196"/>
    </row>
    <row r="565" spans="1:9" x14ac:dyDescent="0.2">
      <c r="A565" s="37" t="s">
        <v>1037</v>
      </c>
      <c r="B565" s="38" t="s">
        <v>60</v>
      </c>
      <c r="C565" s="39" t="s">
        <v>61</v>
      </c>
      <c r="D565" s="39" t="s">
        <v>3</v>
      </c>
      <c r="E565" s="38" t="s">
        <v>62</v>
      </c>
      <c r="F565" s="38" t="s">
        <v>63</v>
      </c>
      <c r="G565" s="39" t="s">
        <v>64</v>
      </c>
      <c r="H565" s="40" t="s">
        <v>4</v>
      </c>
      <c r="I565" s="196"/>
    </row>
    <row r="566" spans="1:9" x14ac:dyDescent="0.2">
      <c r="A566" s="37" t="s">
        <v>78</v>
      </c>
      <c r="B566" s="38" t="s">
        <v>1038</v>
      </c>
      <c r="C566" s="39" t="s">
        <v>74</v>
      </c>
      <c r="D566" s="39" t="s">
        <v>1039</v>
      </c>
      <c r="E566" s="38" t="s">
        <v>97</v>
      </c>
      <c r="F566" s="38" t="s">
        <v>6</v>
      </c>
      <c r="G566" s="39">
        <v>127.5</v>
      </c>
      <c r="H566" s="40">
        <v>127.5</v>
      </c>
      <c r="I566" s="196"/>
    </row>
    <row r="567" spans="1:9" x14ac:dyDescent="0.2">
      <c r="A567" s="37" t="s">
        <v>2673</v>
      </c>
      <c r="B567" s="38" t="s">
        <v>2688</v>
      </c>
      <c r="C567" s="39" t="s">
        <v>95</v>
      </c>
      <c r="D567" s="39" t="s">
        <v>2689</v>
      </c>
      <c r="E567" s="38" t="s">
        <v>2641</v>
      </c>
      <c r="F567" s="38" t="s">
        <v>2894</v>
      </c>
      <c r="G567" s="39">
        <v>29.75</v>
      </c>
      <c r="H567" s="40">
        <v>8.15</v>
      </c>
      <c r="I567" s="196"/>
    </row>
    <row r="568" spans="1:9" x14ac:dyDescent="0.2">
      <c r="A568" s="37" t="s">
        <v>2673</v>
      </c>
      <c r="B568" s="38" t="s">
        <v>2685</v>
      </c>
      <c r="C568" s="39" t="s">
        <v>95</v>
      </c>
      <c r="D568" s="39" t="s">
        <v>2686</v>
      </c>
      <c r="E568" s="38" t="s">
        <v>2641</v>
      </c>
      <c r="F568" s="38" t="s">
        <v>2894</v>
      </c>
      <c r="G568" s="39">
        <v>21.69</v>
      </c>
      <c r="H568" s="40">
        <v>5.94</v>
      </c>
      <c r="I568" s="196"/>
    </row>
    <row r="569" spans="1:9" ht="19.5" x14ac:dyDescent="0.2">
      <c r="A569" s="37" t="s">
        <v>654</v>
      </c>
      <c r="B569" s="38" t="s">
        <v>3290</v>
      </c>
      <c r="C569" s="39" t="s">
        <v>4811</v>
      </c>
      <c r="D569" s="39" t="s">
        <v>3291</v>
      </c>
      <c r="E569" s="38" t="s">
        <v>97</v>
      </c>
      <c r="F569" s="38" t="s">
        <v>2924</v>
      </c>
      <c r="G569" s="39">
        <v>108.01</v>
      </c>
      <c r="H569" s="40">
        <v>113.41</v>
      </c>
      <c r="I569" s="196"/>
    </row>
    <row r="570" spans="1:9" x14ac:dyDescent="0.2">
      <c r="A570" s="37" t="s">
        <v>1041</v>
      </c>
      <c r="B570" s="38" t="s">
        <v>60</v>
      </c>
      <c r="C570" s="39" t="s">
        <v>61</v>
      </c>
      <c r="D570" s="39" t="s">
        <v>3</v>
      </c>
      <c r="E570" s="38" t="s">
        <v>62</v>
      </c>
      <c r="F570" s="38" t="s">
        <v>63</v>
      </c>
      <c r="G570" s="39" t="s">
        <v>64</v>
      </c>
      <c r="H570" s="40" t="s">
        <v>4</v>
      </c>
      <c r="I570" s="196"/>
    </row>
    <row r="571" spans="1:9" ht="19.5" x14ac:dyDescent="0.2">
      <c r="A571" s="37" t="s">
        <v>78</v>
      </c>
      <c r="B571" s="38" t="s">
        <v>1042</v>
      </c>
      <c r="C571" s="39" t="s">
        <v>74</v>
      </c>
      <c r="D571" s="39" t="s">
        <v>1043</v>
      </c>
      <c r="E571" s="38" t="s">
        <v>97</v>
      </c>
      <c r="F571" s="38" t="s">
        <v>6</v>
      </c>
      <c r="G571" s="39">
        <v>11.69</v>
      </c>
      <c r="H571" s="40">
        <v>11.69</v>
      </c>
      <c r="I571" s="196"/>
    </row>
    <row r="572" spans="1:9" x14ac:dyDescent="0.2">
      <c r="A572" s="37" t="s">
        <v>2673</v>
      </c>
      <c r="B572" s="38" t="s">
        <v>2688</v>
      </c>
      <c r="C572" s="39" t="s">
        <v>95</v>
      </c>
      <c r="D572" s="39" t="s">
        <v>2689</v>
      </c>
      <c r="E572" s="38" t="s">
        <v>2641</v>
      </c>
      <c r="F572" s="38" t="s">
        <v>3292</v>
      </c>
      <c r="G572" s="39">
        <v>29.75</v>
      </c>
      <c r="H572" s="40">
        <v>1.48</v>
      </c>
      <c r="I572" s="196"/>
    </row>
    <row r="573" spans="1:9" x14ac:dyDescent="0.2">
      <c r="A573" s="37" t="s">
        <v>2673</v>
      </c>
      <c r="B573" s="38" t="s">
        <v>2685</v>
      </c>
      <c r="C573" s="39" t="s">
        <v>95</v>
      </c>
      <c r="D573" s="39" t="s">
        <v>2686</v>
      </c>
      <c r="E573" s="38" t="s">
        <v>2641</v>
      </c>
      <c r="F573" s="38" t="s">
        <v>3292</v>
      </c>
      <c r="G573" s="39">
        <v>21.69</v>
      </c>
      <c r="H573" s="40">
        <v>1.08</v>
      </c>
      <c r="I573" s="196"/>
    </row>
    <row r="574" spans="1:9" ht="19.5" x14ac:dyDescent="0.2">
      <c r="A574" s="37" t="s">
        <v>654</v>
      </c>
      <c r="B574" s="38" t="s">
        <v>3293</v>
      </c>
      <c r="C574" s="39" t="s">
        <v>2833</v>
      </c>
      <c r="D574" s="39" t="s">
        <v>3294</v>
      </c>
      <c r="E574" s="38" t="s">
        <v>97</v>
      </c>
      <c r="F574" s="38" t="s">
        <v>3295</v>
      </c>
      <c r="G574" s="39">
        <v>8.9600000000000009</v>
      </c>
      <c r="H574" s="40">
        <v>9.1300000000000008</v>
      </c>
      <c r="I574" s="196"/>
    </row>
    <row r="575" spans="1:9" x14ac:dyDescent="0.2">
      <c r="A575" s="37" t="s">
        <v>1047</v>
      </c>
      <c r="B575" s="38" t="s">
        <v>60</v>
      </c>
      <c r="C575" s="39" t="s">
        <v>61</v>
      </c>
      <c r="D575" s="39" t="s">
        <v>3</v>
      </c>
      <c r="E575" s="38" t="s">
        <v>62</v>
      </c>
      <c r="F575" s="38" t="s">
        <v>63</v>
      </c>
      <c r="G575" s="39" t="s">
        <v>64</v>
      </c>
      <c r="H575" s="40" t="s">
        <v>4</v>
      </c>
      <c r="I575" s="196"/>
    </row>
    <row r="576" spans="1:9" x14ac:dyDescent="0.2">
      <c r="A576" s="37" t="s">
        <v>78</v>
      </c>
      <c r="B576" s="38" t="s">
        <v>1048</v>
      </c>
      <c r="C576" s="39" t="s">
        <v>74</v>
      </c>
      <c r="D576" s="39" t="s">
        <v>1049</v>
      </c>
      <c r="E576" s="38" t="s">
        <v>97</v>
      </c>
      <c r="F576" s="38" t="s">
        <v>6</v>
      </c>
      <c r="G576" s="39">
        <v>5.55</v>
      </c>
      <c r="H576" s="40">
        <v>5.55</v>
      </c>
      <c r="I576" s="196"/>
    </row>
    <row r="577" spans="1:9" x14ac:dyDescent="0.2">
      <c r="A577" s="37" t="s">
        <v>2673</v>
      </c>
      <c r="B577" s="38" t="s">
        <v>2744</v>
      </c>
      <c r="C577" s="39" t="s">
        <v>95</v>
      </c>
      <c r="D577" s="39" t="s">
        <v>2745</v>
      </c>
      <c r="E577" s="38" t="s">
        <v>2641</v>
      </c>
      <c r="F577" s="38" t="s">
        <v>3296</v>
      </c>
      <c r="G577" s="39">
        <v>20.79</v>
      </c>
      <c r="H577" s="40">
        <v>5.55</v>
      </c>
      <c r="I577" s="196"/>
    </row>
    <row r="578" spans="1:9" x14ac:dyDescent="0.2">
      <c r="A578" s="37" t="s">
        <v>1057</v>
      </c>
      <c r="B578" s="38" t="s">
        <v>60</v>
      </c>
      <c r="C578" s="39" t="s">
        <v>61</v>
      </c>
      <c r="D578" s="39" t="s">
        <v>3</v>
      </c>
      <c r="E578" s="38" t="s">
        <v>62</v>
      </c>
      <c r="F578" s="38" t="s">
        <v>63</v>
      </c>
      <c r="G578" s="39" t="s">
        <v>64</v>
      </c>
      <c r="H578" s="40" t="s">
        <v>4</v>
      </c>
      <c r="I578" s="196"/>
    </row>
    <row r="579" spans="1:9" ht="29.25" x14ac:dyDescent="0.2">
      <c r="A579" s="37" t="s">
        <v>78</v>
      </c>
      <c r="B579" s="38" t="s">
        <v>1058</v>
      </c>
      <c r="C579" s="39" t="s">
        <v>74</v>
      </c>
      <c r="D579" s="39" t="s">
        <v>1059</v>
      </c>
      <c r="E579" s="38" t="s">
        <v>76</v>
      </c>
      <c r="F579" s="38" t="s">
        <v>6</v>
      </c>
      <c r="G579" s="39">
        <v>4570.3100000000004</v>
      </c>
      <c r="H579" s="40">
        <v>4570.3100000000004</v>
      </c>
      <c r="I579" s="196"/>
    </row>
    <row r="580" spans="1:9" ht="19.5" x14ac:dyDescent="0.2">
      <c r="A580" s="37" t="s">
        <v>2673</v>
      </c>
      <c r="B580" s="38" t="s">
        <v>109</v>
      </c>
      <c r="C580" s="39" t="s">
        <v>95</v>
      </c>
      <c r="D580" s="39" t="s">
        <v>110</v>
      </c>
      <c r="E580" s="38" t="s">
        <v>111</v>
      </c>
      <c r="F580" s="38" t="s">
        <v>3277</v>
      </c>
      <c r="G580" s="39">
        <v>98.92</v>
      </c>
      <c r="H580" s="40">
        <v>21.76</v>
      </c>
      <c r="I580" s="196"/>
    </row>
    <row r="581" spans="1:9" ht="19.5" x14ac:dyDescent="0.2">
      <c r="A581" s="37" t="s">
        <v>2673</v>
      </c>
      <c r="B581" s="38" t="s">
        <v>1149</v>
      </c>
      <c r="C581" s="39" t="s">
        <v>95</v>
      </c>
      <c r="D581" s="39" t="s">
        <v>1150</v>
      </c>
      <c r="E581" s="38" t="s">
        <v>104</v>
      </c>
      <c r="F581" s="38" t="s">
        <v>2712</v>
      </c>
      <c r="G581" s="39">
        <v>60.89</v>
      </c>
      <c r="H581" s="40">
        <v>182.67</v>
      </c>
      <c r="I581" s="196"/>
    </row>
    <row r="582" spans="1:9" x14ac:dyDescent="0.2">
      <c r="A582" s="37" t="s">
        <v>2673</v>
      </c>
      <c r="B582" s="38" t="s">
        <v>3297</v>
      </c>
      <c r="C582" s="39" t="s">
        <v>95</v>
      </c>
      <c r="D582" s="39" t="s">
        <v>3298</v>
      </c>
      <c r="E582" s="38" t="s">
        <v>787</v>
      </c>
      <c r="F582" s="38" t="s">
        <v>3299</v>
      </c>
      <c r="G582" s="39">
        <v>17.309999999999999</v>
      </c>
      <c r="H582" s="40">
        <v>93.3</v>
      </c>
      <c r="I582" s="196"/>
    </row>
    <row r="583" spans="1:9" x14ac:dyDescent="0.2">
      <c r="A583" s="37" t="s">
        <v>2673</v>
      </c>
      <c r="B583" s="38" t="s">
        <v>1136</v>
      </c>
      <c r="C583" s="39" t="s">
        <v>95</v>
      </c>
      <c r="D583" s="39" t="s">
        <v>1137</v>
      </c>
      <c r="E583" s="38" t="s">
        <v>787</v>
      </c>
      <c r="F583" s="38" t="s">
        <v>3300</v>
      </c>
      <c r="G583" s="39">
        <v>19.13</v>
      </c>
      <c r="H583" s="40">
        <v>170.63</v>
      </c>
      <c r="I583" s="196"/>
    </row>
    <row r="584" spans="1:9" ht="29.25" x14ac:dyDescent="0.2">
      <c r="A584" s="37" t="s">
        <v>2673</v>
      </c>
      <c r="B584" s="38" t="s">
        <v>1140</v>
      </c>
      <c r="C584" s="39" t="s">
        <v>74</v>
      </c>
      <c r="D584" s="39" t="s">
        <v>1141</v>
      </c>
      <c r="E584" s="38" t="s">
        <v>111</v>
      </c>
      <c r="F584" s="38" t="s">
        <v>3277</v>
      </c>
      <c r="G584" s="39">
        <v>679.36</v>
      </c>
      <c r="H584" s="40">
        <v>149.44999999999999</v>
      </c>
      <c r="I584" s="196"/>
    </row>
    <row r="585" spans="1:9" ht="19.5" x14ac:dyDescent="0.2">
      <c r="A585" s="37" t="s">
        <v>2673</v>
      </c>
      <c r="B585" s="38" t="s">
        <v>798</v>
      </c>
      <c r="C585" s="39" t="s">
        <v>95</v>
      </c>
      <c r="D585" s="39" t="s">
        <v>799</v>
      </c>
      <c r="E585" s="38" t="s">
        <v>104</v>
      </c>
      <c r="F585" s="38" t="s">
        <v>3301</v>
      </c>
      <c r="G585" s="39">
        <v>70.760000000000005</v>
      </c>
      <c r="H585" s="40">
        <v>917.04</v>
      </c>
      <c r="I585" s="196"/>
    </row>
    <row r="586" spans="1:9" x14ac:dyDescent="0.2">
      <c r="A586" s="37" t="s">
        <v>2673</v>
      </c>
      <c r="B586" s="38" t="s">
        <v>3279</v>
      </c>
      <c r="C586" s="39" t="s">
        <v>95</v>
      </c>
      <c r="D586" s="39" t="s">
        <v>3280</v>
      </c>
      <c r="E586" s="38" t="s">
        <v>97</v>
      </c>
      <c r="F586" s="38" t="s">
        <v>3302</v>
      </c>
      <c r="G586" s="39">
        <v>62.8</v>
      </c>
      <c r="H586" s="40">
        <v>75.36</v>
      </c>
      <c r="I586" s="196"/>
    </row>
    <row r="587" spans="1:9" ht="19.5" x14ac:dyDescent="0.2">
      <c r="A587" s="37" t="s">
        <v>2673</v>
      </c>
      <c r="B587" s="38" t="s">
        <v>962</v>
      </c>
      <c r="C587" s="39" t="s">
        <v>95</v>
      </c>
      <c r="D587" s="39" t="s">
        <v>963</v>
      </c>
      <c r="E587" s="38" t="s">
        <v>104</v>
      </c>
      <c r="F587" s="38" t="s">
        <v>3303</v>
      </c>
      <c r="G587" s="39">
        <v>10.64</v>
      </c>
      <c r="H587" s="40">
        <v>15.32</v>
      </c>
      <c r="I587" s="196"/>
    </row>
    <row r="588" spans="1:9" ht="29.25" x14ac:dyDescent="0.2">
      <c r="A588" s="37" t="s">
        <v>2673</v>
      </c>
      <c r="B588" s="38" t="s">
        <v>3304</v>
      </c>
      <c r="C588" s="39" t="s">
        <v>95</v>
      </c>
      <c r="D588" s="39" t="s">
        <v>3305</v>
      </c>
      <c r="E588" s="38" t="s">
        <v>104</v>
      </c>
      <c r="F588" s="38" t="s">
        <v>3303</v>
      </c>
      <c r="G588" s="39">
        <v>23.46</v>
      </c>
      <c r="H588" s="40">
        <v>33.78</v>
      </c>
      <c r="I588" s="196"/>
    </row>
    <row r="589" spans="1:9" ht="19.5" x14ac:dyDescent="0.2">
      <c r="A589" s="37" t="s">
        <v>2673</v>
      </c>
      <c r="B589" s="38" t="s">
        <v>2565</v>
      </c>
      <c r="C589" s="39" t="s">
        <v>95</v>
      </c>
      <c r="D589" s="39" t="s">
        <v>2566</v>
      </c>
      <c r="E589" s="38" t="s">
        <v>97</v>
      </c>
      <c r="F589" s="38" t="s">
        <v>2995</v>
      </c>
      <c r="G589" s="39">
        <v>76.430000000000007</v>
      </c>
      <c r="H589" s="40">
        <v>275.14</v>
      </c>
      <c r="I589" s="196"/>
    </row>
    <row r="590" spans="1:9" ht="19.5" x14ac:dyDescent="0.2">
      <c r="A590" s="37" t="s">
        <v>2673</v>
      </c>
      <c r="B590" s="38" t="s">
        <v>3306</v>
      </c>
      <c r="C590" s="39" t="s">
        <v>95</v>
      </c>
      <c r="D590" s="39" t="s">
        <v>3307</v>
      </c>
      <c r="E590" s="38" t="s">
        <v>111</v>
      </c>
      <c r="F590" s="38" t="s">
        <v>3308</v>
      </c>
      <c r="G590" s="39">
        <v>1004.82</v>
      </c>
      <c r="H590" s="40">
        <v>1225.8800000000001</v>
      </c>
      <c r="I590" s="196"/>
    </row>
    <row r="591" spans="1:9" ht="19.5" x14ac:dyDescent="0.2">
      <c r="A591" s="37" t="s">
        <v>2673</v>
      </c>
      <c r="B591" s="38" t="s">
        <v>3309</v>
      </c>
      <c r="C591" s="39" t="s">
        <v>95</v>
      </c>
      <c r="D591" s="39" t="s">
        <v>3310</v>
      </c>
      <c r="E591" s="38" t="s">
        <v>787</v>
      </c>
      <c r="F591" s="38" t="s">
        <v>3311</v>
      </c>
      <c r="G591" s="39">
        <v>10.97</v>
      </c>
      <c r="H591" s="40">
        <v>393.05</v>
      </c>
      <c r="I591" s="196"/>
    </row>
    <row r="592" spans="1:9" ht="19.5" x14ac:dyDescent="0.2">
      <c r="A592" s="37" t="s">
        <v>2673</v>
      </c>
      <c r="B592" s="38" t="s">
        <v>3312</v>
      </c>
      <c r="C592" s="39" t="s">
        <v>95</v>
      </c>
      <c r="D592" s="39" t="s">
        <v>3313</v>
      </c>
      <c r="E592" s="38" t="s">
        <v>787</v>
      </c>
      <c r="F592" s="38" t="s">
        <v>3314</v>
      </c>
      <c r="G592" s="39">
        <v>13.74</v>
      </c>
      <c r="H592" s="40">
        <v>123.23</v>
      </c>
      <c r="I592" s="196"/>
    </row>
    <row r="593" spans="1:9" ht="19.5" x14ac:dyDescent="0.2">
      <c r="A593" s="37" t="s">
        <v>2673</v>
      </c>
      <c r="B593" s="38" t="s">
        <v>3315</v>
      </c>
      <c r="C593" s="39" t="s">
        <v>95</v>
      </c>
      <c r="D593" s="39" t="s">
        <v>3316</v>
      </c>
      <c r="E593" s="38" t="s">
        <v>104</v>
      </c>
      <c r="F593" s="38" t="s">
        <v>3317</v>
      </c>
      <c r="G593" s="39">
        <v>140.78</v>
      </c>
      <c r="H593" s="40">
        <v>691.22</v>
      </c>
      <c r="I593" s="196"/>
    </row>
    <row r="594" spans="1:9" ht="19.5" x14ac:dyDescent="0.2">
      <c r="A594" s="37" t="s">
        <v>654</v>
      </c>
      <c r="B594" s="38" t="s">
        <v>3318</v>
      </c>
      <c r="C594" s="39" t="s">
        <v>95</v>
      </c>
      <c r="D594" s="39" t="s">
        <v>3319</v>
      </c>
      <c r="E594" s="38" t="s">
        <v>787</v>
      </c>
      <c r="F594" s="38" t="s">
        <v>3320</v>
      </c>
      <c r="G594" s="39">
        <v>9.44</v>
      </c>
      <c r="H594" s="40">
        <v>202.48</v>
      </c>
      <c r="I594" s="196"/>
    </row>
    <row r="595" spans="1:9" x14ac:dyDescent="0.2">
      <c r="A595" s="37" t="s">
        <v>1089</v>
      </c>
      <c r="B595" s="38" t="s">
        <v>60</v>
      </c>
      <c r="C595" s="39" t="s">
        <v>61</v>
      </c>
      <c r="D595" s="39" t="s">
        <v>3</v>
      </c>
      <c r="E595" s="38" t="s">
        <v>62</v>
      </c>
      <c r="F595" s="38" t="s">
        <v>63</v>
      </c>
      <c r="G595" s="39" t="s">
        <v>64</v>
      </c>
      <c r="H595" s="40" t="s">
        <v>4</v>
      </c>
      <c r="I595" s="196"/>
    </row>
    <row r="596" spans="1:9" x14ac:dyDescent="0.2">
      <c r="A596" s="37" t="s">
        <v>78</v>
      </c>
      <c r="B596" s="38" t="s">
        <v>1090</v>
      </c>
      <c r="C596" s="39" t="s">
        <v>74</v>
      </c>
      <c r="D596" s="39" t="s">
        <v>1091</v>
      </c>
      <c r="E596" s="38" t="s">
        <v>104</v>
      </c>
      <c r="F596" s="38" t="s">
        <v>6</v>
      </c>
      <c r="G596" s="39">
        <v>266.17</v>
      </c>
      <c r="H596" s="40">
        <v>266.17</v>
      </c>
      <c r="I596" s="196"/>
    </row>
    <row r="597" spans="1:9" x14ac:dyDescent="0.2">
      <c r="A597" s="37" t="s">
        <v>2673</v>
      </c>
      <c r="B597" s="38" t="s">
        <v>2744</v>
      </c>
      <c r="C597" s="39" t="s">
        <v>95</v>
      </c>
      <c r="D597" s="39" t="s">
        <v>2745</v>
      </c>
      <c r="E597" s="38" t="s">
        <v>2641</v>
      </c>
      <c r="F597" s="38" t="s">
        <v>3211</v>
      </c>
      <c r="G597" s="39">
        <v>20.79</v>
      </c>
      <c r="H597" s="40">
        <v>31.18</v>
      </c>
      <c r="I597" s="196"/>
    </row>
    <row r="598" spans="1:9" x14ac:dyDescent="0.2">
      <c r="A598" s="37" t="s">
        <v>2673</v>
      </c>
      <c r="B598" s="38" t="s">
        <v>2957</v>
      </c>
      <c r="C598" s="39" t="s">
        <v>95</v>
      </c>
      <c r="D598" s="39" t="s">
        <v>2958</v>
      </c>
      <c r="E598" s="38" t="s">
        <v>2641</v>
      </c>
      <c r="F598" s="38" t="s">
        <v>6</v>
      </c>
      <c r="G598" s="39">
        <v>28.38</v>
      </c>
      <c r="H598" s="40">
        <v>28.38</v>
      </c>
      <c r="I598" s="196"/>
    </row>
    <row r="599" spans="1:9" ht="19.5" x14ac:dyDescent="0.2">
      <c r="A599" s="37" t="s">
        <v>2673</v>
      </c>
      <c r="B599" s="38" t="s">
        <v>2979</v>
      </c>
      <c r="C599" s="39" t="s">
        <v>95</v>
      </c>
      <c r="D599" s="39" t="s">
        <v>2980</v>
      </c>
      <c r="E599" s="38" t="s">
        <v>104</v>
      </c>
      <c r="F599" s="38" t="s">
        <v>6</v>
      </c>
      <c r="G599" s="39">
        <v>24.09</v>
      </c>
      <c r="H599" s="40">
        <v>24.09</v>
      </c>
      <c r="I599" s="196"/>
    </row>
    <row r="600" spans="1:9" ht="29.25" x14ac:dyDescent="0.2">
      <c r="A600" s="37" t="s">
        <v>2673</v>
      </c>
      <c r="B600" s="38" t="s">
        <v>2138</v>
      </c>
      <c r="C600" s="39" t="s">
        <v>95</v>
      </c>
      <c r="D600" s="39" t="s">
        <v>2139</v>
      </c>
      <c r="E600" s="38" t="s">
        <v>104</v>
      </c>
      <c r="F600" s="38" t="s">
        <v>6</v>
      </c>
      <c r="G600" s="39">
        <v>46.94</v>
      </c>
      <c r="H600" s="40">
        <v>46.94</v>
      </c>
      <c r="I600" s="196"/>
    </row>
    <row r="601" spans="1:9" ht="19.5" x14ac:dyDescent="0.2">
      <c r="A601" s="37" t="s">
        <v>654</v>
      </c>
      <c r="B601" s="38" t="s">
        <v>3321</v>
      </c>
      <c r="C601" s="39" t="s">
        <v>4811</v>
      </c>
      <c r="D601" s="39" t="s">
        <v>3322</v>
      </c>
      <c r="E601" s="38" t="s">
        <v>787</v>
      </c>
      <c r="F601" s="38" t="s">
        <v>3323</v>
      </c>
      <c r="G601" s="39">
        <v>10.29</v>
      </c>
      <c r="H601" s="40">
        <v>127.59</v>
      </c>
      <c r="I601" s="196"/>
    </row>
    <row r="602" spans="1:9" x14ac:dyDescent="0.2">
      <c r="A602" s="37" t="s">
        <v>654</v>
      </c>
      <c r="B602" s="38" t="s">
        <v>3017</v>
      </c>
      <c r="C602" s="39" t="s">
        <v>95</v>
      </c>
      <c r="D602" s="39" t="s">
        <v>3018</v>
      </c>
      <c r="E602" s="38" t="s">
        <v>787</v>
      </c>
      <c r="F602" s="38" t="s">
        <v>2777</v>
      </c>
      <c r="G602" s="39">
        <v>31.97</v>
      </c>
      <c r="H602" s="40">
        <v>7.99</v>
      </c>
      <c r="I602" s="196"/>
    </row>
    <row r="603" spans="1:9" x14ac:dyDescent="0.2">
      <c r="A603" s="37" t="s">
        <v>1093</v>
      </c>
      <c r="B603" s="38" t="s">
        <v>60</v>
      </c>
      <c r="C603" s="39" t="s">
        <v>61</v>
      </c>
      <c r="D603" s="39" t="s">
        <v>3</v>
      </c>
      <c r="E603" s="38" t="s">
        <v>62</v>
      </c>
      <c r="F603" s="38" t="s">
        <v>63</v>
      </c>
      <c r="G603" s="39" t="s">
        <v>64</v>
      </c>
      <c r="H603" s="40" t="s">
        <v>4</v>
      </c>
      <c r="I603" s="196"/>
    </row>
    <row r="604" spans="1:9" ht="19.5" x14ac:dyDescent="0.2">
      <c r="A604" s="37" t="s">
        <v>78</v>
      </c>
      <c r="B604" s="38" t="s">
        <v>1094</v>
      </c>
      <c r="C604" s="39" t="s">
        <v>74</v>
      </c>
      <c r="D604" s="39" t="s">
        <v>1095</v>
      </c>
      <c r="E604" s="38" t="s">
        <v>857</v>
      </c>
      <c r="F604" s="38" t="s">
        <v>6</v>
      </c>
      <c r="G604" s="39">
        <v>751.1</v>
      </c>
      <c r="H604" s="40">
        <v>751.1</v>
      </c>
      <c r="I604" s="196"/>
    </row>
    <row r="605" spans="1:9" x14ac:dyDescent="0.2">
      <c r="A605" s="37" t="s">
        <v>2673</v>
      </c>
      <c r="B605" s="38" t="s">
        <v>3279</v>
      </c>
      <c r="C605" s="39" t="s">
        <v>95</v>
      </c>
      <c r="D605" s="39" t="s">
        <v>3280</v>
      </c>
      <c r="E605" s="38" t="s">
        <v>97</v>
      </c>
      <c r="F605" s="38" t="s">
        <v>2840</v>
      </c>
      <c r="G605" s="39">
        <v>62.8</v>
      </c>
      <c r="H605" s="40">
        <v>113.04</v>
      </c>
      <c r="I605" s="196"/>
    </row>
    <row r="606" spans="1:9" ht="19.5" x14ac:dyDescent="0.2">
      <c r="A606" s="37" t="s">
        <v>2673</v>
      </c>
      <c r="B606" s="38" t="s">
        <v>962</v>
      </c>
      <c r="C606" s="39" t="s">
        <v>95</v>
      </c>
      <c r="D606" s="39" t="s">
        <v>963</v>
      </c>
      <c r="E606" s="38" t="s">
        <v>104</v>
      </c>
      <c r="F606" s="38" t="s">
        <v>3324</v>
      </c>
      <c r="G606" s="39">
        <v>10.64</v>
      </c>
      <c r="H606" s="40">
        <v>52.98</v>
      </c>
      <c r="I606" s="196"/>
    </row>
    <row r="607" spans="1:9" ht="29.25" x14ac:dyDescent="0.2">
      <c r="A607" s="37" t="s">
        <v>2673</v>
      </c>
      <c r="B607" s="38" t="s">
        <v>2138</v>
      </c>
      <c r="C607" s="39" t="s">
        <v>95</v>
      </c>
      <c r="D607" s="39" t="s">
        <v>2139</v>
      </c>
      <c r="E607" s="38" t="s">
        <v>104</v>
      </c>
      <c r="F607" s="38" t="s">
        <v>3324</v>
      </c>
      <c r="G607" s="39">
        <v>46.94</v>
      </c>
      <c r="H607" s="40">
        <v>233.76</v>
      </c>
      <c r="I607" s="196"/>
    </row>
    <row r="608" spans="1:9" ht="29.25" x14ac:dyDescent="0.2">
      <c r="A608" s="37" t="s">
        <v>2673</v>
      </c>
      <c r="B608" s="38" t="s">
        <v>2981</v>
      </c>
      <c r="C608" s="39" t="s">
        <v>95</v>
      </c>
      <c r="D608" s="39" t="s">
        <v>2982</v>
      </c>
      <c r="E608" s="38" t="s">
        <v>111</v>
      </c>
      <c r="F608" s="38" t="s">
        <v>3325</v>
      </c>
      <c r="G608" s="39">
        <v>585.83000000000004</v>
      </c>
      <c r="H608" s="40">
        <v>19.52</v>
      </c>
      <c r="I608" s="196"/>
    </row>
    <row r="609" spans="1:9" x14ac:dyDescent="0.2">
      <c r="A609" s="37" t="s">
        <v>2673</v>
      </c>
      <c r="B609" s="38" t="s">
        <v>2901</v>
      </c>
      <c r="C609" s="39" t="s">
        <v>95</v>
      </c>
      <c r="D609" s="39" t="s">
        <v>2902</v>
      </c>
      <c r="E609" s="38" t="s">
        <v>2641</v>
      </c>
      <c r="F609" s="38" t="s">
        <v>3326</v>
      </c>
      <c r="G609" s="39">
        <v>25.75</v>
      </c>
      <c r="H609" s="40">
        <v>6.86</v>
      </c>
      <c r="I609" s="196"/>
    </row>
    <row r="610" spans="1:9" x14ac:dyDescent="0.2">
      <c r="A610" s="37" t="s">
        <v>2673</v>
      </c>
      <c r="B610" s="38" t="s">
        <v>2744</v>
      </c>
      <c r="C610" s="39" t="s">
        <v>95</v>
      </c>
      <c r="D610" s="39" t="s">
        <v>2745</v>
      </c>
      <c r="E610" s="38" t="s">
        <v>2641</v>
      </c>
      <c r="F610" s="38" t="s">
        <v>3326</v>
      </c>
      <c r="G610" s="39">
        <v>20.79</v>
      </c>
      <c r="H610" s="40">
        <v>5.54</v>
      </c>
      <c r="I610" s="196"/>
    </row>
    <row r="611" spans="1:9" ht="19.5" x14ac:dyDescent="0.2">
      <c r="A611" s="37" t="s">
        <v>654</v>
      </c>
      <c r="B611" s="38" t="s">
        <v>3318</v>
      </c>
      <c r="C611" s="39" t="s">
        <v>95</v>
      </c>
      <c r="D611" s="39" t="s">
        <v>3319</v>
      </c>
      <c r="E611" s="38" t="s">
        <v>787</v>
      </c>
      <c r="F611" s="38" t="s">
        <v>3327</v>
      </c>
      <c r="G611" s="39">
        <v>9.44</v>
      </c>
      <c r="H611" s="40">
        <v>183.13</v>
      </c>
      <c r="I611" s="196"/>
    </row>
    <row r="612" spans="1:9" x14ac:dyDescent="0.2">
      <c r="A612" s="37" t="s">
        <v>654</v>
      </c>
      <c r="B612" s="38" t="s">
        <v>3287</v>
      </c>
      <c r="C612" s="39" t="s">
        <v>95</v>
      </c>
      <c r="D612" s="39" t="s">
        <v>3288</v>
      </c>
      <c r="E612" s="38" t="s">
        <v>787</v>
      </c>
      <c r="F612" s="38" t="s">
        <v>3328</v>
      </c>
      <c r="G612" s="39">
        <v>7.79</v>
      </c>
      <c r="H612" s="40">
        <v>1.93</v>
      </c>
      <c r="I612" s="196"/>
    </row>
    <row r="613" spans="1:9" ht="19.5" x14ac:dyDescent="0.2">
      <c r="A613" s="37" t="s">
        <v>654</v>
      </c>
      <c r="B613" s="38" t="s">
        <v>3329</v>
      </c>
      <c r="C613" s="39" t="s">
        <v>4811</v>
      </c>
      <c r="D613" s="39" t="s">
        <v>3330</v>
      </c>
      <c r="E613" s="38" t="s">
        <v>787</v>
      </c>
      <c r="F613" s="38" t="s">
        <v>3331</v>
      </c>
      <c r="G613" s="39">
        <v>8.5299999999999994</v>
      </c>
      <c r="H613" s="40">
        <v>134.34</v>
      </c>
      <c r="I613" s="196"/>
    </row>
    <row r="614" spans="1:9" x14ac:dyDescent="0.2">
      <c r="A614" s="37" t="s">
        <v>1099</v>
      </c>
      <c r="B614" s="38" t="s">
        <v>60</v>
      </c>
      <c r="C614" s="39" t="s">
        <v>61</v>
      </c>
      <c r="D614" s="39" t="s">
        <v>3</v>
      </c>
      <c r="E614" s="38" t="s">
        <v>62</v>
      </c>
      <c r="F614" s="38" t="s">
        <v>63</v>
      </c>
      <c r="G614" s="39" t="s">
        <v>64</v>
      </c>
      <c r="H614" s="40" t="s">
        <v>4</v>
      </c>
      <c r="I614" s="196"/>
    </row>
    <row r="615" spans="1:9" ht="29.25" x14ac:dyDescent="0.2">
      <c r="A615" s="37" t="s">
        <v>78</v>
      </c>
      <c r="B615" s="38" t="s">
        <v>1100</v>
      </c>
      <c r="C615" s="39" t="s">
        <v>74</v>
      </c>
      <c r="D615" s="39" t="s">
        <v>1101</v>
      </c>
      <c r="E615" s="38" t="s">
        <v>104</v>
      </c>
      <c r="F615" s="38" t="s">
        <v>6</v>
      </c>
      <c r="G615" s="39">
        <v>582.26</v>
      </c>
      <c r="H615" s="40">
        <v>582.26</v>
      </c>
      <c r="I615" s="196"/>
    </row>
    <row r="616" spans="1:9" x14ac:dyDescent="0.2">
      <c r="A616" s="37" t="s">
        <v>2673</v>
      </c>
      <c r="B616" s="38" t="s">
        <v>3002</v>
      </c>
      <c r="C616" s="39" t="s">
        <v>95</v>
      </c>
      <c r="D616" s="39" t="s">
        <v>3003</v>
      </c>
      <c r="E616" s="38" t="s">
        <v>2641</v>
      </c>
      <c r="F616" s="38" t="s">
        <v>3332</v>
      </c>
      <c r="G616" s="39">
        <v>21.28</v>
      </c>
      <c r="H616" s="40">
        <v>49.43</v>
      </c>
      <c r="I616" s="196"/>
    </row>
    <row r="617" spans="1:9" x14ac:dyDescent="0.2">
      <c r="A617" s="37" t="s">
        <v>2673</v>
      </c>
      <c r="B617" s="38" t="s">
        <v>2999</v>
      </c>
      <c r="C617" s="39" t="s">
        <v>95</v>
      </c>
      <c r="D617" s="39" t="s">
        <v>3000</v>
      </c>
      <c r="E617" s="38" t="s">
        <v>2641</v>
      </c>
      <c r="F617" s="38" t="s">
        <v>3332</v>
      </c>
      <c r="G617" s="39">
        <v>26.02</v>
      </c>
      <c r="H617" s="40">
        <v>60.44</v>
      </c>
      <c r="I617" s="196"/>
    </row>
    <row r="618" spans="1:9" ht="19.5" x14ac:dyDescent="0.2">
      <c r="A618" s="37" t="s">
        <v>2673</v>
      </c>
      <c r="B618" s="38" t="s">
        <v>962</v>
      </c>
      <c r="C618" s="39" t="s">
        <v>95</v>
      </c>
      <c r="D618" s="39" t="s">
        <v>963</v>
      </c>
      <c r="E618" s="38" t="s">
        <v>104</v>
      </c>
      <c r="F618" s="38" t="s">
        <v>42</v>
      </c>
      <c r="G618" s="39">
        <v>10.64</v>
      </c>
      <c r="H618" s="40">
        <v>21.28</v>
      </c>
      <c r="I618" s="196"/>
    </row>
    <row r="619" spans="1:9" ht="29.25" x14ac:dyDescent="0.2">
      <c r="A619" s="37" t="s">
        <v>2673</v>
      </c>
      <c r="B619" s="38" t="s">
        <v>2138</v>
      </c>
      <c r="C619" s="39" t="s">
        <v>95</v>
      </c>
      <c r="D619" s="39" t="s">
        <v>2139</v>
      </c>
      <c r="E619" s="38" t="s">
        <v>104</v>
      </c>
      <c r="F619" s="38" t="s">
        <v>42</v>
      </c>
      <c r="G619" s="39">
        <v>46.94</v>
      </c>
      <c r="H619" s="40">
        <v>93.88</v>
      </c>
      <c r="I619" s="196"/>
    </row>
    <row r="620" spans="1:9" x14ac:dyDescent="0.2">
      <c r="A620" s="37" t="s">
        <v>2673</v>
      </c>
      <c r="B620" s="38" t="s">
        <v>2901</v>
      </c>
      <c r="C620" s="39" t="s">
        <v>95</v>
      </c>
      <c r="D620" s="39" t="s">
        <v>2902</v>
      </c>
      <c r="E620" s="38" t="s">
        <v>2641</v>
      </c>
      <c r="F620" s="38" t="s">
        <v>3333</v>
      </c>
      <c r="G620" s="39">
        <v>25.75</v>
      </c>
      <c r="H620" s="40">
        <v>11.96</v>
      </c>
      <c r="I620" s="196"/>
    </row>
    <row r="621" spans="1:9" x14ac:dyDescent="0.2">
      <c r="A621" s="37" t="s">
        <v>654</v>
      </c>
      <c r="B621" s="38" t="s">
        <v>3148</v>
      </c>
      <c r="C621" s="39" t="s">
        <v>2818</v>
      </c>
      <c r="D621" s="39" t="s">
        <v>3149</v>
      </c>
      <c r="E621" s="38" t="s">
        <v>1934</v>
      </c>
      <c r="F621" s="38" t="s">
        <v>3334</v>
      </c>
      <c r="G621" s="39">
        <v>82.05</v>
      </c>
      <c r="H621" s="40">
        <v>202.12</v>
      </c>
      <c r="I621" s="196"/>
    </row>
    <row r="622" spans="1:9" x14ac:dyDescent="0.2">
      <c r="A622" s="37" t="s">
        <v>654</v>
      </c>
      <c r="B622" s="38" t="s">
        <v>3151</v>
      </c>
      <c r="C622" s="39" t="s">
        <v>95</v>
      </c>
      <c r="D622" s="39" t="s">
        <v>3152</v>
      </c>
      <c r="E622" s="38" t="s">
        <v>104</v>
      </c>
      <c r="F622" s="38" t="s">
        <v>3335</v>
      </c>
      <c r="G622" s="39">
        <v>40.659999999999997</v>
      </c>
      <c r="H622" s="40">
        <v>17.7</v>
      </c>
      <c r="I622" s="196"/>
    </row>
    <row r="623" spans="1:9" ht="29.25" x14ac:dyDescent="0.2">
      <c r="A623" s="37" t="s">
        <v>654</v>
      </c>
      <c r="B623" s="38" t="s">
        <v>3336</v>
      </c>
      <c r="C623" s="39" t="s">
        <v>95</v>
      </c>
      <c r="D623" s="39" t="s">
        <v>3337</v>
      </c>
      <c r="E623" s="38" t="s">
        <v>76</v>
      </c>
      <c r="F623" s="38" t="s">
        <v>3333</v>
      </c>
      <c r="G623" s="39">
        <v>17.48</v>
      </c>
      <c r="H623" s="40">
        <v>8.1199999999999992</v>
      </c>
      <c r="I623" s="196"/>
    </row>
    <row r="624" spans="1:9" ht="19.5" x14ac:dyDescent="0.2">
      <c r="A624" s="37" t="s">
        <v>654</v>
      </c>
      <c r="B624" s="38" t="s">
        <v>3092</v>
      </c>
      <c r="C624" s="39" t="s">
        <v>95</v>
      </c>
      <c r="D624" s="39" t="s">
        <v>3093</v>
      </c>
      <c r="E624" s="38" t="s">
        <v>76</v>
      </c>
      <c r="F624" s="38" t="s">
        <v>3338</v>
      </c>
      <c r="G624" s="39">
        <v>32.15</v>
      </c>
      <c r="H624" s="40">
        <v>44.8</v>
      </c>
      <c r="I624" s="196"/>
    </row>
    <row r="625" spans="1:9" ht="19.5" x14ac:dyDescent="0.2">
      <c r="A625" s="37" t="s">
        <v>654</v>
      </c>
      <c r="B625" s="38" t="s">
        <v>3145</v>
      </c>
      <c r="C625" s="39" t="s">
        <v>4811</v>
      </c>
      <c r="D625" s="39" t="s">
        <v>3146</v>
      </c>
      <c r="E625" s="38" t="s">
        <v>97</v>
      </c>
      <c r="F625" s="38" t="s">
        <v>3339</v>
      </c>
      <c r="G625" s="39">
        <v>20.12</v>
      </c>
      <c r="H625" s="40">
        <v>72.53</v>
      </c>
      <c r="I625" s="196"/>
    </row>
    <row r="626" spans="1:9" x14ac:dyDescent="0.2">
      <c r="A626" s="37" t="s">
        <v>1103</v>
      </c>
      <c r="B626" s="38" t="s">
        <v>60</v>
      </c>
      <c r="C626" s="39" t="s">
        <v>61</v>
      </c>
      <c r="D626" s="39" t="s">
        <v>3</v>
      </c>
      <c r="E626" s="38" t="s">
        <v>62</v>
      </c>
      <c r="F626" s="38" t="s">
        <v>63</v>
      </c>
      <c r="G626" s="39" t="s">
        <v>64</v>
      </c>
      <c r="H626" s="40" t="s">
        <v>4</v>
      </c>
      <c r="I626" s="196"/>
    </row>
    <row r="627" spans="1:9" x14ac:dyDescent="0.2">
      <c r="A627" s="37" t="s">
        <v>78</v>
      </c>
      <c r="B627" s="38" t="s">
        <v>1104</v>
      </c>
      <c r="C627" s="39" t="s">
        <v>74</v>
      </c>
      <c r="D627" s="39" t="s">
        <v>1105</v>
      </c>
      <c r="E627" s="38" t="s">
        <v>104</v>
      </c>
      <c r="F627" s="38" t="s">
        <v>6</v>
      </c>
      <c r="G627" s="39">
        <v>21.81</v>
      </c>
      <c r="H627" s="40">
        <v>21.81</v>
      </c>
      <c r="I627" s="196"/>
    </row>
    <row r="628" spans="1:9" x14ac:dyDescent="0.2">
      <c r="A628" s="37" t="s">
        <v>2673</v>
      </c>
      <c r="B628" s="38" t="s">
        <v>2744</v>
      </c>
      <c r="C628" s="39" t="s">
        <v>95</v>
      </c>
      <c r="D628" s="39" t="s">
        <v>2745</v>
      </c>
      <c r="E628" s="38" t="s">
        <v>2641</v>
      </c>
      <c r="F628" s="38" t="s">
        <v>2965</v>
      </c>
      <c r="G628" s="39">
        <v>20.79</v>
      </c>
      <c r="H628" s="40">
        <v>2.0699999999999998</v>
      </c>
      <c r="I628" s="196"/>
    </row>
    <row r="629" spans="1:9" x14ac:dyDescent="0.2">
      <c r="A629" s="37" t="s">
        <v>2673</v>
      </c>
      <c r="B629" s="38" t="s">
        <v>3340</v>
      </c>
      <c r="C629" s="39" t="s">
        <v>95</v>
      </c>
      <c r="D629" s="39" t="s">
        <v>3341</v>
      </c>
      <c r="E629" s="38" t="s">
        <v>2641</v>
      </c>
      <c r="F629" s="38" t="s">
        <v>2965</v>
      </c>
      <c r="G629" s="39">
        <v>24.65</v>
      </c>
      <c r="H629" s="40">
        <v>2.46</v>
      </c>
      <c r="I629" s="196"/>
    </row>
    <row r="630" spans="1:9" x14ac:dyDescent="0.2">
      <c r="A630" s="37" t="s">
        <v>654</v>
      </c>
      <c r="B630" s="38" t="s">
        <v>3342</v>
      </c>
      <c r="C630" s="39" t="s">
        <v>95</v>
      </c>
      <c r="D630" s="39" t="s">
        <v>3343</v>
      </c>
      <c r="E630" s="38" t="s">
        <v>104</v>
      </c>
      <c r="F630" s="38" t="s">
        <v>6</v>
      </c>
      <c r="G630" s="39">
        <v>10.5</v>
      </c>
      <c r="H630" s="40">
        <v>10.5</v>
      </c>
      <c r="I630" s="196"/>
    </row>
    <row r="631" spans="1:9" x14ac:dyDescent="0.2">
      <c r="A631" s="37" t="s">
        <v>654</v>
      </c>
      <c r="B631" s="38" t="s">
        <v>3344</v>
      </c>
      <c r="C631" s="39" t="s">
        <v>95</v>
      </c>
      <c r="D631" s="39" t="s">
        <v>3345</v>
      </c>
      <c r="E631" s="38" t="s">
        <v>787</v>
      </c>
      <c r="F631" s="38" t="s">
        <v>2712</v>
      </c>
      <c r="G631" s="39">
        <v>2.14</v>
      </c>
      <c r="H631" s="40">
        <v>6.42</v>
      </c>
      <c r="I631" s="196"/>
    </row>
    <row r="632" spans="1:9" x14ac:dyDescent="0.2">
      <c r="A632" s="37" t="s">
        <v>654</v>
      </c>
      <c r="B632" s="38" t="s">
        <v>3346</v>
      </c>
      <c r="C632" s="39" t="s">
        <v>95</v>
      </c>
      <c r="D632" s="39" t="s">
        <v>3347</v>
      </c>
      <c r="E632" s="38" t="s">
        <v>787</v>
      </c>
      <c r="F632" s="38" t="s">
        <v>2965</v>
      </c>
      <c r="G632" s="39">
        <v>3.4</v>
      </c>
      <c r="H632" s="40">
        <v>0.34</v>
      </c>
      <c r="I632" s="196"/>
    </row>
    <row r="633" spans="1:9" x14ac:dyDescent="0.2">
      <c r="A633" s="37" t="s">
        <v>654</v>
      </c>
      <c r="B633" s="38" t="s">
        <v>3348</v>
      </c>
      <c r="C633" s="39" t="s">
        <v>95</v>
      </c>
      <c r="D633" s="39" t="s">
        <v>3349</v>
      </c>
      <c r="E633" s="38" t="s">
        <v>787</v>
      </c>
      <c r="F633" s="38" t="s">
        <v>3350</v>
      </c>
      <c r="G633" s="39">
        <v>0.15</v>
      </c>
      <c r="H633" s="40">
        <v>0.02</v>
      </c>
      <c r="I633" s="196"/>
    </row>
    <row r="634" spans="1:9" x14ac:dyDescent="0.2">
      <c r="A634" s="37" t="s">
        <v>1110</v>
      </c>
      <c r="B634" s="38" t="s">
        <v>60</v>
      </c>
      <c r="C634" s="39" t="s">
        <v>61</v>
      </c>
      <c r="D634" s="39" t="s">
        <v>3</v>
      </c>
      <c r="E634" s="38" t="s">
        <v>62</v>
      </c>
      <c r="F634" s="38" t="s">
        <v>63</v>
      </c>
      <c r="G634" s="39" t="s">
        <v>64</v>
      </c>
      <c r="H634" s="40" t="s">
        <v>4</v>
      </c>
      <c r="I634" s="196"/>
    </row>
    <row r="635" spans="1:9" ht="19.5" x14ac:dyDescent="0.2">
      <c r="A635" s="37" t="s">
        <v>78</v>
      </c>
      <c r="B635" s="38" t="s">
        <v>1111</v>
      </c>
      <c r="C635" s="39" t="s">
        <v>74</v>
      </c>
      <c r="D635" s="39" t="s">
        <v>1112</v>
      </c>
      <c r="E635" s="38" t="s">
        <v>104</v>
      </c>
      <c r="F635" s="38" t="s">
        <v>6</v>
      </c>
      <c r="G635" s="39">
        <v>982.15</v>
      </c>
      <c r="H635" s="40">
        <v>982.15</v>
      </c>
      <c r="I635" s="196"/>
    </row>
    <row r="636" spans="1:9" ht="19.5" x14ac:dyDescent="0.2">
      <c r="A636" s="37" t="s">
        <v>2673</v>
      </c>
      <c r="B636" s="38" t="s">
        <v>3351</v>
      </c>
      <c r="C636" s="39" t="s">
        <v>95</v>
      </c>
      <c r="D636" s="39" t="s">
        <v>3352</v>
      </c>
      <c r="E636" s="38" t="s">
        <v>76</v>
      </c>
      <c r="F636" s="38" t="s">
        <v>3353</v>
      </c>
      <c r="G636" s="39">
        <v>509.54</v>
      </c>
      <c r="H636" s="40">
        <v>19.61</v>
      </c>
      <c r="I636" s="196"/>
    </row>
    <row r="637" spans="1:9" ht="29.25" x14ac:dyDescent="0.2">
      <c r="A637" s="37" t="s">
        <v>2673</v>
      </c>
      <c r="B637" s="38" t="s">
        <v>3354</v>
      </c>
      <c r="C637" s="39" t="s">
        <v>95</v>
      </c>
      <c r="D637" s="39" t="s">
        <v>3355</v>
      </c>
      <c r="E637" s="38" t="s">
        <v>76</v>
      </c>
      <c r="F637" s="38" t="s">
        <v>3356</v>
      </c>
      <c r="G637" s="39">
        <v>498.64</v>
      </c>
      <c r="H637" s="40">
        <v>9.6199999999999992</v>
      </c>
      <c r="I637" s="196"/>
    </row>
    <row r="638" spans="1:9" ht="29.25" x14ac:dyDescent="0.2">
      <c r="A638" s="37" t="s">
        <v>2673</v>
      </c>
      <c r="B638" s="38" t="s">
        <v>3357</v>
      </c>
      <c r="C638" s="39" t="s">
        <v>95</v>
      </c>
      <c r="D638" s="39" t="s">
        <v>3358</v>
      </c>
      <c r="E638" s="38" t="s">
        <v>76</v>
      </c>
      <c r="F638" s="38" t="s">
        <v>3353</v>
      </c>
      <c r="G638" s="39">
        <v>266.76</v>
      </c>
      <c r="H638" s="40">
        <v>10.27</v>
      </c>
      <c r="I638" s="196"/>
    </row>
    <row r="639" spans="1:9" ht="29.25" x14ac:dyDescent="0.2">
      <c r="A639" s="37" t="s">
        <v>2673</v>
      </c>
      <c r="B639" s="38" t="s">
        <v>3359</v>
      </c>
      <c r="C639" s="39" t="s">
        <v>95</v>
      </c>
      <c r="D639" s="39" t="s">
        <v>3360</v>
      </c>
      <c r="E639" s="38" t="s">
        <v>104</v>
      </c>
      <c r="F639" s="38" t="s">
        <v>3353</v>
      </c>
      <c r="G639" s="39">
        <v>27.05</v>
      </c>
      <c r="H639" s="40">
        <v>1.04</v>
      </c>
      <c r="I639" s="196"/>
    </row>
    <row r="640" spans="1:9" ht="19.5" x14ac:dyDescent="0.2">
      <c r="A640" s="37" t="s">
        <v>2673</v>
      </c>
      <c r="B640" s="38" t="s">
        <v>3361</v>
      </c>
      <c r="C640" s="39" t="s">
        <v>95</v>
      </c>
      <c r="D640" s="39" t="s">
        <v>3362</v>
      </c>
      <c r="E640" s="38" t="s">
        <v>104</v>
      </c>
      <c r="F640" s="38" t="s">
        <v>3363</v>
      </c>
      <c r="G640" s="39">
        <v>10.17</v>
      </c>
      <c r="H640" s="40">
        <v>2.08</v>
      </c>
      <c r="I640" s="196"/>
    </row>
    <row r="641" spans="1:9" ht="19.5" x14ac:dyDescent="0.2">
      <c r="A641" s="37" t="s">
        <v>2673</v>
      </c>
      <c r="B641" s="38" t="s">
        <v>957</v>
      </c>
      <c r="C641" s="39" t="s">
        <v>95</v>
      </c>
      <c r="D641" s="39" t="s">
        <v>958</v>
      </c>
      <c r="E641" s="38" t="s">
        <v>104</v>
      </c>
      <c r="F641" s="38" t="s">
        <v>3364</v>
      </c>
      <c r="G641" s="39">
        <v>11.98</v>
      </c>
      <c r="H641" s="40">
        <v>53.88</v>
      </c>
      <c r="I641" s="196"/>
    </row>
    <row r="642" spans="1:9" ht="19.5" x14ac:dyDescent="0.2">
      <c r="A642" s="37" t="s">
        <v>2673</v>
      </c>
      <c r="B642" s="38" t="s">
        <v>3365</v>
      </c>
      <c r="C642" s="39" t="s">
        <v>95</v>
      </c>
      <c r="D642" s="39" t="s">
        <v>3366</v>
      </c>
      <c r="E642" s="38" t="s">
        <v>76</v>
      </c>
      <c r="F642" s="38" t="s">
        <v>3353</v>
      </c>
      <c r="G642" s="39">
        <v>39.61</v>
      </c>
      <c r="H642" s="40">
        <v>1.52</v>
      </c>
      <c r="I642" s="196"/>
    </row>
    <row r="643" spans="1:9" ht="19.5" x14ac:dyDescent="0.2">
      <c r="A643" s="37" t="s">
        <v>2673</v>
      </c>
      <c r="B643" s="38" t="s">
        <v>603</v>
      </c>
      <c r="C643" s="39" t="s">
        <v>95</v>
      </c>
      <c r="D643" s="39" t="s">
        <v>604</v>
      </c>
      <c r="E643" s="38" t="s">
        <v>97</v>
      </c>
      <c r="F643" s="38" t="s">
        <v>3199</v>
      </c>
      <c r="G643" s="39">
        <v>20.83</v>
      </c>
      <c r="H643" s="40">
        <v>2.89</v>
      </c>
      <c r="I643" s="196"/>
    </row>
    <row r="644" spans="1:9" ht="19.5" x14ac:dyDescent="0.2">
      <c r="A644" s="37" t="s">
        <v>2673</v>
      </c>
      <c r="B644" s="38" t="s">
        <v>595</v>
      </c>
      <c r="C644" s="39" t="s">
        <v>95</v>
      </c>
      <c r="D644" s="39" t="s">
        <v>596</v>
      </c>
      <c r="E644" s="38" t="s">
        <v>97</v>
      </c>
      <c r="F644" s="38" t="s">
        <v>3367</v>
      </c>
      <c r="G644" s="39">
        <v>26.67</v>
      </c>
      <c r="H644" s="40">
        <v>3.34</v>
      </c>
      <c r="I644" s="196"/>
    </row>
    <row r="645" spans="1:9" ht="19.5" x14ac:dyDescent="0.2">
      <c r="A645" s="37" t="s">
        <v>2673</v>
      </c>
      <c r="B645" s="38" t="s">
        <v>599</v>
      </c>
      <c r="C645" s="39" t="s">
        <v>95</v>
      </c>
      <c r="D645" s="39" t="s">
        <v>600</v>
      </c>
      <c r="E645" s="38" t="s">
        <v>97</v>
      </c>
      <c r="F645" s="38" t="s">
        <v>3368</v>
      </c>
      <c r="G645" s="39">
        <v>37.119999999999997</v>
      </c>
      <c r="H645" s="40">
        <v>5.46</v>
      </c>
      <c r="I645" s="196"/>
    </row>
    <row r="646" spans="1:9" ht="29.25" x14ac:dyDescent="0.2">
      <c r="A646" s="37" t="s">
        <v>2673</v>
      </c>
      <c r="B646" s="38" t="s">
        <v>1753</v>
      </c>
      <c r="C646" s="39" t="s">
        <v>95</v>
      </c>
      <c r="D646" s="39" t="s">
        <v>1754</v>
      </c>
      <c r="E646" s="38" t="s">
        <v>76</v>
      </c>
      <c r="F646" s="38" t="s">
        <v>3369</v>
      </c>
      <c r="G646" s="39">
        <v>10.17</v>
      </c>
      <c r="H646" s="40">
        <v>0.78</v>
      </c>
      <c r="I646" s="196"/>
    </row>
    <row r="647" spans="1:9" ht="29.25" x14ac:dyDescent="0.2">
      <c r="A647" s="37" t="s">
        <v>2673</v>
      </c>
      <c r="B647" s="38" t="s">
        <v>1749</v>
      </c>
      <c r="C647" s="39" t="s">
        <v>95</v>
      </c>
      <c r="D647" s="39" t="s">
        <v>1750</v>
      </c>
      <c r="E647" s="38" t="s">
        <v>76</v>
      </c>
      <c r="F647" s="38" t="s">
        <v>3370</v>
      </c>
      <c r="G647" s="39">
        <v>10.41</v>
      </c>
      <c r="H647" s="40">
        <v>0.6</v>
      </c>
      <c r="I647" s="196"/>
    </row>
    <row r="648" spans="1:9" ht="29.25" x14ac:dyDescent="0.2">
      <c r="A648" s="37" t="s">
        <v>2673</v>
      </c>
      <c r="B648" s="38" t="s">
        <v>1745</v>
      </c>
      <c r="C648" s="39" t="s">
        <v>95</v>
      </c>
      <c r="D648" s="39" t="s">
        <v>1746</v>
      </c>
      <c r="E648" s="38" t="s">
        <v>76</v>
      </c>
      <c r="F648" s="38" t="s">
        <v>3356</v>
      </c>
      <c r="G648" s="39">
        <v>14.54</v>
      </c>
      <c r="H648" s="40">
        <v>0.28000000000000003</v>
      </c>
      <c r="I648" s="196"/>
    </row>
    <row r="649" spans="1:9" ht="29.25" x14ac:dyDescent="0.2">
      <c r="A649" s="37" t="s">
        <v>2673</v>
      </c>
      <c r="B649" s="38" t="s">
        <v>3371</v>
      </c>
      <c r="C649" s="39" t="s">
        <v>95</v>
      </c>
      <c r="D649" s="39" t="s">
        <v>3372</v>
      </c>
      <c r="E649" s="38" t="s">
        <v>76</v>
      </c>
      <c r="F649" s="38" t="s">
        <v>3370</v>
      </c>
      <c r="G649" s="39">
        <v>42.95</v>
      </c>
      <c r="H649" s="40">
        <v>2.48</v>
      </c>
      <c r="I649" s="196"/>
    </row>
    <row r="650" spans="1:9" ht="19.5" x14ac:dyDescent="0.2">
      <c r="A650" s="37" t="s">
        <v>2673</v>
      </c>
      <c r="B650" s="38" t="s">
        <v>1733</v>
      </c>
      <c r="C650" s="39" t="s">
        <v>95</v>
      </c>
      <c r="D650" s="39" t="s">
        <v>1734</v>
      </c>
      <c r="E650" s="38" t="s">
        <v>76</v>
      </c>
      <c r="F650" s="38" t="s">
        <v>3370</v>
      </c>
      <c r="G650" s="39">
        <v>23.81</v>
      </c>
      <c r="H650" s="40">
        <v>1.37</v>
      </c>
      <c r="I650" s="196"/>
    </row>
    <row r="651" spans="1:9" ht="19.5" x14ac:dyDescent="0.2">
      <c r="A651" s="37" t="s">
        <v>2673</v>
      </c>
      <c r="B651" s="38" t="s">
        <v>3373</v>
      </c>
      <c r="C651" s="39" t="s">
        <v>95</v>
      </c>
      <c r="D651" s="39" t="s">
        <v>3374</v>
      </c>
      <c r="E651" s="38" t="s">
        <v>76</v>
      </c>
      <c r="F651" s="38" t="s">
        <v>3353</v>
      </c>
      <c r="G651" s="39">
        <v>43.08</v>
      </c>
      <c r="H651" s="40">
        <v>1.65</v>
      </c>
      <c r="I651" s="196"/>
    </row>
    <row r="652" spans="1:9" ht="19.5" x14ac:dyDescent="0.2">
      <c r="A652" s="37" t="s">
        <v>2673</v>
      </c>
      <c r="B652" s="38" t="s">
        <v>1704</v>
      </c>
      <c r="C652" s="39" t="s">
        <v>95</v>
      </c>
      <c r="D652" s="39" t="s">
        <v>1705</v>
      </c>
      <c r="E652" s="38" t="s">
        <v>97</v>
      </c>
      <c r="F652" s="38" t="s">
        <v>3375</v>
      </c>
      <c r="G652" s="39">
        <v>7.39</v>
      </c>
      <c r="H652" s="40">
        <v>0.74</v>
      </c>
      <c r="I652" s="196"/>
    </row>
    <row r="653" spans="1:9" ht="19.5" x14ac:dyDescent="0.2">
      <c r="A653" s="37" t="s">
        <v>2673</v>
      </c>
      <c r="B653" s="38" t="s">
        <v>1712</v>
      </c>
      <c r="C653" s="39" t="s">
        <v>95</v>
      </c>
      <c r="D653" s="39" t="s">
        <v>1713</v>
      </c>
      <c r="E653" s="38" t="s">
        <v>97</v>
      </c>
      <c r="F653" s="38" t="s">
        <v>3375</v>
      </c>
      <c r="G653" s="39">
        <v>14.44</v>
      </c>
      <c r="H653" s="40">
        <v>1.44</v>
      </c>
      <c r="I653" s="196"/>
    </row>
    <row r="654" spans="1:9" ht="19.5" x14ac:dyDescent="0.2">
      <c r="A654" s="37" t="s">
        <v>2673</v>
      </c>
      <c r="B654" s="38" t="s">
        <v>3376</v>
      </c>
      <c r="C654" s="39" t="s">
        <v>95</v>
      </c>
      <c r="D654" s="39" t="s">
        <v>3377</v>
      </c>
      <c r="E654" s="38" t="s">
        <v>76</v>
      </c>
      <c r="F654" s="38" t="s">
        <v>3353</v>
      </c>
      <c r="G654" s="39">
        <v>382.76</v>
      </c>
      <c r="H654" s="40">
        <v>14.73</v>
      </c>
      <c r="I654" s="196"/>
    </row>
    <row r="655" spans="1:9" ht="19.5" x14ac:dyDescent="0.2">
      <c r="A655" s="37" t="s">
        <v>2673</v>
      </c>
      <c r="B655" s="38" t="s">
        <v>3378</v>
      </c>
      <c r="C655" s="39" t="s">
        <v>95</v>
      </c>
      <c r="D655" s="39" t="s">
        <v>3379</v>
      </c>
      <c r="E655" s="38" t="s">
        <v>76</v>
      </c>
      <c r="F655" s="38" t="s">
        <v>3370</v>
      </c>
      <c r="G655" s="39">
        <v>417.31</v>
      </c>
      <c r="H655" s="40">
        <v>24.12</v>
      </c>
      <c r="I655" s="196"/>
    </row>
    <row r="656" spans="1:9" ht="29.25" x14ac:dyDescent="0.2">
      <c r="A656" s="37" t="s">
        <v>2673</v>
      </c>
      <c r="B656" s="38" t="s">
        <v>2760</v>
      </c>
      <c r="C656" s="39" t="s">
        <v>95</v>
      </c>
      <c r="D656" s="39" t="s">
        <v>2761</v>
      </c>
      <c r="E656" s="38" t="s">
        <v>97</v>
      </c>
      <c r="F656" s="38" t="s">
        <v>3380</v>
      </c>
      <c r="G656" s="39">
        <v>11.2</v>
      </c>
      <c r="H656" s="40">
        <v>5.93</v>
      </c>
      <c r="I656" s="196"/>
    </row>
    <row r="657" spans="1:9" ht="29.25" x14ac:dyDescent="0.2">
      <c r="A657" s="37" t="s">
        <v>2673</v>
      </c>
      <c r="B657" s="38" t="s">
        <v>3381</v>
      </c>
      <c r="C657" s="39" t="s">
        <v>95</v>
      </c>
      <c r="D657" s="39" t="s">
        <v>3382</v>
      </c>
      <c r="E657" s="38" t="s">
        <v>97</v>
      </c>
      <c r="F657" s="38" t="s">
        <v>3383</v>
      </c>
      <c r="G657" s="39">
        <v>4.17</v>
      </c>
      <c r="H657" s="40">
        <v>7.23</v>
      </c>
      <c r="I657" s="196"/>
    </row>
    <row r="658" spans="1:9" ht="19.5" x14ac:dyDescent="0.2">
      <c r="A658" s="37" t="s">
        <v>2673</v>
      </c>
      <c r="B658" s="38" t="s">
        <v>3384</v>
      </c>
      <c r="C658" s="39" t="s">
        <v>95</v>
      </c>
      <c r="D658" s="39" t="s">
        <v>3385</v>
      </c>
      <c r="E658" s="38" t="s">
        <v>104</v>
      </c>
      <c r="F658" s="38" t="s">
        <v>3386</v>
      </c>
      <c r="G658" s="39">
        <v>744.63</v>
      </c>
      <c r="H658" s="40">
        <v>24.12</v>
      </c>
      <c r="I658" s="196"/>
    </row>
    <row r="659" spans="1:9" ht="19.5" x14ac:dyDescent="0.2">
      <c r="A659" s="37" t="s">
        <v>2673</v>
      </c>
      <c r="B659" s="38" t="s">
        <v>3387</v>
      </c>
      <c r="C659" s="39" t="s">
        <v>95</v>
      </c>
      <c r="D659" s="39" t="s">
        <v>3388</v>
      </c>
      <c r="E659" s="38" t="s">
        <v>97</v>
      </c>
      <c r="F659" s="38" t="s">
        <v>3380</v>
      </c>
      <c r="G659" s="39">
        <v>9.7100000000000009</v>
      </c>
      <c r="H659" s="40">
        <v>5.14</v>
      </c>
      <c r="I659" s="196"/>
    </row>
    <row r="660" spans="1:9" ht="19.5" x14ac:dyDescent="0.2">
      <c r="A660" s="37" t="s">
        <v>2673</v>
      </c>
      <c r="B660" s="38" t="s">
        <v>3389</v>
      </c>
      <c r="C660" s="39" t="s">
        <v>95</v>
      </c>
      <c r="D660" s="39" t="s">
        <v>3390</v>
      </c>
      <c r="E660" s="38" t="s">
        <v>97</v>
      </c>
      <c r="F660" s="38" t="s">
        <v>3383</v>
      </c>
      <c r="G660" s="39">
        <v>12.69</v>
      </c>
      <c r="H660" s="40">
        <v>22</v>
      </c>
      <c r="I660" s="196"/>
    </row>
    <row r="661" spans="1:9" ht="19.5" x14ac:dyDescent="0.2">
      <c r="A661" s="37" t="s">
        <v>2673</v>
      </c>
      <c r="B661" s="38" t="s">
        <v>3391</v>
      </c>
      <c r="C661" s="39" t="s">
        <v>95</v>
      </c>
      <c r="D661" s="39" t="s">
        <v>3392</v>
      </c>
      <c r="E661" s="38" t="s">
        <v>76</v>
      </c>
      <c r="F661" s="38" t="s">
        <v>3393</v>
      </c>
      <c r="G661" s="39">
        <v>16.059999999999999</v>
      </c>
      <c r="H661" s="40">
        <v>3.09</v>
      </c>
      <c r="I661" s="196"/>
    </row>
    <row r="662" spans="1:9" ht="19.5" x14ac:dyDescent="0.2">
      <c r="A662" s="37" t="s">
        <v>2673</v>
      </c>
      <c r="B662" s="38" t="s">
        <v>3394</v>
      </c>
      <c r="C662" s="39" t="s">
        <v>95</v>
      </c>
      <c r="D662" s="39" t="s">
        <v>3395</v>
      </c>
      <c r="E662" s="38" t="s">
        <v>97</v>
      </c>
      <c r="F662" s="38" t="s">
        <v>3396</v>
      </c>
      <c r="G662" s="39">
        <v>3.02</v>
      </c>
      <c r="H662" s="40">
        <v>4.2699999999999996</v>
      </c>
      <c r="I662" s="196"/>
    </row>
    <row r="663" spans="1:9" ht="19.5" x14ac:dyDescent="0.2">
      <c r="A663" s="37" t="s">
        <v>2673</v>
      </c>
      <c r="B663" s="38" t="s">
        <v>154</v>
      </c>
      <c r="C663" s="39" t="s">
        <v>95</v>
      </c>
      <c r="D663" s="39" t="s">
        <v>155</v>
      </c>
      <c r="E663" s="38" t="s">
        <v>97</v>
      </c>
      <c r="F663" s="38" t="s">
        <v>3397</v>
      </c>
      <c r="G663" s="39">
        <v>4.3899999999999997</v>
      </c>
      <c r="H663" s="40">
        <v>15.22</v>
      </c>
      <c r="I663" s="196"/>
    </row>
    <row r="664" spans="1:9" ht="19.5" x14ac:dyDescent="0.2">
      <c r="A664" s="37" t="s">
        <v>2673</v>
      </c>
      <c r="B664" s="38" t="s">
        <v>240</v>
      </c>
      <c r="C664" s="39" t="s">
        <v>95</v>
      </c>
      <c r="D664" s="39" t="s">
        <v>241</v>
      </c>
      <c r="E664" s="38" t="s">
        <v>97</v>
      </c>
      <c r="F664" s="38" t="s">
        <v>3398</v>
      </c>
      <c r="G664" s="39">
        <v>6.8</v>
      </c>
      <c r="H664" s="40">
        <v>13.75</v>
      </c>
      <c r="I664" s="196"/>
    </row>
    <row r="665" spans="1:9" ht="19.5" x14ac:dyDescent="0.2">
      <c r="A665" s="37" t="s">
        <v>2673</v>
      </c>
      <c r="B665" s="38" t="s">
        <v>3399</v>
      </c>
      <c r="C665" s="39" t="s">
        <v>95</v>
      </c>
      <c r="D665" s="39" t="s">
        <v>3400</v>
      </c>
      <c r="E665" s="38" t="s">
        <v>76</v>
      </c>
      <c r="F665" s="38" t="s">
        <v>3401</v>
      </c>
      <c r="G665" s="39">
        <v>14.66</v>
      </c>
      <c r="H665" s="40">
        <v>2.54</v>
      </c>
      <c r="I665" s="196"/>
    </row>
    <row r="666" spans="1:9" ht="19.5" x14ac:dyDescent="0.2">
      <c r="A666" s="37" t="s">
        <v>2673</v>
      </c>
      <c r="B666" s="38" t="s">
        <v>3402</v>
      </c>
      <c r="C666" s="39" t="s">
        <v>95</v>
      </c>
      <c r="D666" s="39" t="s">
        <v>3403</v>
      </c>
      <c r="E666" s="38" t="s">
        <v>76</v>
      </c>
      <c r="F666" s="38" t="s">
        <v>3370</v>
      </c>
      <c r="G666" s="39">
        <v>13.45</v>
      </c>
      <c r="H666" s="40">
        <v>0.77</v>
      </c>
      <c r="I666" s="196"/>
    </row>
    <row r="667" spans="1:9" ht="19.5" x14ac:dyDescent="0.2">
      <c r="A667" s="37" t="s">
        <v>2673</v>
      </c>
      <c r="B667" s="38" t="s">
        <v>185</v>
      </c>
      <c r="C667" s="39" t="s">
        <v>95</v>
      </c>
      <c r="D667" s="39" t="s">
        <v>186</v>
      </c>
      <c r="E667" s="38" t="s">
        <v>76</v>
      </c>
      <c r="F667" s="38" t="s">
        <v>3369</v>
      </c>
      <c r="G667" s="39">
        <v>29.65</v>
      </c>
      <c r="H667" s="40">
        <v>2.2799999999999998</v>
      </c>
      <c r="I667" s="196"/>
    </row>
    <row r="668" spans="1:9" ht="19.5" x14ac:dyDescent="0.2">
      <c r="A668" s="37" t="s">
        <v>2673</v>
      </c>
      <c r="B668" s="38" t="s">
        <v>252</v>
      </c>
      <c r="C668" s="39" t="s">
        <v>95</v>
      </c>
      <c r="D668" s="39" t="s">
        <v>253</v>
      </c>
      <c r="E668" s="38" t="s">
        <v>76</v>
      </c>
      <c r="F668" s="38" t="s">
        <v>3404</v>
      </c>
      <c r="G668" s="39">
        <v>45.68</v>
      </c>
      <c r="H668" s="40">
        <v>7.04</v>
      </c>
      <c r="I668" s="196"/>
    </row>
    <row r="669" spans="1:9" ht="19.5" x14ac:dyDescent="0.2">
      <c r="A669" s="37" t="s">
        <v>2673</v>
      </c>
      <c r="B669" s="38" t="s">
        <v>3405</v>
      </c>
      <c r="C669" s="39" t="s">
        <v>95</v>
      </c>
      <c r="D669" s="39" t="s">
        <v>3406</v>
      </c>
      <c r="E669" s="38" t="s">
        <v>76</v>
      </c>
      <c r="F669" s="38" t="s">
        <v>3407</v>
      </c>
      <c r="G669" s="39">
        <v>48.19</v>
      </c>
      <c r="H669" s="40">
        <v>6.5</v>
      </c>
      <c r="I669" s="196"/>
    </row>
    <row r="670" spans="1:9" ht="29.25" x14ac:dyDescent="0.2">
      <c r="A670" s="37" t="s">
        <v>2673</v>
      </c>
      <c r="B670" s="38" t="s">
        <v>3408</v>
      </c>
      <c r="C670" s="39" t="s">
        <v>95</v>
      </c>
      <c r="D670" s="39" t="s">
        <v>3409</v>
      </c>
      <c r="E670" s="38" t="s">
        <v>104</v>
      </c>
      <c r="F670" s="38" t="s">
        <v>3410</v>
      </c>
      <c r="G670" s="39">
        <v>23.64</v>
      </c>
      <c r="H670" s="40">
        <v>32.200000000000003</v>
      </c>
      <c r="I670" s="196"/>
    </row>
    <row r="671" spans="1:9" x14ac:dyDescent="0.2">
      <c r="A671" s="37" t="s">
        <v>2673</v>
      </c>
      <c r="B671" s="38" t="s">
        <v>136</v>
      </c>
      <c r="C671" s="39" t="s">
        <v>95</v>
      </c>
      <c r="D671" s="39" t="s">
        <v>137</v>
      </c>
      <c r="E671" s="38" t="s">
        <v>111</v>
      </c>
      <c r="F671" s="38" t="s">
        <v>3411</v>
      </c>
      <c r="G671" s="39">
        <v>82.24</v>
      </c>
      <c r="H671" s="40">
        <v>1.91</v>
      </c>
      <c r="I671" s="196"/>
    </row>
    <row r="672" spans="1:9" x14ac:dyDescent="0.2">
      <c r="A672" s="37" t="s">
        <v>2673</v>
      </c>
      <c r="B672" s="38" t="s">
        <v>140</v>
      </c>
      <c r="C672" s="39" t="s">
        <v>95</v>
      </c>
      <c r="D672" s="39" t="s">
        <v>141</v>
      </c>
      <c r="E672" s="38" t="s">
        <v>111</v>
      </c>
      <c r="F672" s="38" t="s">
        <v>2886</v>
      </c>
      <c r="G672" s="39">
        <v>25.29</v>
      </c>
      <c r="H672" s="40">
        <v>0.15</v>
      </c>
      <c r="I672" s="196"/>
    </row>
    <row r="673" spans="1:9" ht="29.25" x14ac:dyDescent="0.2">
      <c r="A673" s="37" t="s">
        <v>2673</v>
      </c>
      <c r="B673" s="38" t="s">
        <v>3412</v>
      </c>
      <c r="C673" s="39" t="s">
        <v>95</v>
      </c>
      <c r="D673" s="39" t="s">
        <v>3413</v>
      </c>
      <c r="E673" s="38" t="s">
        <v>104</v>
      </c>
      <c r="F673" s="38" t="s">
        <v>3410</v>
      </c>
      <c r="G673" s="39">
        <v>49.27</v>
      </c>
      <c r="H673" s="40">
        <v>67.11</v>
      </c>
      <c r="I673" s="196"/>
    </row>
    <row r="674" spans="1:9" ht="39" x14ac:dyDescent="0.2">
      <c r="A674" s="37" t="s">
        <v>2673</v>
      </c>
      <c r="B674" s="38" t="s">
        <v>3414</v>
      </c>
      <c r="C674" s="39" t="s">
        <v>95</v>
      </c>
      <c r="D674" s="39" t="s">
        <v>3415</v>
      </c>
      <c r="E674" s="38" t="s">
        <v>104</v>
      </c>
      <c r="F674" s="38" t="s">
        <v>3416</v>
      </c>
      <c r="G674" s="39">
        <v>711.12</v>
      </c>
      <c r="H674" s="40">
        <v>20.55</v>
      </c>
      <c r="I674" s="196"/>
    </row>
    <row r="675" spans="1:9" ht="19.5" x14ac:dyDescent="0.2">
      <c r="A675" s="37" t="s">
        <v>2673</v>
      </c>
      <c r="B675" s="38" t="s">
        <v>3417</v>
      </c>
      <c r="C675" s="39" t="s">
        <v>95</v>
      </c>
      <c r="D675" s="39" t="s">
        <v>3418</v>
      </c>
      <c r="E675" s="38" t="s">
        <v>104</v>
      </c>
      <c r="F675" s="38" t="s">
        <v>3419</v>
      </c>
      <c r="G675" s="39">
        <v>18.11</v>
      </c>
      <c r="H675" s="40">
        <v>0.09</v>
      </c>
      <c r="I675" s="196"/>
    </row>
    <row r="676" spans="1:9" ht="19.5" x14ac:dyDescent="0.2">
      <c r="A676" s="37" t="s">
        <v>2673</v>
      </c>
      <c r="B676" s="38" t="s">
        <v>3420</v>
      </c>
      <c r="C676" s="39" t="s">
        <v>95</v>
      </c>
      <c r="D676" s="39" t="s">
        <v>3421</v>
      </c>
      <c r="E676" s="38" t="s">
        <v>104</v>
      </c>
      <c r="F676" s="38" t="s">
        <v>3422</v>
      </c>
      <c r="G676" s="39">
        <v>34.92</v>
      </c>
      <c r="H676" s="40">
        <v>47.34</v>
      </c>
      <c r="I676" s="196"/>
    </row>
    <row r="677" spans="1:9" ht="19.5" x14ac:dyDescent="0.2">
      <c r="A677" s="37" t="s">
        <v>2673</v>
      </c>
      <c r="B677" s="38" t="s">
        <v>3423</v>
      </c>
      <c r="C677" s="39" t="s">
        <v>95</v>
      </c>
      <c r="D677" s="39" t="s">
        <v>3424</v>
      </c>
      <c r="E677" s="38" t="s">
        <v>76</v>
      </c>
      <c r="F677" s="38" t="s">
        <v>3425</v>
      </c>
      <c r="G677" s="39">
        <v>20.2</v>
      </c>
      <c r="H677" s="40">
        <v>5.83</v>
      </c>
      <c r="I677" s="196"/>
    </row>
    <row r="678" spans="1:9" ht="19.5" x14ac:dyDescent="0.2">
      <c r="A678" s="37" t="s">
        <v>2673</v>
      </c>
      <c r="B678" s="38" t="s">
        <v>3426</v>
      </c>
      <c r="C678" s="39" t="s">
        <v>95</v>
      </c>
      <c r="D678" s="39" t="s">
        <v>3427</v>
      </c>
      <c r="E678" s="38" t="s">
        <v>76</v>
      </c>
      <c r="F678" s="38" t="s">
        <v>3407</v>
      </c>
      <c r="G678" s="39">
        <v>16.489999999999998</v>
      </c>
      <c r="H678" s="40">
        <v>2.2200000000000002</v>
      </c>
      <c r="I678" s="196"/>
    </row>
    <row r="679" spans="1:9" ht="19.5" x14ac:dyDescent="0.2">
      <c r="A679" s="37" t="s">
        <v>2673</v>
      </c>
      <c r="B679" s="38" t="s">
        <v>978</v>
      </c>
      <c r="C679" s="39" t="s">
        <v>95</v>
      </c>
      <c r="D679" s="39" t="s">
        <v>979</v>
      </c>
      <c r="E679" s="38" t="s">
        <v>76</v>
      </c>
      <c r="F679" s="38" t="s">
        <v>3353</v>
      </c>
      <c r="G679" s="39">
        <v>72.41</v>
      </c>
      <c r="H679" s="40">
        <v>2.78</v>
      </c>
      <c r="I679" s="196"/>
    </row>
    <row r="680" spans="1:9" ht="19.5" x14ac:dyDescent="0.2">
      <c r="A680" s="37" t="s">
        <v>2673</v>
      </c>
      <c r="B680" s="38" t="s">
        <v>3428</v>
      </c>
      <c r="C680" s="39" t="s">
        <v>95</v>
      </c>
      <c r="D680" s="39" t="s">
        <v>3429</v>
      </c>
      <c r="E680" s="38" t="s">
        <v>76</v>
      </c>
      <c r="F680" s="38" t="s">
        <v>3353</v>
      </c>
      <c r="G680" s="39">
        <v>159.91</v>
      </c>
      <c r="H680" s="40">
        <v>6.15</v>
      </c>
      <c r="I680" s="196"/>
    </row>
    <row r="681" spans="1:9" ht="19.5" x14ac:dyDescent="0.2">
      <c r="A681" s="37" t="s">
        <v>2673</v>
      </c>
      <c r="B681" s="38" t="s">
        <v>3430</v>
      </c>
      <c r="C681" s="39" t="s">
        <v>95</v>
      </c>
      <c r="D681" s="39" t="s">
        <v>3431</v>
      </c>
      <c r="E681" s="38" t="s">
        <v>76</v>
      </c>
      <c r="F681" s="38" t="s">
        <v>3356</v>
      </c>
      <c r="G681" s="39">
        <v>440.04</v>
      </c>
      <c r="H681" s="40">
        <v>8.49</v>
      </c>
      <c r="I681" s="196"/>
    </row>
    <row r="682" spans="1:9" ht="19.5" x14ac:dyDescent="0.2">
      <c r="A682" s="37" t="s">
        <v>2673</v>
      </c>
      <c r="B682" s="38" t="s">
        <v>3432</v>
      </c>
      <c r="C682" s="39" t="s">
        <v>95</v>
      </c>
      <c r="D682" s="39" t="s">
        <v>3433</v>
      </c>
      <c r="E682" s="38" t="s">
        <v>97</v>
      </c>
      <c r="F682" s="38" t="s">
        <v>3434</v>
      </c>
      <c r="G682" s="39">
        <v>10.54</v>
      </c>
      <c r="H682" s="40">
        <v>6.5</v>
      </c>
      <c r="I682" s="196"/>
    </row>
    <row r="683" spans="1:9" ht="19.5" x14ac:dyDescent="0.2">
      <c r="A683" s="37" t="s">
        <v>2673</v>
      </c>
      <c r="B683" s="38" t="s">
        <v>3435</v>
      </c>
      <c r="C683" s="39" t="s">
        <v>95</v>
      </c>
      <c r="D683" s="39" t="s">
        <v>3436</v>
      </c>
      <c r="E683" s="38" t="s">
        <v>104</v>
      </c>
      <c r="F683" s="38" t="s">
        <v>3437</v>
      </c>
      <c r="G683" s="39">
        <v>94.53</v>
      </c>
      <c r="H683" s="40">
        <v>60.57</v>
      </c>
      <c r="I683" s="196"/>
    </row>
    <row r="684" spans="1:9" ht="19.5" x14ac:dyDescent="0.2">
      <c r="A684" s="37" t="s">
        <v>2673</v>
      </c>
      <c r="B684" s="38" t="s">
        <v>3438</v>
      </c>
      <c r="C684" s="39" t="s">
        <v>95</v>
      </c>
      <c r="D684" s="39" t="s">
        <v>3439</v>
      </c>
      <c r="E684" s="38" t="s">
        <v>104</v>
      </c>
      <c r="F684" s="38" t="s">
        <v>3440</v>
      </c>
      <c r="G684" s="39">
        <v>75.95</v>
      </c>
      <c r="H684" s="40">
        <v>25.83</v>
      </c>
      <c r="I684" s="196"/>
    </row>
    <row r="685" spans="1:9" ht="19.5" x14ac:dyDescent="0.2">
      <c r="A685" s="37" t="s">
        <v>2673</v>
      </c>
      <c r="B685" s="38" t="s">
        <v>3441</v>
      </c>
      <c r="C685" s="39" t="s">
        <v>95</v>
      </c>
      <c r="D685" s="39" t="s">
        <v>3442</v>
      </c>
      <c r="E685" s="38" t="s">
        <v>104</v>
      </c>
      <c r="F685" s="38" t="s">
        <v>3443</v>
      </c>
      <c r="G685" s="39">
        <v>109.19</v>
      </c>
      <c r="H685" s="40">
        <v>50.81</v>
      </c>
      <c r="I685" s="196"/>
    </row>
    <row r="686" spans="1:9" ht="19.5" x14ac:dyDescent="0.2">
      <c r="A686" s="37" t="s">
        <v>2673</v>
      </c>
      <c r="B686" s="38" t="s">
        <v>3444</v>
      </c>
      <c r="C686" s="39" t="s">
        <v>95</v>
      </c>
      <c r="D686" s="39" t="s">
        <v>3445</v>
      </c>
      <c r="E686" s="38" t="s">
        <v>104</v>
      </c>
      <c r="F686" s="38" t="s">
        <v>3446</v>
      </c>
      <c r="G686" s="39">
        <v>136.38999999999999</v>
      </c>
      <c r="H686" s="40">
        <v>49.49</v>
      </c>
      <c r="I686" s="196"/>
    </row>
    <row r="687" spans="1:9" ht="19.5" x14ac:dyDescent="0.2">
      <c r="A687" s="37" t="s">
        <v>2673</v>
      </c>
      <c r="B687" s="38" t="s">
        <v>3447</v>
      </c>
      <c r="C687" s="39" t="s">
        <v>95</v>
      </c>
      <c r="D687" s="39" t="s">
        <v>3448</v>
      </c>
      <c r="E687" s="38" t="s">
        <v>104</v>
      </c>
      <c r="F687" s="38" t="s">
        <v>3449</v>
      </c>
      <c r="G687" s="39">
        <v>87.54</v>
      </c>
      <c r="H687" s="40">
        <v>21.62</v>
      </c>
      <c r="I687" s="196"/>
    </row>
    <row r="688" spans="1:9" ht="19.5" x14ac:dyDescent="0.2">
      <c r="A688" s="37" t="s">
        <v>2673</v>
      </c>
      <c r="B688" s="38" t="s">
        <v>3450</v>
      </c>
      <c r="C688" s="39" t="s">
        <v>95</v>
      </c>
      <c r="D688" s="39" t="s">
        <v>3451</v>
      </c>
      <c r="E688" s="38" t="s">
        <v>104</v>
      </c>
      <c r="F688" s="38" t="s">
        <v>3452</v>
      </c>
      <c r="G688" s="39">
        <v>109.24</v>
      </c>
      <c r="H688" s="40">
        <v>21.03</v>
      </c>
      <c r="I688" s="196"/>
    </row>
    <row r="689" spans="1:9" ht="19.5" x14ac:dyDescent="0.2">
      <c r="A689" s="37" t="s">
        <v>2673</v>
      </c>
      <c r="B689" s="38" t="s">
        <v>3453</v>
      </c>
      <c r="C689" s="39" t="s">
        <v>95</v>
      </c>
      <c r="D689" s="39" t="s">
        <v>3454</v>
      </c>
      <c r="E689" s="38" t="s">
        <v>76</v>
      </c>
      <c r="F689" s="38" t="s">
        <v>3356</v>
      </c>
      <c r="G689" s="39">
        <v>36.549999999999997</v>
      </c>
      <c r="H689" s="40">
        <v>0.7</v>
      </c>
      <c r="I689" s="196"/>
    </row>
    <row r="690" spans="1:9" ht="48.75" x14ac:dyDescent="0.2">
      <c r="A690" s="37" t="s">
        <v>2673</v>
      </c>
      <c r="B690" s="38" t="s">
        <v>3455</v>
      </c>
      <c r="C690" s="39" t="s">
        <v>95</v>
      </c>
      <c r="D690" s="39" t="s">
        <v>3456</v>
      </c>
      <c r="E690" s="38" t="s">
        <v>104</v>
      </c>
      <c r="F690" s="38" t="s">
        <v>3457</v>
      </c>
      <c r="G690" s="39">
        <v>728.97</v>
      </c>
      <c r="H690" s="40">
        <v>70.27</v>
      </c>
      <c r="I690" s="196"/>
    </row>
    <row r="691" spans="1:9" ht="19.5" x14ac:dyDescent="0.2">
      <c r="A691" s="37" t="s">
        <v>2673</v>
      </c>
      <c r="B691" s="38" t="s">
        <v>3458</v>
      </c>
      <c r="C691" s="39" t="s">
        <v>95</v>
      </c>
      <c r="D691" s="39" t="s">
        <v>3459</v>
      </c>
      <c r="E691" s="38" t="s">
        <v>111</v>
      </c>
      <c r="F691" s="38" t="s">
        <v>3460</v>
      </c>
      <c r="G691" s="39">
        <v>1035.22</v>
      </c>
      <c r="H691" s="40">
        <v>24.74</v>
      </c>
      <c r="I691" s="196"/>
    </row>
    <row r="692" spans="1:9" ht="29.25" x14ac:dyDescent="0.2">
      <c r="A692" s="37" t="s">
        <v>2673</v>
      </c>
      <c r="B692" s="38" t="s">
        <v>283</v>
      </c>
      <c r="C692" s="39" t="s">
        <v>95</v>
      </c>
      <c r="D692" s="39" t="s">
        <v>284</v>
      </c>
      <c r="E692" s="38" t="s">
        <v>76</v>
      </c>
      <c r="F692" s="38" t="s">
        <v>3356</v>
      </c>
      <c r="G692" s="39">
        <v>381.01</v>
      </c>
      <c r="H692" s="40">
        <v>7.35</v>
      </c>
      <c r="I692" s="196"/>
    </row>
    <row r="693" spans="1:9" ht="19.5" x14ac:dyDescent="0.2">
      <c r="A693" s="37" t="s">
        <v>2673</v>
      </c>
      <c r="B693" s="38" t="s">
        <v>3461</v>
      </c>
      <c r="C693" s="39" t="s">
        <v>95</v>
      </c>
      <c r="D693" s="39" t="s">
        <v>3462</v>
      </c>
      <c r="E693" s="38" t="s">
        <v>76</v>
      </c>
      <c r="F693" s="38" t="s">
        <v>3401</v>
      </c>
      <c r="G693" s="39">
        <v>28.36</v>
      </c>
      <c r="H693" s="40">
        <v>4.91</v>
      </c>
      <c r="I693" s="196"/>
    </row>
    <row r="694" spans="1:9" ht="29.25" x14ac:dyDescent="0.2">
      <c r="A694" s="37" t="s">
        <v>2673</v>
      </c>
      <c r="B694" s="38" t="s">
        <v>773</v>
      </c>
      <c r="C694" s="39" t="s">
        <v>95</v>
      </c>
      <c r="D694" s="39" t="s">
        <v>774</v>
      </c>
      <c r="E694" s="38" t="s">
        <v>104</v>
      </c>
      <c r="F694" s="38" t="s">
        <v>3463</v>
      </c>
      <c r="G694" s="39">
        <v>91.59</v>
      </c>
      <c r="H694" s="40">
        <v>9.36</v>
      </c>
      <c r="I694" s="196"/>
    </row>
    <row r="695" spans="1:9" ht="19.5" x14ac:dyDescent="0.2">
      <c r="A695" s="37" t="s">
        <v>2673</v>
      </c>
      <c r="B695" s="38" t="s">
        <v>3464</v>
      </c>
      <c r="C695" s="39" t="s">
        <v>74</v>
      </c>
      <c r="D695" s="39" t="s">
        <v>3465</v>
      </c>
      <c r="E695" s="38" t="s">
        <v>76</v>
      </c>
      <c r="F695" s="38" t="s">
        <v>3457</v>
      </c>
      <c r="G695" s="39">
        <v>133.97999999999999</v>
      </c>
      <c r="H695" s="40">
        <v>12.91</v>
      </c>
      <c r="I695" s="196"/>
    </row>
    <row r="696" spans="1:9" ht="29.25" x14ac:dyDescent="0.2">
      <c r="A696" s="37" t="s">
        <v>2673</v>
      </c>
      <c r="B696" s="38" t="s">
        <v>3466</v>
      </c>
      <c r="C696" s="39" t="s">
        <v>95</v>
      </c>
      <c r="D696" s="39" t="s">
        <v>3467</v>
      </c>
      <c r="E696" s="38" t="s">
        <v>104</v>
      </c>
      <c r="F696" s="38" t="s">
        <v>3457</v>
      </c>
      <c r="G696" s="39">
        <v>37.72</v>
      </c>
      <c r="H696" s="40">
        <v>3.63</v>
      </c>
      <c r="I696" s="196"/>
    </row>
    <row r="697" spans="1:9" ht="19.5" x14ac:dyDescent="0.2">
      <c r="A697" s="37" t="s">
        <v>2673</v>
      </c>
      <c r="B697" s="38" t="s">
        <v>3468</v>
      </c>
      <c r="C697" s="39" t="s">
        <v>95</v>
      </c>
      <c r="D697" s="39" t="s">
        <v>3469</v>
      </c>
      <c r="E697" s="38" t="s">
        <v>104</v>
      </c>
      <c r="F697" s="38" t="s">
        <v>3470</v>
      </c>
      <c r="G697" s="39">
        <v>69.19</v>
      </c>
      <c r="H697" s="40">
        <v>5.57</v>
      </c>
      <c r="I697" s="196"/>
    </row>
    <row r="698" spans="1:9" x14ac:dyDescent="0.2">
      <c r="A698" s="37" t="s">
        <v>2673</v>
      </c>
      <c r="B698" s="38" t="s">
        <v>3471</v>
      </c>
      <c r="C698" s="39" t="s">
        <v>95</v>
      </c>
      <c r="D698" s="39" t="s">
        <v>3472</v>
      </c>
      <c r="E698" s="38" t="s">
        <v>76</v>
      </c>
      <c r="F698" s="38" t="s">
        <v>3473</v>
      </c>
      <c r="G698" s="39">
        <v>12.63</v>
      </c>
      <c r="H698" s="40">
        <v>1.46</v>
      </c>
      <c r="I698" s="196"/>
    </row>
    <row r="699" spans="1:9" x14ac:dyDescent="0.2">
      <c r="A699" s="37" t="s">
        <v>2673</v>
      </c>
      <c r="B699" s="38" t="s">
        <v>3474</v>
      </c>
      <c r="C699" s="39" t="s">
        <v>95</v>
      </c>
      <c r="D699" s="39" t="s">
        <v>3475</v>
      </c>
      <c r="E699" s="38" t="s">
        <v>76</v>
      </c>
      <c r="F699" s="38" t="s">
        <v>3353</v>
      </c>
      <c r="G699" s="39">
        <v>13.24</v>
      </c>
      <c r="H699" s="40">
        <v>0.5</v>
      </c>
      <c r="I699" s="196"/>
    </row>
    <row r="700" spans="1:9" ht="19.5" x14ac:dyDescent="0.2">
      <c r="A700" s="37" t="s">
        <v>2673</v>
      </c>
      <c r="B700" s="38" t="s">
        <v>3476</v>
      </c>
      <c r="C700" s="39" t="s">
        <v>95</v>
      </c>
      <c r="D700" s="39" t="s">
        <v>3477</v>
      </c>
      <c r="E700" s="38" t="s">
        <v>76</v>
      </c>
      <c r="F700" s="38" t="s">
        <v>3478</v>
      </c>
      <c r="G700" s="39">
        <v>28.83</v>
      </c>
      <c r="H700" s="40">
        <v>6.66</v>
      </c>
      <c r="I700" s="196"/>
    </row>
    <row r="701" spans="1:9" ht="19.5" x14ac:dyDescent="0.2">
      <c r="A701" s="37" t="s">
        <v>2673</v>
      </c>
      <c r="B701" s="38" t="s">
        <v>3479</v>
      </c>
      <c r="C701" s="39" t="s">
        <v>95</v>
      </c>
      <c r="D701" s="39" t="s">
        <v>3480</v>
      </c>
      <c r="E701" s="38" t="s">
        <v>97</v>
      </c>
      <c r="F701" s="38" t="s">
        <v>3393</v>
      </c>
      <c r="G701" s="39">
        <v>24.58</v>
      </c>
      <c r="H701" s="40">
        <v>4.7300000000000004</v>
      </c>
      <c r="I701" s="196"/>
    </row>
    <row r="702" spans="1:9" ht="29.25" x14ac:dyDescent="0.2">
      <c r="A702" s="37" t="s">
        <v>654</v>
      </c>
      <c r="B702" s="38" t="s">
        <v>3481</v>
      </c>
      <c r="C702" s="39" t="s">
        <v>95</v>
      </c>
      <c r="D702" s="39" t="s">
        <v>3482</v>
      </c>
      <c r="E702" s="38" t="s">
        <v>2190</v>
      </c>
      <c r="F702" s="38" t="s">
        <v>3370</v>
      </c>
      <c r="G702" s="39">
        <v>68.2</v>
      </c>
      <c r="H702" s="40">
        <v>3.94</v>
      </c>
      <c r="I702" s="196"/>
    </row>
    <row r="703" spans="1:9" ht="29.25" x14ac:dyDescent="0.2">
      <c r="A703" s="37" t="s">
        <v>654</v>
      </c>
      <c r="B703" s="38" t="s">
        <v>3483</v>
      </c>
      <c r="C703" s="39" t="s">
        <v>95</v>
      </c>
      <c r="D703" s="39" t="s">
        <v>3484</v>
      </c>
      <c r="E703" s="38" t="s">
        <v>2190</v>
      </c>
      <c r="F703" s="38" t="s">
        <v>3353</v>
      </c>
      <c r="G703" s="39">
        <v>76.36</v>
      </c>
      <c r="H703" s="40">
        <v>2.93</v>
      </c>
      <c r="I703" s="196"/>
    </row>
    <row r="704" spans="1:9" x14ac:dyDescent="0.2">
      <c r="A704" s="37" t="s">
        <v>654</v>
      </c>
      <c r="B704" s="38" t="s">
        <v>3485</v>
      </c>
      <c r="C704" s="39" t="s">
        <v>95</v>
      </c>
      <c r="D704" s="39" t="s">
        <v>3486</v>
      </c>
      <c r="E704" s="38" t="s">
        <v>76</v>
      </c>
      <c r="F704" s="38" t="s">
        <v>3356</v>
      </c>
      <c r="G704" s="39">
        <v>197.51</v>
      </c>
      <c r="H704" s="40">
        <v>3.81</v>
      </c>
      <c r="I704" s="196"/>
    </row>
    <row r="705" spans="1:9" x14ac:dyDescent="0.2">
      <c r="A705" s="37" t="s">
        <v>654</v>
      </c>
      <c r="B705" s="38" t="s">
        <v>3487</v>
      </c>
      <c r="C705" s="39" t="s">
        <v>95</v>
      </c>
      <c r="D705" s="39" t="s">
        <v>3488</v>
      </c>
      <c r="E705" s="38" t="s">
        <v>76</v>
      </c>
      <c r="F705" s="38" t="s">
        <v>3356</v>
      </c>
      <c r="G705" s="39">
        <v>191</v>
      </c>
      <c r="H705" s="40">
        <v>3.68</v>
      </c>
      <c r="I705" s="196"/>
    </row>
    <row r="706" spans="1:9" ht="19.5" x14ac:dyDescent="0.2">
      <c r="A706" s="37" t="s">
        <v>654</v>
      </c>
      <c r="B706" s="38" t="s">
        <v>3489</v>
      </c>
      <c r="C706" s="39" t="s">
        <v>95</v>
      </c>
      <c r="D706" s="39" t="s">
        <v>3490</v>
      </c>
      <c r="E706" s="38" t="s">
        <v>104</v>
      </c>
      <c r="F706" s="38" t="s">
        <v>3491</v>
      </c>
      <c r="G706" s="39">
        <v>107.22</v>
      </c>
      <c r="H706" s="40">
        <v>106.55</v>
      </c>
      <c r="I706" s="196"/>
    </row>
    <row r="707" spans="1:9" x14ac:dyDescent="0.2">
      <c r="A707" s="37" t="s">
        <v>1114</v>
      </c>
      <c r="B707" s="38" t="s">
        <v>60</v>
      </c>
      <c r="C707" s="39" t="s">
        <v>61</v>
      </c>
      <c r="D707" s="39" t="s">
        <v>3</v>
      </c>
      <c r="E707" s="38" t="s">
        <v>62</v>
      </c>
      <c r="F707" s="38" t="s">
        <v>63</v>
      </c>
      <c r="G707" s="39" t="s">
        <v>64</v>
      </c>
      <c r="H707" s="40" t="s">
        <v>4</v>
      </c>
      <c r="I707" s="196"/>
    </row>
    <row r="708" spans="1:9" ht="19.5" x14ac:dyDescent="0.2">
      <c r="A708" s="37" t="s">
        <v>78</v>
      </c>
      <c r="B708" s="38" t="s">
        <v>1115</v>
      </c>
      <c r="C708" s="39" t="s">
        <v>74</v>
      </c>
      <c r="D708" s="39" t="s">
        <v>1116</v>
      </c>
      <c r="E708" s="38" t="s">
        <v>104</v>
      </c>
      <c r="F708" s="38" t="s">
        <v>6</v>
      </c>
      <c r="G708" s="39">
        <v>729.73</v>
      </c>
      <c r="H708" s="40">
        <v>729.73</v>
      </c>
      <c r="I708" s="196"/>
    </row>
    <row r="709" spans="1:9" x14ac:dyDescent="0.2">
      <c r="A709" s="37" t="s">
        <v>2673</v>
      </c>
      <c r="B709" s="38" t="s">
        <v>2742</v>
      </c>
      <c r="C709" s="39" t="s">
        <v>95</v>
      </c>
      <c r="D709" s="39" t="s">
        <v>2743</v>
      </c>
      <c r="E709" s="38" t="s">
        <v>2641</v>
      </c>
      <c r="F709" s="38" t="s">
        <v>3492</v>
      </c>
      <c r="G709" s="39">
        <v>25.37</v>
      </c>
      <c r="H709" s="40">
        <v>24.84</v>
      </c>
      <c r="I709" s="196"/>
    </row>
    <row r="710" spans="1:9" ht="19.5" x14ac:dyDescent="0.2">
      <c r="A710" s="37" t="s">
        <v>2673</v>
      </c>
      <c r="B710" s="38" t="s">
        <v>957</v>
      </c>
      <c r="C710" s="39" t="s">
        <v>95</v>
      </c>
      <c r="D710" s="39" t="s">
        <v>958</v>
      </c>
      <c r="E710" s="38" t="s">
        <v>104</v>
      </c>
      <c r="F710" s="38" t="s">
        <v>3493</v>
      </c>
      <c r="G710" s="39">
        <v>11.98</v>
      </c>
      <c r="H710" s="40">
        <v>44.87</v>
      </c>
      <c r="I710" s="196"/>
    </row>
    <row r="711" spans="1:9" ht="29.25" x14ac:dyDescent="0.2">
      <c r="A711" s="37" t="s">
        <v>2673</v>
      </c>
      <c r="B711" s="38" t="s">
        <v>2760</v>
      </c>
      <c r="C711" s="39" t="s">
        <v>95</v>
      </c>
      <c r="D711" s="39" t="s">
        <v>2761</v>
      </c>
      <c r="E711" s="38" t="s">
        <v>97</v>
      </c>
      <c r="F711" s="38" t="s">
        <v>3494</v>
      </c>
      <c r="G711" s="39">
        <v>11.2</v>
      </c>
      <c r="H711" s="40">
        <v>2.82</v>
      </c>
      <c r="I711" s="196"/>
    </row>
    <row r="712" spans="1:9" ht="29.25" x14ac:dyDescent="0.2">
      <c r="A712" s="37" t="s">
        <v>2673</v>
      </c>
      <c r="B712" s="38" t="s">
        <v>3381</v>
      </c>
      <c r="C712" s="39" t="s">
        <v>95</v>
      </c>
      <c r="D712" s="39" t="s">
        <v>3382</v>
      </c>
      <c r="E712" s="38" t="s">
        <v>97</v>
      </c>
      <c r="F712" s="38" t="s">
        <v>3495</v>
      </c>
      <c r="G712" s="39">
        <v>4.17</v>
      </c>
      <c r="H712" s="40">
        <v>0.94</v>
      </c>
      <c r="I712" s="196"/>
    </row>
    <row r="713" spans="1:9" ht="19.5" x14ac:dyDescent="0.2">
      <c r="A713" s="37" t="s">
        <v>2673</v>
      </c>
      <c r="B713" s="38" t="s">
        <v>3384</v>
      </c>
      <c r="C713" s="39" t="s">
        <v>95</v>
      </c>
      <c r="D713" s="39" t="s">
        <v>3385</v>
      </c>
      <c r="E713" s="38" t="s">
        <v>104</v>
      </c>
      <c r="F713" s="38" t="s">
        <v>3496</v>
      </c>
      <c r="G713" s="39">
        <v>744.63</v>
      </c>
      <c r="H713" s="40">
        <v>47.2</v>
      </c>
      <c r="I713" s="196"/>
    </row>
    <row r="714" spans="1:9" ht="19.5" x14ac:dyDescent="0.2">
      <c r="A714" s="37" t="s">
        <v>2673</v>
      </c>
      <c r="B714" s="38" t="s">
        <v>3387</v>
      </c>
      <c r="C714" s="39" t="s">
        <v>95</v>
      </c>
      <c r="D714" s="39" t="s">
        <v>3388</v>
      </c>
      <c r="E714" s="38" t="s">
        <v>97</v>
      </c>
      <c r="F714" s="38" t="s">
        <v>3494</v>
      </c>
      <c r="G714" s="39">
        <v>9.7100000000000009</v>
      </c>
      <c r="H714" s="40">
        <v>2.44</v>
      </c>
      <c r="I714" s="196"/>
    </row>
    <row r="715" spans="1:9" ht="19.5" x14ac:dyDescent="0.2">
      <c r="A715" s="37" t="s">
        <v>2673</v>
      </c>
      <c r="B715" s="38" t="s">
        <v>3389</v>
      </c>
      <c r="C715" s="39" t="s">
        <v>95</v>
      </c>
      <c r="D715" s="39" t="s">
        <v>3390</v>
      </c>
      <c r="E715" s="38" t="s">
        <v>97</v>
      </c>
      <c r="F715" s="38" t="s">
        <v>3495</v>
      </c>
      <c r="G715" s="39">
        <v>12.69</v>
      </c>
      <c r="H715" s="40">
        <v>2.87</v>
      </c>
      <c r="I715" s="196"/>
    </row>
    <row r="716" spans="1:9" ht="19.5" x14ac:dyDescent="0.2">
      <c r="A716" s="37" t="s">
        <v>2673</v>
      </c>
      <c r="B716" s="38" t="s">
        <v>3391</v>
      </c>
      <c r="C716" s="39" t="s">
        <v>95</v>
      </c>
      <c r="D716" s="39" t="s">
        <v>3392</v>
      </c>
      <c r="E716" s="38" t="s">
        <v>76</v>
      </c>
      <c r="F716" s="38" t="s">
        <v>3497</v>
      </c>
      <c r="G716" s="39">
        <v>16.059999999999999</v>
      </c>
      <c r="H716" s="40">
        <v>1.21</v>
      </c>
      <c r="I716" s="196"/>
    </row>
    <row r="717" spans="1:9" ht="19.5" x14ac:dyDescent="0.2">
      <c r="A717" s="37" t="s">
        <v>2673</v>
      </c>
      <c r="B717" s="38" t="s">
        <v>3394</v>
      </c>
      <c r="C717" s="39" t="s">
        <v>95</v>
      </c>
      <c r="D717" s="39" t="s">
        <v>3395</v>
      </c>
      <c r="E717" s="38" t="s">
        <v>97</v>
      </c>
      <c r="F717" s="38" t="s">
        <v>3498</v>
      </c>
      <c r="G717" s="39">
        <v>3.02</v>
      </c>
      <c r="H717" s="40">
        <v>1.87</v>
      </c>
      <c r="I717" s="196"/>
    </row>
    <row r="718" spans="1:9" ht="19.5" x14ac:dyDescent="0.2">
      <c r="A718" s="37" t="s">
        <v>2673</v>
      </c>
      <c r="B718" s="38" t="s">
        <v>154</v>
      </c>
      <c r="C718" s="39" t="s">
        <v>95</v>
      </c>
      <c r="D718" s="39" t="s">
        <v>155</v>
      </c>
      <c r="E718" s="38" t="s">
        <v>97</v>
      </c>
      <c r="F718" s="38" t="s">
        <v>3499</v>
      </c>
      <c r="G718" s="39">
        <v>4.3899999999999997</v>
      </c>
      <c r="H718" s="40">
        <v>2.98</v>
      </c>
      <c r="I718" s="196"/>
    </row>
    <row r="719" spans="1:9" ht="19.5" x14ac:dyDescent="0.2">
      <c r="A719" s="37" t="s">
        <v>2673</v>
      </c>
      <c r="B719" s="38" t="s">
        <v>3399</v>
      </c>
      <c r="C719" s="39" t="s">
        <v>95</v>
      </c>
      <c r="D719" s="39" t="s">
        <v>3400</v>
      </c>
      <c r="E719" s="38" t="s">
        <v>76</v>
      </c>
      <c r="F719" s="38" t="s">
        <v>3500</v>
      </c>
      <c r="G719" s="39">
        <v>14.66</v>
      </c>
      <c r="H719" s="40">
        <v>1.84</v>
      </c>
      <c r="I719" s="196"/>
    </row>
    <row r="720" spans="1:9" ht="19.5" x14ac:dyDescent="0.2">
      <c r="A720" s="37" t="s">
        <v>2673</v>
      </c>
      <c r="B720" s="38" t="s">
        <v>185</v>
      </c>
      <c r="C720" s="39" t="s">
        <v>95</v>
      </c>
      <c r="D720" s="39" t="s">
        <v>186</v>
      </c>
      <c r="E720" s="38" t="s">
        <v>76</v>
      </c>
      <c r="F720" s="38" t="s">
        <v>3501</v>
      </c>
      <c r="G720" s="39">
        <v>29.65</v>
      </c>
      <c r="H720" s="40">
        <v>1.49</v>
      </c>
      <c r="I720" s="196"/>
    </row>
    <row r="721" spans="1:9" ht="19.5" x14ac:dyDescent="0.2">
      <c r="A721" s="37" t="s">
        <v>2673</v>
      </c>
      <c r="B721" s="38" t="s">
        <v>3502</v>
      </c>
      <c r="C721" s="39" t="s">
        <v>95</v>
      </c>
      <c r="D721" s="39" t="s">
        <v>3503</v>
      </c>
      <c r="E721" s="38" t="s">
        <v>76</v>
      </c>
      <c r="F721" s="38" t="s">
        <v>3504</v>
      </c>
      <c r="G721" s="39">
        <v>68.12</v>
      </c>
      <c r="H721" s="40">
        <v>1.71</v>
      </c>
      <c r="I721" s="196"/>
    </row>
    <row r="722" spans="1:9" ht="29.25" x14ac:dyDescent="0.2">
      <c r="A722" s="37" t="s">
        <v>2673</v>
      </c>
      <c r="B722" s="38" t="s">
        <v>3408</v>
      </c>
      <c r="C722" s="39" t="s">
        <v>95</v>
      </c>
      <c r="D722" s="39" t="s">
        <v>3409</v>
      </c>
      <c r="E722" s="38" t="s">
        <v>104</v>
      </c>
      <c r="F722" s="38" t="s">
        <v>3505</v>
      </c>
      <c r="G722" s="39">
        <v>23.64</v>
      </c>
      <c r="H722" s="40">
        <v>34.03</v>
      </c>
      <c r="I722" s="196"/>
    </row>
    <row r="723" spans="1:9" x14ac:dyDescent="0.2">
      <c r="A723" s="37" t="s">
        <v>2673</v>
      </c>
      <c r="B723" s="38" t="s">
        <v>136</v>
      </c>
      <c r="C723" s="39" t="s">
        <v>95</v>
      </c>
      <c r="D723" s="39" t="s">
        <v>137</v>
      </c>
      <c r="E723" s="38" t="s">
        <v>111</v>
      </c>
      <c r="F723" s="38" t="s">
        <v>3506</v>
      </c>
      <c r="G723" s="39">
        <v>82.24</v>
      </c>
      <c r="H723" s="40">
        <v>2.15</v>
      </c>
      <c r="I723" s="196"/>
    </row>
    <row r="724" spans="1:9" x14ac:dyDescent="0.2">
      <c r="A724" s="37" t="s">
        <v>2673</v>
      </c>
      <c r="B724" s="38" t="s">
        <v>140</v>
      </c>
      <c r="C724" s="39" t="s">
        <v>95</v>
      </c>
      <c r="D724" s="39" t="s">
        <v>141</v>
      </c>
      <c r="E724" s="38" t="s">
        <v>111</v>
      </c>
      <c r="F724" s="38" t="s">
        <v>3507</v>
      </c>
      <c r="G724" s="39">
        <v>25.29</v>
      </c>
      <c r="H724" s="40">
        <v>0.16</v>
      </c>
      <c r="I724" s="196"/>
    </row>
    <row r="725" spans="1:9" ht="29.25" x14ac:dyDescent="0.2">
      <c r="A725" s="37" t="s">
        <v>2673</v>
      </c>
      <c r="B725" s="38" t="s">
        <v>3412</v>
      </c>
      <c r="C725" s="39" t="s">
        <v>95</v>
      </c>
      <c r="D725" s="39" t="s">
        <v>3413</v>
      </c>
      <c r="E725" s="38" t="s">
        <v>104</v>
      </c>
      <c r="F725" s="38" t="s">
        <v>3505</v>
      </c>
      <c r="G725" s="39">
        <v>49.27</v>
      </c>
      <c r="H725" s="40">
        <v>70.92</v>
      </c>
      <c r="I725" s="196"/>
    </row>
    <row r="726" spans="1:9" ht="39" x14ac:dyDescent="0.2">
      <c r="A726" s="37" t="s">
        <v>2673</v>
      </c>
      <c r="B726" s="38" t="s">
        <v>3414</v>
      </c>
      <c r="C726" s="39" t="s">
        <v>95</v>
      </c>
      <c r="D726" s="39" t="s">
        <v>3415</v>
      </c>
      <c r="E726" s="38" t="s">
        <v>104</v>
      </c>
      <c r="F726" s="38" t="s">
        <v>3497</v>
      </c>
      <c r="G726" s="39">
        <v>711.12</v>
      </c>
      <c r="H726" s="40">
        <v>53.68</v>
      </c>
      <c r="I726" s="196"/>
    </row>
    <row r="727" spans="1:9" ht="19.5" x14ac:dyDescent="0.2">
      <c r="A727" s="37" t="s">
        <v>2673</v>
      </c>
      <c r="B727" s="38" t="s">
        <v>3417</v>
      </c>
      <c r="C727" s="39" t="s">
        <v>95</v>
      </c>
      <c r="D727" s="39" t="s">
        <v>3418</v>
      </c>
      <c r="E727" s="38" t="s">
        <v>104</v>
      </c>
      <c r="F727" s="38" t="s">
        <v>2886</v>
      </c>
      <c r="G727" s="39">
        <v>18.11</v>
      </c>
      <c r="H727" s="40">
        <v>0.1</v>
      </c>
      <c r="I727" s="196"/>
    </row>
    <row r="728" spans="1:9" ht="19.5" x14ac:dyDescent="0.2">
      <c r="A728" s="37" t="s">
        <v>2673</v>
      </c>
      <c r="B728" s="38" t="s">
        <v>3420</v>
      </c>
      <c r="C728" s="39" t="s">
        <v>95</v>
      </c>
      <c r="D728" s="39" t="s">
        <v>3421</v>
      </c>
      <c r="E728" s="38" t="s">
        <v>104</v>
      </c>
      <c r="F728" s="38" t="s">
        <v>3505</v>
      </c>
      <c r="G728" s="39">
        <v>34.92</v>
      </c>
      <c r="H728" s="40">
        <v>50.27</v>
      </c>
      <c r="I728" s="196"/>
    </row>
    <row r="729" spans="1:9" ht="19.5" x14ac:dyDescent="0.2">
      <c r="A729" s="37" t="s">
        <v>2673</v>
      </c>
      <c r="B729" s="38" t="s">
        <v>3423</v>
      </c>
      <c r="C729" s="39" t="s">
        <v>95</v>
      </c>
      <c r="D729" s="39" t="s">
        <v>3424</v>
      </c>
      <c r="E729" s="38" t="s">
        <v>76</v>
      </c>
      <c r="F729" s="38" t="s">
        <v>3501</v>
      </c>
      <c r="G729" s="39">
        <v>20.2</v>
      </c>
      <c r="H729" s="40">
        <v>1.01</v>
      </c>
      <c r="I729" s="196"/>
    </row>
    <row r="730" spans="1:9" ht="19.5" x14ac:dyDescent="0.2">
      <c r="A730" s="37" t="s">
        <v>2673</v>
      </c>
      <c r="B730" s="38" t="s">
        <v>3426</v>
      </c>
      <c r="C730" s="39" t="s">
        <v>95</v>
      </c>
      <c r="D730" s="39" t="s">
        <v>3427</v>
      </c>
      <c r="E730" s="38" t="s">
        <v>76</v>
      </c>
      <c r="F730" s="38" t="s">
        <v>3504</v>
      </c>
      <c r="G730" s="39">
        <v>16.489999999999998</v>
      </c>
      <c r="H730" s="40">
        <v>0.41</v>
      </c>
      <c r="I730" s="196"/>
    </row>
    <row r="731" spans="1:9" ht="19.5" x14ac:dyDescent="0.2">
      <c r="A731" s="37" t="s">
        <v>2673</v>
      </c>
      <c r="B731" s="38" t="s">
        <v>3438</v>
      </c>
      <c r="C731" s="39" t="s">
        <v>95</v>
      </c>
      <c r="D731" s="39" t="s">
        <v>3439</v>
      </c>
      <c r="E731" s="38" t="s">
        <v>104</v>
      </c>
      <c r="F731" s="38" t="s">
        <v>3508</v>
      </c>
      <c r="G731" s="39">
        <v>75.95</v>
      </c>
      <c r="H731" s="40">
        <v>4.58</v>
      </c>
      <c r="I731" s="196"/>
    </row>
    <row r="732" spans="1:9" ht="19.5" x14ac:dyDescent="0.2">
      <c r="A732" s="37" t="s">
        <v>2673</v>
      </c>
      <c r="B732" s="38" t="s">
        <v>3441</v>
      </c>
      <c r="C732" s="39" t="s">
        <v>95</v>
      </c>
      <c r="D732" s="39" t="s">
        <v>3442</v>
      </c>
      <c r="E732" s="38" t="s">
        <v>104</v>
      </c>
      <c r="F732" s="38" t="s">
        <v>3509</v>
      </c>
      <c r="G732" s="39">
        <v>109.19</v>
      </c>
      <c r="H732" s="40">
        <v>59.99</v>
      </c>
      <c r="I732" s="196"/>
    </row>
    <row r="733" spans="1:9" ht="19.5" x14ac:dyDescent="0.2">
      <c r="A733" s="37" t="s">
        <v>2673</v>
      </c>
      <c r="B733" s="38" t="s">
        <v>3444</v>
      </c>
      <c r="C733" s="39" t="s">
        <v>95</v>
      </c>
      <c r="D733" s="39" t="s">
        <v>3445</v>
      </c>
      <c r="E733" s="38" t="s">
        <v>104</v>
      </c>
      <c r="F733" s="38" t="s">
        <v>3510</v>
      </c>
      <c r="G733" s="39">
        <v>136.38999999999999</v>
      </c>
      <c r="H733" s="40">
        <v>58.42</v>
      </c>
      <c r="I733" s="196"/>
    </row>
    <row r="734" spans="1:9" ht="19.5" x14ac:dyDescent="0.2">
      <c r="A734" s="37" t="s">
        <v>2673</v>
      </c>
      <c r="B734" s="38" t="s">
        <v>3447</v>
      </c>
      <c r="C734" s="39" t="s">
        <v>95</v>
      </c>
      <c r="D734" s="39" t="s">
        <v>3448</v>
      </c>
      <c r="E734" s="38" t="s">
        <v>104</v>
      </c>
      <c r="F734" s="38" t="s">
        <v>3511</v>
      </c>
      <c r="G734" s="39">
        <v>87.54</v>
      </c>
      <c r="H734" s="40">
        <v>3.84</v>
      </c>
      <c r="I734" s="196"/>
    </row>
    <row r="735" spans="1:9" ht="19.5" x14ac:dyDescent="0.2">
      <c r="A735" s="37" t="s">
        <v>2673</v>
      </c>
      <c r="B735" s="38" t="s">
        <v>3450</v>
      </c>
      <c r="C735" s="39" t="s">
        <v>95</v>
      </c>
      <c r="D735" s="39" t="s">
        <v>3451</v>
      </c>
      <c r="E735" s="38" t="s">
        <v>104</v>
      </c>
      <c r="F735" s="38" t="s">
        <v>3512</v>
      </c>
      <c r="G735" s="39">
        <v>109.24</v>
      </c>
      <c r="H735" s="40">
        <v>3.73</v>
      </c>
      <c r="I735" s="196"/>
    </row>
    <row r="736" spans="1:9" ht="19.5" x14ac:dyDescent="0.2">
      <c r="A736" s="37" t="s">
        <v>2673</v>
      </c>
      <c r="B736" s="38" t="s">
        <v>3458</v>
      </c>
      <c r="C736" s="39" t="s">
        <v>95</v>
      </c>
      <c r="D736" s="39" t="s">
        <v>3459</v>
      </c>
      <c r="E736" s="38" t="s">
        <v>111</v>
      </c>
      <c r="F736" s="38" t="s">
        <v>3513</v>
      </c>
      <c r="G736" s="39">
        <v>1035.22</v>
      </c>
      <c r="H736" s="40">
        <v>27.84</v>
      </c>
      <c r="I736" s="196"/>
    </row>
    <row r="737" spans="1:9" ht="19.5" x14ac:dyDescent="0.2">
      <c r="A737" s="37" t="s">
        <v>2673</v>
      </c>
      <c r="B737" s="38" t="s">
        <v>3514</v>
      </c>
      <c r="C737" s="39" t="s">
        <v>95</v>
      </c>
      <c r="D737" s="39" t="s">
        <v>3515</v>
      </c>
      <c r="E737" s="38" t="s">
        <v>76</v>
      </c>
      <c r="F737" s="38" t="s">
        <v>3504</v>
      </c>
      <c r="G737" s="39">
        <v>103.31</v>
      </c>
      <c r="H737" s="40">
        <v>2.6</v>
      </c>
      <c r="I737" s="196"/>
    </row>
    <row r="738" spans="1:9" ht="19.5" x14ac:dyDescent="0.2">
      <c r="A738" s="37" t="s">
        <v>2673</v>
      </c>
      <c r="B738" s="38" t="s">
        <v>3461</v>
      </c>
      <c r="C738" s="39" t="s">
        <v>95</v>
      </c>
      <c r="D738" s="39" t="s">
        <v>3462</v>
      </c>
      <c r="E738" s="38" t="s">
        <v>76</v>
      </c>
      <c r="F738" s="38" t="s">
        <v>3501</v>
      </c>
      <c r="G738" s="39">
        <v>28.36</v>
      </c>
      <c r="H738" s="40">
        <v>1.42</v>
      </c>
      <c r="I738" s="196"/>
    </row>
    <row r="739" spans="1:9" x14ac:dyDescent="0.2">
      <c r="A739" s="37" t="s">
        <v>2673</v>
      </c>
      <c r="B739" s="38" t="s">
        <v>3474</v>
      </c>
      <c r="C739" s="39" t="s">
        <v>95</v>
      </c>
      <c r="D739" s="39" t="s">
        <v>3475</v>
      </c>
      <c r="E739" s="38" t="s">
        <v>76</v>
      </c>
      <c r="F739" s="38" t="s">
        <v>3501</v>
      </c>
      <c r="G739" s="39">
        <v>13.24</v>
      </c>
      <c r="H739" s="40">
        <v>0.66</v>
      </c>
      <c r="I739" s="196"/>
    </row>
    <row r="740" spans="1:9" ht="19.5" x14ac:dyDescent="0.2">
      <c r="A740" s="37" t="s">
        <v>2673</v>
      </c>
      <c r="B740" s="38" t="s">
        <v>3476</v>
      </c>
      <c r="C740" s="39" t="s">
        <v>95</v>
      </c>
      <c r="D740" s="39" t="s">
        <v>3477</v>
      </c>
      <c r="E740" s="38" t="s">
        <v>76</v>
      </c>
      <c r="F740" s="38" t="s">
        <v>3516</v>
      </c>
      <c r="G740" s="39">
        <v>28.83</v>
      </c>
      <c r="H740" s="40">
        <v>5.8</v>
      </c>
      <c r="I740" s="196"/>
    </row>
    <row r="741" spans="1:9" x14ac:dyDescent="0.2">
      <c r="A741" s="37" t="s">
        <v>654</v>
      </c>
      <c r="B741" s="38" t="s">
        <v>3517</v>
      </c>
      <c r="C741" s="39" t="s">
        <v>95</v>
      </c>
      <c r="D741" s="39" t="s">
        <v>3518</v>
      </c>
      <c r="E741" s="38" t="s">
        <v>97</v>
      </c>
      <c r="F741" s="38" t="s">
        <v>3519</v>
      </c>
      <c r="G741" s="39">
        <v>5.09</v>
      </c>
      <c r="H741" s="40">
        <v>17.73</v>
      </c>
      <c r="I741" s="196"/>
    </row>
    <row r="742" spans="1:9" ht="19.5" x14ac:dyDescent="0.2">
      <c r="A742" s="37" t="s">
        <v>654</v>
      </c>
      <c r="B742" s="38" t="s">
        <v>3520</v>
      </c>
      <c r="C742" s="39" t="s">
        <v>95</v>
      </c>
      <c r="D742" s="39" t="s">
        <v>3521</v>
      </c>
      <c r="E742" s="38" t="s">
        <v>97</v>
      </c>
      <c r="F742" s="38" t="s">
        <v>3522</v>
      </c>
      <c r="G742" s="39">
        <v>19.36</v>
      </c>
      <c r="H742" s="40">
        <v>75.84</v>
      </c>
      <c r="I742" s="196"/>
    </row>
    <row r="743" spans="1:9" x14ac:dyDescent="0.2">
      <c r="A743" s="37" t="s">
        <v>654</v>
      </c>
      <c r="B743" s="38" t="s">
        <v>3485</v>
      </c>
      <c r="C743" s="39" t="s">
        <v>95</v>
      </c>
      <c r="D743" s="39" t="s">
        <v>3486</v>
      </c>
      <c r="E743" s="38" t="s">
        <v>76</v>
      </c>
      <c r="F743" s="38" t="s">
        <v>3504</v>
      </c>
      <c r="G743" s="39">
        <v>197.51</v>
      </c>
      <c r="H743" s="40">
        <v>4.97</v>
      </c>
      <c r="I743" s="196"/>
    </row>
    <row r="744" spans="1:9" x14ac:dyDescent="0.2">
      <c r="A744" s="37" t="s">
        <v>654</v>
      </c>
      <c r="B744" s="38" t="s">
        <v>3487</v>
      </c>
      <c r="C744" s="39" t="s">
        <v>95</v>
      </c>
      <c r="D744" s="39" t="s">
        <v>3488</v>
      </c>
      <c r="E744" s="38" t="s">
        <v>76</v>
      </c>
      <c r="F744" s="38" t="s">
        <v>3504</v>
      </c>
      <c r="G744" s="39">
        <v>191</v>
      </c>
      <c r="H744" s="40">
        <v>4.8099999999999996</v>
      </c>
      <c r="I744" s="196"/>
    </row>
    <row r="745" spans="1:9" ht="19.5" x14ac:dyDescent="0.2">
      <c r="A745" s="37" t="s">
        <v>654</v>
      </c>
      <c r="B745" s="38" t="s">
        <v>3523</v>
      </c>
      <c r="C745" s="39" t="s">
        <v>95</v>
      </c>
      <c r="D745" s="39" t="s">
        <v>3524</v>
      </c>
      <c r="E745" s="38" t="s">
        <v>76</v>
      </c>
      <c r="F745" s="38" t="s">
        <v>3504</v>
      </c>
      <c r="G745" s="39">
        <v>18.8</v>
      </c>
      <c r="H745" s="40">
        <v>0.47</v>
      </c>
      <c r="I745" s="196"/>
    </row>
    <row r="746" spans="1:9" ht="19.5" x14ac:dyDescent="0.2">
      <c r="A746" s="37" t="s">
        <v>654</v>
      </c>
      <c r="B746" s="38" t="s">
        <v>3489</v>
      </c>
      <c r="C746" s="39" t="s">
        <v>95</v>
      </c>
      <c r="D746" s="39" t="s">
        <v>3490</v>
      </c>
      <c r="E746" s="38" t="s">
        <v>104</v>
      </c>
      <c r="F746" s="38" t="s">
        <v>6</v>
      </c>
      <c r="G746" s="39">
        <v>107.22</v>
      </c>
      <c r="H746" s="40">
        <v>107.22</v>
      </c>
      <c r="I746" s="196"/>
    </row>
    <row r="747" spans="1:9" x14ac:dyDescent="0.2">
      <c r="A747" s="37" t="s">
        <v>1118</v>
      </c>
      <c r="B747" s="38" t="s">
        <v>60</v>
      </c>
      <c r="C747" s="39" t="s">
        <v>61</v>
      </c>
      <c r="D747" s="39" t="s">
        <v>3</v>
      </c>
      <c r="E747" s="38" t="s">
        <v>62</v>
      </c>
      <c r="F747" s="38" t="s">
        <v>63</v>
      </c>
      <c r="G747" s="39" t="s">
        <v>64</v>
      </c>
      <c r="H747" s="40" t="s">
        <v>4</v>
      </c>
      <c r="I747" s="196"/>
    </row>
    <row r="748" spans="1:9" ht="19.5" x14ac:dyDescent="0.2">
      <c r="A748" s="37" t="s">
        <v>78</v>
      </c>
      <c r="B748" s="38" t="s">
        <v>1119</v>
      </c>
      <c r="C748" s="39" t="s">
        <v>74</v>
      </c>
      <c r="D748" s="39" t="s">
        <v>1120</v>
      </c>
      <c r="E748" s="38" t="s">
        <v>104</v>
      </c>
      <c r="F748" s="38" t="s">
        <v>6</v>
      </c>
      <c r="G748" s="39">
        <v>568.49</v>
      </c>
      <c r="H748" s="40">
        <v>568.49</v>
      </c>
      <c r="I748" s="196"/>
    </row>
    <row r="749" spans="1:9" ht="29.25" x14ac:dyDescent="0.2">
      <c r="A749" s="37" t="s">
        <v>2673</v>
      </c>
      <c r="B749" s="38" t="s">
        <v>3354</v>
      </c>
      <c r="C749" s="39" t="s">
        <v>95</v>
      </c>
      <c r="D749" s="39" t="s">
        <v>3355</v>
      </c>
      <c r="E749" s="38" t="s">
        <v>76</v>
      </c>
      <c r="F749" s="38" t="s">
        <v>3525</v>
      </c>
      <c r="G749" s="39">
        <v>498.64</v>
      </c>
      <c r="H749" s="40">
        <v>13.36</v>
      </c>
      <c r="I749" s="196"/>
    </row>
    <row r="750" spans="1:9" ht="29.25" x14ac:dyDescent="0.2">
      <c r="A750" s="37" t="s">
        <v>2673</v>
      </c>
      <c r="B750" s="38" t="s">
        <v>3357</v>
      </c>
      <c r="C750" s="39" t="s">
        <v>95</v>
      </c>
      <c r="D750" s="39" t="s">
        <v>3358</v>
      </c>
      <c r="E750" s="38" t="s">
        <v>76</v>
      </c>
      <c r="F750" s="38" t="s">
        <v>3525</v>
      </c>
      <c r="G750" s="39">
        <v>266.76</v>
      </c>
      <c r="H750" s="40">
        <v>7.14</v>
      </c>
      <c r="I750" s="196"/>
    </row>
    <row r="751" spans="1:9" x14ac:dyDescent="0.2">
      <c r="A751" s="37" t="s">
        <v>2673</v>
      </c>
      <c r="B751" s="38" t="s">
        <v>2742</v>
      </c>
      <c r="C751" s="39" t="s">
        <v>95</v>
      </c>
      <c r="D751" s="39" t="s">
        <v>2743</v>
      </c>
      <c r="E751" s="38" t="s">
        <v>2641</v>
      </c>
      <c r="F751" s="38" t="s">
        <v>3526</v>
      </c>
      <c r="G751" s="39">
        <v>25.37</v>
      </c>
      <c r="H751" s="40">
        <v>28.3</v>
      </c>
      <c r="I751" s="196"/>
    </row>
    <row r="752" spans="1:9" ht="19.5" x14ac:dyDescent="0.2">
      <c r="A752" s="37" t="s">
        <v>2673</v>
      </c>
      <c r="B752" s="38" t="s">
        <v>957</v>
      </c>
      <c r="C752" s="39" t="s">
        <v>95</v>
      </c>
      <c r="D752" s="39" t="s">
        <v>958</v>
      </c>
      <c r="E752" s="38" t="s">
        <v>104</v>
      </c>
      <c r="F752" s="38" t="s">
        <v>3527</v>
      </c>
      <c r="G752" s="39">
        <v>11.98</v>
      </c>
      <c r="H752" s="40">
        <v>17.12</v>
      </c>
      <c r="I752" s="196"/>
    </row>
    <row r="753" spans="1:9" ht="19.5" x14ac:dyDescent="0.2">
      <c r="A753" s="37" t="s">
        <v>2673</v>
      </c>
      <c r="B753" s="38" t="s">
        <v>603</v>
      </c>
      <c r="C753" s="39" t="s">
        <v>95</v>
      </c>
      <c r="D753" s="39" t="s">
        <v>604</v>
      </c>
      <c r="E753" s="38" t="s">
        <v>97</v>
      </c>
      <c r="F753" s="38" t="s">
        <v>3528</v>
      </c>
      <c r="G753" s="39">
        <v>20.83</v>
      </c>
      <c r="H753" s="40">
        <v>1.84</v>
      </c>
      <c r="I753" s="196"/>
    </row>
    <row r="754" spans="1:9" ht="19.5" x14ac:dyDescent="0.2">
      <c r="A754" s="37" t="s">
        <v>2673</v>
      </c>
      <c r="B754" s="38" t="s">
        <v>599</v>
      </c>
      <c r="C754" s="39" t="s">
        <v>95</v>
      </c>
      <c r="D754" s="39" t="s">
        <v>600</v>
      </c>
      <c r="E754" s="38" t="s">
        <v>97</v>
      </c>
      <c r="F754" s="38" t="s">
        <v>3529</v>
      </c>
      <c r="G754" s="39">
        <v>37.119999999999997</v>
      </c>
      <c r="H754" s="40">
        <v>5.28</v>
      </c>
      <c r="I754" s="196"/>
    </row>
    <row r="755" spans="1:9" ht="29.25" x14ac:dyDescent="0.2">
      <c r="A755" s="37" t="s">
        <v>2673</v>
      </c>
      <c r="B755" s="38" t="s">
        <v>1753</v>
      </c>
      <c r="C755" s="39" t="s">
        <v>95</v>
      </c>
      <c r="D755" s="39" t="s">
        <v>1754</v>
      </c>
      <c r="E755" s="38" t="s">
        <v>76</v>
      </c>
      <c r="F755" s="38" t="s">
        <v>3530</v>
      </c>
      <c r="G755" s="39">
        <v>10.17</v>
      </c>
      <c r="H755" s="40">
        <v>0.54</v>
      </c>
      <c r="I755" s="196"/>
    </row>
    <row r="756" spans="1:9" ht="19.5" x14ac:dyDescent="0.2">
      <c r="A756" s="37" t="s">
        <v>2673</v>
      </c>
      <c r="B756" s="38" t="s">
        <v>3378</v>
      </c>
      <c r="C756" s="39" t="s">
        <v>95</v>
      </c>
      <c r="D756" s="39" t="s">
        <v>3379</v>
      </c>
      <c r="E756" s="38" t="s">
        <v>76</v>
      </c>
      <c r="F756" s="38" t="s">
        <v>3525</v>
      </c>
      <c r="G756" s="39">
        <v>417.31</v>
      </c>
      <c r="H756" s="40">
        <v>11.18</v>
      </c>
      <c r="I756" s="196"/>
    </row>
    <row r="757" spans="1:9" ht="29.25" x14ac:dyDescent="0.2">
      <c r="A757" s="37" t="s">
        <v>2673</v>
      </c>
      <c r="B757" s="38" t="s">
        <v>2760</v>
      </c>
      <c r="C757" s="39" t="s">
        <v>95</v>
      </c>
      <c r="D757" s="39" t="s">
        <v>2761</v>
      </c>
      <c r="E757" s="38" t="s">
        <v>97</v>
      </c>
      <c r="F757" s="38" t="s">
        <v>3531</v>
      </c>
      <c r="G757" s="39">
        <v>11.2</v>
      </c>
      <c r="H757" s="40">
        <v>3.6</v>
      </c>
      <c r="I757" s="196"/>
    </row>
    <row r="758" spans="1:9" ht="29.25" x14ac:dyDescent="0.2">
      <c r="A758" s="37" t="s">
        <v>2673</v>
      </c>
      <c r="B758" s="38" t="s">
        <v>3381</v>
      </c>
      <c r="C758" s="39" t="s">
        <v>95</v>
      </c>
      <c r="D758" s="39" t="s">
        <v>3382</v>
      </c>
      <c r="E758" s="38" t="s">
        <v>97</v>
      </c>
      <c r="F758" s="38" t="s">
        <v>3532</v>
      </c>
      <c r="G758" s="39">
        <v>4.17</v>
      </c>
      <c r="H758" s="40">
        <v>2.23</v>
      </c>
      <c r="I758" s="196"/>
    </row>
    <row r="759" spans="1:9" ht="19.5" x14ac:dyDescent="0.2">
      <c r="A759" s="37" t="s">
        <v>2673</v>
      </c>
      <c r="B759" s="38" t="s">
        <v>3387</v>
      </c>
      <c r="C759" s="39" t="s">
        <v>95</v>
      </c>
      <c r="D759" s="39" t="s">
        <v>3388</v>
      </c>
      <c r="E759" s="38" t="s">
        <v>97</v>
      </c>
      <c r="F759" s="38" t="s">
        <v>3531</v>
      </c>
      <c r="G759" s="39">
        <v>9.7100000000000009</v>
      </c>
      <c r="H759" s="40">
        <v>3.12</v>
      </c>
      <c r="I759" s="196"/>
    </row>
    <row r="760" spans="1:9" ht="19.5" x14ac:dyDescent="0.2">
      <c r="A760" s="37" t="s">
        <v>2673</v>
      </c>
      <c r="B760" s="38" t="s">
        <v>3389</v>
      </c>
      <c r="C760" s="39" t="s">
        <v>95</v>
      </c>
      <c r="D760" s="39" t="s">
        <v>3390</v>
      </c>
      <c r="E760" s="38" t="s">
        <v>97</v>
      </c>
      <c r="F760" s="38" t="s">
        <v>3532</v>
      </c>
      <c r="G760" s="39">
        <v>12.69</v>
      </c>
      <c r="H760" s="40">
        <v>6.81</v>
      </c>
      <c r="I760" s="196"/>
    </row>
    <row r="761" spans="1:9" ht="19.5" x14ac:dyDescent="0.2">
      <c r="A761" s="37" t="s">
        <v>2673</v>
      </c>
      <c r="B761" s="38" t="s">
        <v>3391</v>
      </c>
      <c r="C761" s="39" t="s">
        <v>95</v>
      </c>
      <c r="D761" s="39" t="s">
        <v>3392</v>
      </c>
      <c r="E761" s="38" t="s">
        <v>76</v>
      </c>
      <c r="F761" s="38" t="s">
        <v>3533</v>
      </c>
      <c r="G761" s="39">
        <v>16.059999999999999</v>
      </c>
      <c r="H761" s="40">
        <v>1.72</v>
      </c>
      <c r="I761" s="196"/>
    </row>
    <row r="762" spans="1:9" ht="19.5" x14ac:dyDescent="0.2">
      <c r="A762" s="37" t="s">
        <v>2673</v>
      </c>
      <c r="B762" s="38" t="s">
        <v>3394</v>
      </c>
      <c r="C762" s="39" t="s">
        <v>95</v>
      </c>
      <c r="D762" s="39" t="s">
        <v>3395</v>
      </c>
      <c r="E762" s="38" t="s">
        <v>97</v>
      </c>
      <c r="F762" s="38" t="s">
        <v>3534</v>
      </c>
      <c r="G762" s="39">
        <v>3.02</v>
      </c>
      <c r="H762" s="40">
        <v>2.59</v>
      </c>
      <c r="I762" s="196"/>
    </row>
    <row r="763" spans="1:9" ht="19.5" x14ac:dyDescent="0.2">
      <c r="A763" s="37" t="s">
        <v>2673</v>
      </c>
      <c r="B763" s="38" t="s">
        <v>154</v>
      </c>
      <c r="C763" s="39" t="s">
        <v>95</v>
      </c>
      <c r="D763" s="39" t="s">
        <v>155</v>
      </c>
      <c r="E763" s="38" t="s">
        <v>97</v>
      </c>
      <c r="F763" s="38" t="s">
        <v>3535</v>
      </c>
      <c r="G763" s="39">
        <v>4.3899999999999997</v>
      </c>
      <c r="H763" s="40">
        <v>11.19</v>
      </c>
      <c r="I763" s="196"/>
    </row>
    <row r="764" spans="1:9" ht="19.5" x14ac:dyDescent="0.2">
      <c r="A764" s="37" t="s">
        <v>2673</v>
      </c>
      <c r="B764" s="38" t="s">
        <v>3399</v>
      </c>
      <c r="C764" s="39" t="s">
        <v>95</v>
      </c>
      <c r="D764" s="39" t="s">
        <v>3400</v>
      </c>
      <c r="E764" s="38" t="s">
        <v>76</v>
      </c>
      <c r="F764" s="38" t="s">
        <v>3536</v>
      </c>
      <c r="G764" s="39">
        <v>14.66</v>
      </c>
      <c r="H764" s="40">
        <v>2.36</v>
      </c>
      <c r="I764" s="196"/>
    </row>
    <row r="765" spans="1:9" ht="19.5" x14ac:dyDescent="0.2">
      <c r="A765" s="37" t="s">
        <v>2673</v>
      </c>
      <c r="B765" s="38" t="s">
        <v>185</v>
      </c>
      <c r="C765" s="39" t="s">
        <v>95</v>
      </c>
      <c r="D765" s="39" t="s">
        <v>186</v>
      </c>
      <c r="E765" s="38" t="s">
        <v>76</v>
      </c>
      <c r="F765" s="38" t="s">
        <v>3525</v>
      </c>
      <c r="G765" s="39">
        <v>29.65</v>
      </c>
      <c r="H765" s="40">
        <v>0.79</v>
      </c>
      <c r="I765" s="196"/>
    </row>
    <row r="766" spans="1:9" ht="19.5" x14ac:dyDescent="0.2">
      <c r="A766" s="37" t="s">
        <v>2673</v>
      </c>
      <c r="B766" s="38" t="s">
        <v>252</v>
      </c>
      <c r="C766" s="39" t="s">
        <v>95</v>
      </c>
      <c r="D766" s="39" t="s">
        <v>253</v>
      </c>
      <c r="E766" s="38" t="s">
        <v>76</v>
      </c>
      <c r="F766" s="38" t="s">
        <v>3537</v>
      </c>
      <c r="G766" s="39">
        <v>45.68</v>
      </c>
      <c r="H766" s="40">
        <v>6.13</v>
      </c>
      <c r="I766" s="196"/>
    </row>
    <row r="767" spans="1:9" ht="19.5" x14ac:dyDescent="0.2">
      <c r="A767" s="37" t="s">
        <v>2673</v>
      </c>
      <c r="B767" s="38" t="s">
        <v>3405</v>
      </c>
      <c r="C767" s="39" t="s">
        <v>95</v>
      </c>
      <c r="D767" s="39" t="s">
        <v>3406</v>
      </c>
      <c r="E767" s="38" t="s">
        <v>76</v>
      </c>
      <c r="F767" s="38" t="s">
        <v>3525</v>
      </c>
      <c r="G767" s="39">
        <v>48.19</v>
      </c>
      <c r="H767" s="40">
        <v>1.29</v>
      </c>
      <c r="I767" s="196"/>
    </row>
    <row r="768" spans="1:9" ht="29.25" x14ac:dyDescent="0.2">
      <c r="A768" s="37" t="s">
        <v>2673</v>
      </c>
      <c r="B768" s="38" t="s">
        <v>3408</v>
      </c>
      <c r="C768" s="39" t="s">
        <v>95</v>
      </c>
      <c r="D768" s="39" t="s">
        <v>3409</v>
      </c>
      <c r="E768" s="38" t="s">
        <v>104</v>
      </c>
      <c r="F768" s="38" t="s">
        <v>3538</v>
      </c>
      <c r="G768" s="39">
        <v>23.64</v>
      </c>
      <c r="H768" s="40">
        <v>34.299999999999997</v>
      </c>
      <c r="I768" s="196"/>
    </row>
    <row r="769" spans="1:9" x14ac:dyDescent="0.2">
      <c r="A769" s="37" t="s">
        <v>2673</v>
      </c>
      <c r="B769" s="38" t="s">
        <v>136</v>
      </c>
      <c r="C769" s="39" t="s">
        <v>95</v>
      </c>
      <c r="D769" s="39" t="s">
        <v>137</v>
      </c>
      <c r="E769" s="38" t="s">
        <v>111</v>
      </c>
      <c r="F769" s="38" t="s">
        <v>3539</v>
      </c>
      <c r="G769" s="39">
        <v>82.24</v>
      </c>
      <c r="H769" s="40">
        <v>3.2</v>
      </c>
      <c r="I769" s="196"/>
    </row>
    <row r="770" spans="1:9" x14ac:dyDescent="0.2">
      <c r="A770" s="37" t="s">
        <v>2673</v>
      </c>
      <c r="B770" s="38" t="s">
        <v>140</v>
      </c>
      <c r="C770" s="39" t="s">
        <v>95</v>
      </c>
      <c r="D770" s="39" t="s">
        <v>141</v>
      </c>
      <c r="E770" s="38" t="s">
        <v>111</v>
      </c>
      <c r="F770" s="38" t="s">
        <v>2741</v>
      </c>
      <c r="G770" s="39">
        <v>25.29</v>
      </c>
      <c r="H770" s="40">
        <v>0.25</v>
      </c>
      <c r="I770" s="196"/>
    </row>
    <row r="771" spans="1:9" ht="29.25" x14ac:dyDescent="0.2">
      <c r="A771" s="37" t="s">
        <v>2673</v>
      </c>
      <c r="B771" s="38" t="s">
        <v>3412</v>
      </c>
      <c r="C771" s="39" t="s">
        <v>95</v>
      </c>
      <c r="D771" s="39" t="s">
        <v>3413</v>
      </c>
      <c r="E771" s="38" t="s">
        <v>104</v>
      </c>
      <c r="F771" s="38" t="s">
        <v>3538</v>
      </c>
      <c r="G771" s="39">
        <v>49.27</v>
      </c>
      <c r="H771" s="40">
        <v>71.489999999999995</v>
      </c>
      <c r="I771" s="196"/>
    </row>
    <row r="772" spans="1:9" ht="19.5" x14ac:dyDescent="0.2">
      <c r="A772" s="37" t="s">
        <v>2673</v>
      </c>
      <c r="B772" s="38" t="s">
        <v>3417</v>
      </c>
      <c r="C772" s="39" t="s">
        <v>95</v>
      </c>
      <c r="D772" s="39" t="s">
        <v>3418</v>
      </c>
      <c r="E772" s="38" t="s">
        <v>104</v>
      </c>
      <c r="F772" s="38" t="s">
        <v>3540</v>
      </c>
      <c r="G772" s="39">
        <v>18.11</v>
      </c>
      <c r="H772" s="40">
        <v>0.16</v>
      </c>
      <c r="I772" s="196"/>
    </row>
    <row r="773" spans="1:9" ht="19.5" x14ac:dyDescent="0.2">
      <c r="A773" s="37" t="s">
        <v>2673</v>
      </c>
      <c r="B773" s="38" t="s">
        <v>3420</v>
      </c>
      <c r="C773" s="39" t="s">
        <v>95</v>
      </c>
      <c r="D773" s="39" t="s">
        <v>3421</v>
      </c>
      <c r="E773" s="38" t="s">
        <v>104</v>
      </c>
      <c r="F773" s="38" t="s">
        <v>3538</v>
      </c>
      <c r="G773" s="39">
        <v>34.92</v>
      </c>
      <c r="H773" s="40">
        <v>50.66</v>
      </c>
      <c r="I773" s="196"/>
    </row>
    <row r="774" spans="1:9" ht="19.5" x14ac:dyDescent="0.2">
      <c r="A774" s="37" t="s">
        <v>2673</v>
      </c>
      <c r="B774" s="38" t="s">
        <v>3423</v>
      </c>
      <c r="C774" s="39" t="s">
        <v>95</v>
      </c>
      <c r="D774" s="39" t="s">
        <v>3424</v>
      </c>
      <c r="E774" s="38" t="s">
        <v>76</v>
      </c>
      <c r="F774" s="38" t="s">
        <v>3541</v>
      </c>
      <c r="G774" s="39">
        <v>20.2</v>
      </c>
      <c r="H774" s="40">
        <v>3.79</v>
      </c>
      <c r="I774" s="196"/>
    </row>
    <row r="775" spans="1:9" ht="19.5" x14ac:dyDescent="0.2">
      <c r="A775" s="37" t="s">
        <v>2673</v>
      </c>
      <c r="B775" s="38" t="s">
        <v>3426</v>
      </c>
      <c r="C775" s="39" t="s">
        <v>95</v>
      </c>
      <c r="D775" s="39" t="s">
        <v>3427</v>
      </c>
      <c r="E775" s="38" t="s">
        <v>76</v>
      </c>
      <c r="F775" s="38" t="s">
        <v>3525</v>
      </c>
      <c r="G775" s="39">
        <v>16.489999999999998</v>
      </c>
      <c r="H775" s="40">
        <v>0.44</v>
      </c>
      <c r="I775" s="196"/>
    </row>
    <row r="776" spans="1:9" ht="19.5" x14ac:dyDescent="0.2">
      <c r="A776" s="37" t="s">
        <v>2673</v>
      </c>
      <c r="B776" s="38" t="s">
        <v>3430</v>
      </c>
      <c r="C776" s="39" t="s">
        <v>95</v>
      </c>
      <c r="D776" s="39" t="s">
        <v>3431</v>
      </c>
      <c r="E776" s="38" t="s">
        <v>76</v>
      </c>
      <c r="F776" s="38" t="s">
        <v>3525</v>
      </c>
      <c r="G776" s="39">
        <v>440.04</v>
      </c>
      <c r="H776" s="40">
        <v>11.79</v>
      </c>
      <c r="I776" s="196"/>
    </row>
    <row r="777" spans="1:9" ht="19.5" x14ac:dyDescent="0.2">
      <c r="A777" s="37" t="s">
        <v>2673</v>
      </c>
      <c r="B777" s="38" t="s">
        <v>3542</v>
      </c>
      <c r="C777" s="39" t="s">
        <v>95</v>
      </c>
      <c r="D777" s="39" t="s">
        <v>3543</v>
      </c>
      <c r="E777" s="38" t="s">
        <v>76</v>
      </c>
      <c r="F777" s="38" t="s">
        <v>3525</v>
      </c>
      <c r="G777" s="39">
        <v>194.7</v>
      </c>
      <c r="H777" s="40">
        <v>5.21</v>
      </c>
      <c r="I777" s="196"/>
    </row>
    <row r="778" spans="1:9" ht="19.5" x14ac:dyDescent="0.2">
      <c r="A778" s="37" t="s">
        <v>2673</v>
      </c>
      <c r="B778" s="38" t="s">
        <v>3435</v>
      </c>
      <c r="C778" s="39" t="s">
        <v>95</v>
      </c>
      <c r="D778" s="39" t="s">
        <v>3436</v>
      </c>
      <c r="E778" s="38" t="s">
        <v>104</v>
      </c>
      <c r="F778" s="38" t="s">
        <v>3544</v>
      </c>
      <c r="G778" s="39">
        <v>94.53</v>
      </c>
      <c r="H778" s="40">
        <v>29.46</v>
      </c>
      <c r="I778" s="196"/>
    </row>
    <row r="779" spans="1:9" ht="19.5" x14ac:dyDescent="0.2">
      <c r="A779" s="37" t="s">
        <v>2673</v>
      </c>
      <c r="B779" s="38" t="s">
        <v>3441</v>
      </c>
      <c r="C779" s="39" t="s">
        <v>95</v>
      </c>
      <c r="D779" s="39" t="s">
        <v>3442</v>
      </c>
      <c r="E779" s="38" t="s">
        <v>104</v>
      </c>
      <c r="F779" s="38" t="s">
        <v>3545</v>
      </c>
      <c r="G779" s="39">
        <v>109.19</v>
      </c>
      <c r="H779" s="40">
        <v>24.72</v>
      </c>
      <c r="I779" s="196"/>
    </row>
    <row r="780" spans="1:9" ht="19.5" x14ac:dyDescent="0.2">
      <c r="A780" s="37" t="s">
        <v>2673</v>
      </c>
      <c r="B780" s="38" t="s">
        <v>3444</v>
      </c>
      <c r="C780" s="39" t="s">
        <v>95</v>
      </c>
      <c r="D780" s="39" t="s">
        <v>3445</v>
      </c>
      <c r="E780" s="38" t="s">
        <v>104</v>
      </c>
      <c r="F780" s="38" t="s">
        <v>3546</v>
      </c>
      <c r="G780" s="39">
        <v>136.38999999999999</v>
      </c>
      <c r="H780" s="40">
        <v>24.07</v>
      </c>
      <c r="I780" s="196"/>
    </row>
    <row r="781" spans="1:9" ht="19.5" x14ac:dyDescent="0.2">
      <c r="A781" s="37" t="s">
        <v>2673</v>
      </c>
      <c r="B781" s="38" t="s">
        <v>3458</v>
      </c>
      <c r="C781" s="39" t="s">
        <v>95</v>
      </c>
      <c r="D781" s="39" t="s">
        <v>3459</v>
      </c>
      <c r="E781" s="38" t="s">
        <v>111</v>
      </c>
      <c r="F781" s="38" t="s">
        <v>3081</v>
      </c>
      <c r="G781" s="39">
        <v>1035.22</v>
      </c>
      <c r="H781" s="40">
        <v>41.4</v>
      </c>
      <c r="I781" s="196"/>
    </row>
    <row r="782" spans="1:9" ht="19.5" x14ac:dyDescent="0.2">
      <c r="A782" s="37" t="s">
        <v>2673</v>
      </c>
      <c r="B782" s="38" t="s">
        <v>3514</v>
      </c>
      <c r="C782" s="39" t="s">
        <v>95</v>
      </c>
      <c r="D782" s="39" t="s">
        <v>3515</v>
      </c>
      <c r="E782" s="38" t="s">
        <v>76</v>
      </c>
      <c r="F782" s="38" t="s">
        <v>3525</v>
      </c>
      <c r="G782" s="39">
        <v>103.31</v>
      </c>
      <c r="H782" s="40">
        <v>2.76</v>
      </c>
      <c r="I782" s="196"/>
    </row>
    <row r="783" spans="1:9" ht="19.5" x14ac:dyDescent="0.2">
      <c r="A783" s="37" t="s">
        <v>2673</v>
      </c>
      <c r="B783" s="38" t="s">
        <v>3461</v>
      </c>
      <c r="C783" s="39" t="s">
        <v>95</v>
      </c>
      <c r="D783" s="39" t="s">
        <v>3462</v>
      </c>
      <c r="E783" s="38" t="s">
        <v>76</v>
      </c>
      <c r="F783" s="38" t="s">
        <v>3533</v>
      </c>
      <c r="G783" s="39">
        <v>28.36</v>
      </c>
      <c r="H783" s="40">
        <v>3.04</v>
      </c>
      <c r="I783" s="196"/>
    </row>
    <row r="784" spans="1:9" ht="19.5" x14ac:dyDescent="0.2">
      <c r="A784" s="37" t="s">
        <v>2673</v>
      </c>
      <c r="B784" s="38" t="s">
        <v>3464</v>
      </c>
      <c r="C784" s="39" t="s">
        <v>74</v>
      </c>
      <c r="D784" s="39" t="s">
        <v>3465</v>
      </c>
      <c r="E784" s="38" t="s">
        <v>76</v>
      </c>
      <c r="F784" s="38" t="s">
        <v>3530</v>
      </c>
      <c r="G784" s="39">
        <v>133.97999999999999</v>
      </c>
      <c r="H784" s="40">
        <v>7.19</v>
      </c>
      <c r="I784" s="196"/>
    </row>
    <row r="785" spans="1:9" ht="19.5" x14ac:dyDescent="0.2">
      <c r="A785" s="37" t="s">
        <v>2673</v>
      </c>
      <c r="B785" s="38" t="s">
        <v>3476</v>
      </c>
      <c r="C785" s="39" t="s">
        <v>95</v>
      </c>
      <c r="D785" s="39" t="s">
        <v>3477</v>
      </c>
      <c r="E785" s="38" t="s">
        <v>76</v>
      </c>
      <c r="F785" s="38" t="s">
        <v>3536</v>
      </c>
      <c r="G785" s="39">
        <v>28.83</v>
      </c>
      <c r="H785" s="40">
        <v>4.6399999999999997</v>
      </c>
      <c r="I785" s="196"/>
    </row>
    <row r="786" spans="1:9" ht="29.25" x14ac:dyDescent="0.2">
      <c r="A786" s="37" t="s">
        <v>654</v>
      </c>
      <c r="B786" s="38" t="s">
        <v>3481</v>
      </c>
      <c r="C786" s="39" t="s">
        <v>95</v>
      </c>
      <c r="D786" s="39" t="s">
        <v>3482</v>
      </c>
      <c r="E786" s="38" t="s">
        <v>2190</v>
      </c>
      <c r="F786" s="38" t="s">
        <v>3525</v>
      </c>
      <c r="G786" s="39">
        <v>68.2</v>
      </c>
      <c r="H786" s="40">
        <v>1.82</v>
      </c>
      <c r="I786" s="196"/>
    </row>
    <row r="787" spans="1:9" x14ac:dyDescent="0.2">
      <c r="A787" s="37" t="s">
        <v>654</v>
      </c>
      <c r="B787" s="38" t="s">
        <v>3485</v>
      </c>
      <c r="C787" s="39" t="s">
        <v>95</v>
      </c>
      <c r="D787" s="39" t="s">
        <v>3486</v>
      </c>
      <c r="E787" s="38" t="s">
        <v>76</v>
      </c>
      <c r="F787" s="38" t="s">
        <v>3525</v>
      </c>
      <c r="G787" s="39">
        <v>197.51</v>
      </c>
      <c r="H787" s="40">
        <v>5.29</v>
      </c>
      <c r="I787" s="196"/>
    </row>
    <row r="788" spans="1:9" x14ac:dyDescent="0.2">
      <c r="A788" s="37" t="s">
        <v>654</v>
      </c>
      <c r="B788" s="38" t="s">
        <v>3487</v>
      </c>
      <c r="C788" s="39" t="s">
        <v>95</v>
      </c>
      <c r="D788" s="39" t="s">
        <v>3488</v>
      </c>
      <c r="E788" s="38" t="s">
        <v>76</v>
      </c>
      <c r="F788" s="38" t="s">
        <v>3525</v>
      </c>
      <c r="G788" s="39">
        <v>191</v>
      </c>
      <c r="H788" s="40">
        <v>5.1100000000000003</v>
      </c>
      <c r="I788" s="196"/>
    </row>
    <row r="789" spans="1:9" ht="19.5" x14ac:dyDescent="0.2">
      <c r="A789" s="37" t="s">
        <v>654</v>
      </c>
      <c r="B789" s="38" t="s">
        <v>3489</v>
      </c>
      <c r="C789" s="39" t="s">
        <v>95</v>
      </c>
      <c r="D789" s="39" t="s">
        <v>3490</v>
      </c>
      <c r="E789" s="38" t="s">
        <v>104</v>
      </c>
      <c r="F789" s="38" t="s">
        <v>6</v>
      </c>
      <c r="G789" s="39">
        <v>107.22</v>
      </c>
      <c r="H789" s="40">
        <v>107.22</v>
      </c>
      <c r="I789" s="196"/>
    </row>
    <row r="790" spans="1:9" ht="19.5" x14ac:dyDescent="0.2">
      <c r="A790" s="37" t="s">
        <v>654</v>
      </c>
      <c r="B790" s="38" t="s">
        <v>3547</v>
      </c>
      <c r="C790" s="39" t="s">
        <v>95</v>
      </c>
      <c r="D790" s="39" t="s">
        <v>3548</v>
      </c>
      <c r="E790" s="38" t="s">
        <v>97</v>
      </c>
      <c r="F790" s="38" t="s">
        <v>3549</v>
      </c>
      <c r="G790" s="39">
        <v>3.05</v>
      </c>
      <c r="H790" s="40">
        <v>3.89</v>
      </c>
      <c r="I790" s="196"/>
    </row>
    <row r="791" spans="1:9" x14ac:dyDescent="0.2">
      <c r="A791" s="37" t="s">
        <v>1122</v>
      </c>
      <c r="B791" s="38" t="s">
        <v>60</v>
      </c>
      <c r="C791" s="39" t="s">
        <v>61</v>
      </c>
      <c r="D791" s="39" t="s">
        <v>3</v>
      </c>
      <c r="E791" s="38" t="s">
        <v>62</v>
      </c>
      <c r="F791" s="38" t="s">
        <v>63</v>
      </c>
      <c r="G791" s="39" t="s">
        <v>64</v>
      </c>
      <c r="H791" s="40" t="s">
        <v>4</v>
      </c>
      <c r="I791" s="196"/>
    </row>
    <row r="792" spans="1:9" ht="19.5" x14ac:dyDescent="0.2">
      <c r="A792" s="37" t="s">
        <v>78</v>
      </c>
      <c r="B792" s="38" t="s">
        <v>1123</v>
      </c>
      <c r="C792" s="39" t="s">
        <v>74</v>
      </c>
      <c r="D792" s="39" t="s">
        <v>1124</v>
      </c>
      <c r="E792" s="38" t="s">
        <v>104</v>
      </c>
      <c r="F792" s="38" t="s">
        <v>6</v>
      </c>
      <c r="G792" s="39">
        <v>923.51</v>
      </c>
      <c r="H792" s="40">
        <v>923.51</v>
      </c>
      <c r="I792" s="196"/>
    </row>
    <row r="793" spans="1:9" ht="19.5" x14ac:dyDescent="0.2">
      <c r="A793" s="37" t="s">
        <v>2673</v>
      </c>
      <c r="B793" s="38" t="s">
        <v>3351</v>
      </c>
      <c r="C793" s="39" t="s">
        <v>95</v>
      </c>
      <c r="D793" s="39" t="s">
        <v>3352</v>
      </c>
      <c r="E793" s="38" t="s">
        <v>76</v>
      </c>
      <c r="F793" s="38" t="s">
        <v>3550</v>
      </c>
      <c r="G793" s="39">
        <v>509.54</v>
      </c>
      <c r="H793" s="40">
        <v>26.59</v>
      </c>
      <c r="I793" s="196"/>
    </row>
    <row r="794" spans="1:9" ht="29.25" x14ac:dyDescent="0.2">
      <c r="A794" s="37" t="s">
        <v>2673</v>
      </c>
      <c r="B794" s="38" t="s">
        <v>3357</v>
      </c>
      <c r="C794" s="39" t="s">
        <v>95</v>
      </c>
      <c r="D794" s="39" t="s">
        <v>3358</v>
      </c>
      <c r="E794" s="38" t="s">
        <v>76</v>
      </c>
      <c r="F794" s="38" t="s">
        <v>3550</v>
      </c>
      <c r="G794" s="39">
        <v>266.76</v>
      </c>
      <c r="H794" s="40">
        <v>13.92</v>
      </c>
      <c r="I794" s="196"/>
    </row>
    <row r="795" spans="1:9" ht="29.25" x14ac:dyDescent="0.2">
      <c r="A795" s="37" t="s">
        <v>2673</v>
      </c>
      <c r="B795" s="38" t="s">
        <v>3359</v>
      </c>
      <c r="C795" s="39" t="s">
        <v>95</v>
      </c>
      <c r="D795" s="39" t="s">
        <v>3360</v>
      </c>
      <c r="E795" s="38" t="s">
        <v>104</v>
      </c>
      <c r="F795" s="38" t="s">
        <v>3551</v>
      </c>
      <c r="G795" s="39">
        <v>27.05</v>
      </c>
      <c r="H795" s="40">
        <v>5.12</v>
      </c>
      <c r="I795" s="196"/>
    </row>
    <row r="796" spans="1:9" ht="29.25" x14ac:dyDescent="0.2">
      <c r="A796" s="37" t="s">
        <v>2673</v>
      </c>
      <c r="B796" s="38" t="s">
        <v>3552</v>
      </c>
      <c r="C796" s="39" t="s">
        <v>95</v>
      </c>
      <c r="D796" s="39" t="s">
        <v>3553</v>
      </c>
      <c r="E796" s="38" t="s">
        <v>104</v>
      </c>
      <c r="F796" s="38" t="s">
        <v>3554</v>
      </c>
      <c r="G796" s="39">
        <v>55.58</v>
      </c>
      <c r="H796" s="40">
        <v>9.34</v>
      </c>
      <c r="I796" s="196"/>
    </row>
    <row r="797" spans="1:9" ht="19.5" x14ac:dyDescent="0.2">
      <c r="A797" s="37" t="s">
        <v>2673</v>
      </c>
      <c r="B797" s="38" t="s">
        <v>3361</v>
      </c>
      <c r="C797" s="39" t="s">
        <v>95</v>
      </c>
      <c r="D797" s="39" t="s">
        <v>3362</v>
      </c>
      <c r="E797" s="38" t="s">
        <v>104</v>
      </c>
      <c r="F797" s="38" t="s">
        <v>3555</v>
      </c>
      <c r="G797" s="39">
        <v>10.17</v>
      </c>
      <c r="H797" s="40">
        <v>7.8</v>
      </c>
      <c r="I797" s="196"/>
    </row>
    <row r="798" spans="1:9" ht="29.25" x14ac:dyDescent="0.2">
      <c r="A798" s="37" t="s">
        <v>2673</v>
      </c>
      <c r="B798" s="38" t="s">
        <v>3556</v>
      </c>
      <c r="C798" s="39" t="s">
        <v>95</v>
      </c>
      <c r="D798" s="39" t="s">
        <v>3557</v>
      </c>
      <c r="E798" s="38" t="s">
        <v>104</v>
      </c>
      <c r="F798" s="38" t="s">
        <v>3554</v>
      </c>
      <c r="G798" s="39">
        <v>12.37</v>
      </c>
      <c r="H798" s="40">
        <v>2.0699999999999998</v>
      </c>
      <c r="I798" s="196"/>
    </row>
    <row r="799" spans="1:9" ht="19.5" x14ac:dyDescent="0.2">
      <c r="A799" s="37" t="s">
        <v>2673</v>
      </c>
      <c r="B799" s="38" t="s">
        <v>957</v>
      </c>
      <c r="C799" s="39" t="s">
        <v>95</v>
      </c>
      <c r="D799" s="39" t="s">
        <v>958</v>
      </c>
      <c r="E799" s="38" t="s">
        <v>104</v>
      </c>
      <c r="F799" s="38" t="s">
        <v>3558</v>
      </c>
      <c r="G799" s="39">
        <v>11.98</v>
      </c>
      <c r="H799" s="40">
        <v>29.28</v>
      </c>
      <c r="I799" s="196"/>
    </row>
    <row r="800" spans="1:9" ht="19.5" x14ac:dyDescent="0.2">
      <c r="A800" s="37" t="s">
        <v>2673</v>
      </c>
      <c r="B800" s="38" t="s">
        <v>615</v>
      </c>
      <c r="C800" s="39" t="s">
        <v>95</v>
      </c>
      <c r="D800" s="39" t="s">
        <v>616</v>
      </c>
      <c r="E800" s="38" t="s">
        <v>76</v>
      </c>
      <c r="F800" s="38" t="s">
        <v>3559</v>
      </c>
      <c r="G800" s="39">
        <v>20.56</v>
      </c>
      <c r="H800" s="40">
        <v>1.43</v>
      </c>
      <c r="I800" s="196"/>
    </row>
    <row r="801" spans="1:9" ht="19.5" x14ac:dyDescent="0.2">
      <c r="A801" s="37" t="s">
        <v>2673</v>
      </c>
      <c r="B801" s="38" t="s">
        <v>603</v>
      </c>
      <c r="C801" s="39" t="s">
        <v>95</v>
      </c>
      <c r="D801" s="39" t="s">
        <v>604</v>
      </c>
      <c r="E801" s="38" t="s">
        <v>97</v>
      </c>
      <c r="F801" s="38" t="s">
        <v>3560</v>
      </c>
      <c r="G801" s="39">
        <v>20.83</v>
      </c>
      <c r="H801" s="40">
        <v>3.39</v>
      </c>
      <c r="I801" s="196"/>
    </row>
    <row r="802" spans="1:9" ht="19.5" x14ac:dyDescent="0.2">
      <c r="A802" s="37" t="s">
        <v>2673</v>
      </c>
      <c r="B802" s="38" t="s">
        <v>595</v>
      </c>
      <c r="C802" s="39" t="s">
        <v>95</v>
      </c>
      <c r="D802" s="39" t="s">
        <v>596</v>
      </c>
      <c r="E802" s="38" t="s">
        <v>97</v>
      </c>
      <c r="F802" s="38" t="s">
        <v>3561</v>
      </c>
      <c r="G802" s="39">
        <v>26.67</v>
      </c>
      <c r="H802" s="40">
        <v>5.96</v>
      </c>
      <c r="I802" s="196"/>
    </row>
    <row r="803" spans="1:9" ht="19.5" x14ac:dyDescent="0.2">
      <c r="A803" s="37" t="s">
        <v>2673</v>
      </c>
      <c r="B803" s="38" t="s">
        <v>599</v>
      </c>
      <c r="C803" s="39" t="s">
        <v>95</v>
      </c>
      <c r="D803" s="39" t="s">
        <v>600</v>
      </c>
      <c r="E803" s="38" t="s">
        <v>97</v>
      </c>
      <c r="F803" s="38" t="s">
        <v>3562</v>
      </c>
      <c r="G803" s="39">
        <v>37.119999999999997</v>
      </c>
      <c r="H803" s="40">
        <v>1.74</v>
      </c>
      <c r="I803" s="196"/>
    </row>
    <row r="804" spans="1:9" ht="29.25" x14ac:dyDescent="0.2">
      <c r="A804" s="37" t="s">
        <v>2673</v>
      </c>
      <c r="B804" s="38" t="s">
        <v>1753</v>
      </c>
      <c r="C804" s="39" t="s">
        <v>95</v>
      </c>
      <c r="D804" s="39" t="s">
        <v>1754</v>
      </c>
      <c r="E804" s="38" t="s">
        <v>76</v>
      </c>
      <c r="F804" s="38" t="s">
        <v>3563</v>
      </c>
      <c r="G804" s="39">
        <v>10.17</v>
      </c>
      <c r="H804" s="40">
        <v>1.76</v>
      </c>
      <c r="I804" s="196"/>
    </row>
    <row r="805" spans="1:9" ht="29.25" x14ac:dyDescent="0.2">
      <c r="A805" s="37" t="s">
        <v>2673</v>
      </c>
      <c r="B805" s="38" t="s">
        <v>1745</v>
      </c>
      <c r="C805" s="39" t="s">
        <v>95</v>
      </c>
      <c r="D805" s="39" t="s">
        <v>1746</v>
      </c>
      <c r="E805" s="38" t="s">
        <v>76</v>
      </c>
      <c r="F805" s="38" t="s">
        <v>3564</v>
      </c>
      <c r="G805" s="39">
        <v>14.54</v>
      </c>
      <c r="H805" s="40">
        <v>0.25</v>
      </c>
      <c r="I805" s="196"/>
    </row>
    <row r="806" spans="1:9" ht="29.25" x14ac:dyDescent="0.2">
      <c r="A806" s="37" t="s">
        <v>2673</v>
      </c>
      <c r="B806" s="38" t="s">
        <v>3371</v>
      </c>
      <c r="C806" s="39" t="s">
        <v>95</v>
      </c>
      <c r="D806" s="39" t="s">
        <v>3372</v>
      </c>
      <c r="E806" s="38" t="s">
        <v>76</v>
      </c>
      <c r="F806" s="38" t="s">
        <v>3550</v>
      </c>
      <c r="G806" s="39">
        <v>42.95</v>
      </c>
      <c r="H806" s="40">
        <v>2.2400000000000002</v>
      </c>
      <c r="I806" s="196"/>
    </row>
    <row r="807" spans="1:9" ht="19.5" x14ac:dyDescent="0.2">
      <c r="A807" s="37" t="s">
        <v>2673</v>
      </c>
      <c r="B807" s="38" t="s">
        <v>1733</v>
      </c>
      <c r="C807" s="39" t="s">
        <v>95</v>
      </c>
      <c r="D807" s="39" t="s">
        <v>1734</v>
      </c>
      <c r="E807" s="38" t="s">
        <v>76</v>
      </c>
      <c r="F807" s="38" t="s">
        <v>3564</v>
      </c>
      <c r="G807" s="39">
        <v>23.81</v>
      </c>
      <c r="H807" s="40">
        <v>0.41</v>
      </c>
      <c r="I807" s="196"/>
    </row>
    <row r="808" spans="1:9" ht="19.5" x14ac:dyDescent="0.2">
      <c r="A808" s="37" t="s">
        <v>2673</v>
      </c>
      <c r="B808" s="38" t="s">
        <v>1704</v>
      </c>
      <c r="C808" s="39" t="s">
        <v>95</v>
      </c>
      <c r="D808" s="39" t="s">
        <v>1705</v>
      </c>
      <c r="E808" s="38" t="s">
        <v>97</v>
      </c>
      <c r="F808" s="38" t="s">
        <v>3565</v>
      </c>
      <c r="G808" s="39">
        <v>7.39</v>
      </c>
      <c r="H808" s="40">
        <v>0.53</v>
      </c>
      <c r="I808" s="196"/>
    </row>
    <row r="809" spans="1:9" ht="19.5" x14ac:dyDescent="0.2">
      <c r="A809" s="37" t="s">
        <v>2673</v>
      </c>
      <c r="B809" s="38" t="s">
        <v>1712</v>
      </c>
      <c r="C809" s="39" t="s">
        <v>95</v>
      </c>
      <c r="D809" s="39" t="s">
        <v>1713</v>
      </c>
      <c r="E809" s="38" t="s">
        <v>97</v>
      </c>
      <c r="F809" s="38" t="s">
        <v>3565</v>
      </c>
      <c r="G809" s="39">
        <v>14.44</v>
      </c>
      <c r="H809" s="40">
        <v>1.04</v>
      </c>
      <c r="I809" s="196"/>
    </row>
    <row r="810" spans="1:9" ht="19.5" x14ac:dyDescent="0.2">
      <c r="A810" s="37" t="s">
        <v>2673</v>
      </c>
      <c r="B810" s="38" t="s">
        <v>3378</v>
      </c>
      <c r="C810" s="39" t="s">
        <v>95</v>
      </c>
      <c r="D810" s="39" t="s">
        <v>3379</v>
      </c>
      <c r="E810" s="38" t="s">
        <v>76</v>
      </c>
      <c r="F810" s="38" t="s">
        <v>3566</v>
      </c>
      <c r="G810" s="39">
        <v>417.31</v>
      </c>
      <c r="H810" s="40">
        <v>14.52</v>
      </c>
      <c r="I810" s="196"/>
    </row>
    <row r="811" spans="1:9" ht="29.25" x14ac:dyDescent="0.2">
      <c r="A811" s="37" t="s">
        <v>2673</v>
      </c>
      <c r="B811" s="38" t="s">
        <v>2760</v>
      </c>
      <c r="C811" s="39" t="s">
        <v>95</v>
      </c>
      <c r="D811" s="39" t="s">
        <v>2761</v>
      </c>
      <c r="E811" s="38" t="s">
        <v>97</v>
      </c>
      <c r="F811" s="38" t="s">
        <v>3567</v>
      </c>
      <c r="G811" s="39">
        <v>11.2</v>
      </c>
      <c r="H811" s="40">
        <v>5.16</v>
      </c>
      <c r="I811" s="196"/>
    </row>
    <row r="812" spans="1:9" ht="29.25" x14ac:dyDescent="0.2">
      <c r="A812" s="37" t="s">
        <v>2673</v>
      </c>
      <c r="B812" s="38" t="s">
        <v>3381</v>
      </c>
      <c r="C812" s="39" t="s">
        <v>95</v>
      </c>
      <c r="D812" s="39" t="s">
        <v>3382</v>
      </c>
      <c r="E812" s="38" t="s">
        <v>97</v>
      </c>
      <c r="F812" s="38" t="s">
        <v>3568</v>
      </c>
      <c r="G812" s="39">
        <v>4.17</v>
      </c>
      <c r="H812" s="40">
        <v>0.76</v>
      </c>
      <c r="I812" s="196"/>
    </row>
    <row r="813" spans="1:9" ht="19.5" x14ac:dyDescent="0.2">
      <c r="A813" s="37" t="s">
        <v>2673</v>
      </c>
      <c r="B813" s="38" t="s">
        <v>3569</v>
      </c>
      <c r="C813" s="39" t="s">
        <v>95</v>
      </c>
      <c r="D813" s="39" t="s">
        <v>3570</v>
      </c>
      <c r="E813" s="38" t="s">
        <v>76</v>
      </c>
      <c r="F813" s="38" t="s">
        <v>3550</v>
      </c>
      <c r="G813" s="39">
        <v>102.97</v>
      </c>
      <c r="H813" s="40">
        <v>5.37</v>
      </c>
      <c r="I813" s="196"/>
    </row>
    <row r="814" spans="1:9" ht="19.5" x14ac:dyDescent="0.2">
      <c r="A814" s="37" t="s">
        <v>2673</v>
      </c>
      <c r="B814" s="38" t="s">
        <v>3387</v>
      </c>
      <c r="C814" s="39" t="s">
        <v>95</v>
      </c>
      <c r="D814" s="39" t="s">
        <v>3388</v>
      </c>
      <c r="E814" s="38" t="s">
        <v>97</v>
      </c>
      <c r="F814" s="38" t="s">
        <v>3571</v>
      </c>
      <c r="G814" s="39">
        <v>9.7100000000000009</v>
      </c>
      <c r="H814" s="40">
        <v>3.21</v>
      </c>
      <c r="I814" s="196"/>
    </row>
    <row r="815" spans="1:9" ht="19.5" x14ac:dyDescent="0.2">
      <c r="A815" s="37" t="s">
        <v>2673</v>
      </c>
      <c r="B815" s="38" t="s">
        <v>3572</v>
      </c>
      <c r="C815" s="39" t="s">
        <v>95</v>
      </c>
      <c r="D815" s="39" t="s">
        <v>3573</v>
      </c>
      <c r="E815" s="38" t="s">
        <v>97</v>
      </c>
      <c r="F815" s="38" t="s">
        <v>3574</v>
      </c>
      <c r="G815" s="39">
        <v>11.49</v>
      </c>
      <c r="H815" s="40">
        <v>1.49</v>
      </c>
      <c r="I815" s="196"/>
    </row>
    <row r="816" spans="1:9" ht="19.5" x14ac:dyDescent="0.2">
      <c r="A816" s="37" t="s">
        <v>2673</v>
      </c>
      <c r="B816" s="38" t="s">
        <v>3389</v>
      </c>
      <c r="C816" s="39" t="s">
        <v>95</v>
      </c>
      <c r="D816" s="39" t="s">
        <v>3390</v>
      </c>
      <c r="E816" s="38" t="s">
        <v>97</v>
      </c>
      <c r="F816" s="38" t="s">
        <v>3575</v>
      </c>
      <c r="G816" s="39">
        <v>12.69</v>
      </c>
      <c r="H816" s="40">
        <v>1.98</v>
      </c>
      <c r="I816" s="196"/>
    </row>
    <row r="817" spans="1:9" ht="19.5" x14ac:dyDescent="0.2">
      <c r="A817" s="37" t="s">
        <v>2673</v>
      </c>
      <c r="B817" s="38" t="s">
        <v>3576</v>
      </c>
      <c r="C817" s="39" t="s">
        <v>95</v>
      </c>
      <c r="D817" s="39" t="s">
        <v>3577</v>
      </c>
      <c r="E817" s="38" t="s">
        <v>97</v>
      </c>
      <c r="F817" s="38" t="s">
        <v>3578</v>
      </c>
      <c r="G817" s="39">
        <v>14.46</v>
      </c>
      <c r="H817" s="40">
        <v>0.37</v>
      </c>
      <c r="I817" s="196"/>
    </row>
    <row r="818" spans="1:9" ht="19.5" x14ac:dyDescent="0.2">
      <c r="A818" s="37" t="s">
        <v>2673</v>
      </c>
      <c r="B818" s="38" t="s">
        <v>3579</v>
      </c>
      <c r="C818" s="39" t="s">
        <v>95</v>
      </c>
      <c r="D818" s="39" t="s">
        <v>3580</v>
      </c>
      <c r="E818" s="38" t="s">
        <v>76</v>
      </c>
      <c r="F818" s="38" t="s">
        <v>3566</v>
      </c>
      <c r="G818" s="39">
        <v>7.95</v>
      </c>
      <c r="H818" s="40">
        <v>0.27</v>
      </c>
      <c r="I818" s="196"/>
    </row>
    <row r="819" spans="1:9" ht="19.5" x14ac:dyDescent="0.2">
      <c r="A819" s="37" t="s">
        <v>2673</v>
      </c>
      <c r="B819" s="38" t="s">
        <v>3581</v>
      </c>
      <c r="C819" s="39" t="s">
        <v>95</v>
      </c>
      <c r="D819" s="39" t="s">
        <v>3582</v>
      </c>
      <c r="E819" s="38" t="s">
        <v>76</v>
      </c>
      <c r="F819" s="38" t="s">
        <v>3566</v>
      </c>
      <c r="G819" s="39">
        <v>9.92</v>
      </c>
      <c r="H819" s="40">
        <v>0.34</v>
      </c>
      <c r="I819" s="196"/>
    </row>
    <row r="820" spans="1:9" ht="19.5" x14ac:dyDescent="0.2">
      <c r="A820" s="37" t="s">
        <v>2673</v>
      </c>
      <c r="B820" s="38" t="s">
        <v>3583</v>
      </c>
      <c r="C820" s="39" t="s">
        <v>95</v>
      </c>
      <c r="D820" s="39" t="s">
        <v>3584</v>
      </c>
      <c r="E820" s="38" t="s">
        <v>76</v>
      </c>
      <c r="F820" s="38" t="s">
        <v>3564</v>
      </c>
      <c r="G820" s="39">
        <v>12.69</v>
      </c>
      <c r="H820" s="40">
        <v>0.22</v>
      </c>
      <c r="I820" s="196"/>
    </row>
    <row r="821" spans="1:9" ht="19.5" x14ac:dyDescent="0.2">
      <c r="A821" s="37" t="s">
        <v>2673</v>
      </c>
      <c r="B821" s="38" t="s">
        <v>3391</v>
      </c>
      <c r="C821" s="39" t="s">
        <v>95</v>
      </c>
      <c r="D821" s="39" t="s">
        <v>3392</v>
      </c>
      <c r="E821" s="38" t="s">
        <v>76</v>
      </c>
      <c r="F821" s="38" t="s">
        <v>3559</v>
      </c>
      <c r="G821" s="39">
        <v>16.059999999999999</v>
      </c>
      <c r="H821" s="40">
        <v>1.1100000000000001</v>
      </c>
      <c r="I821" s="196"/>
    </row>
    <row r="822" spans="1:9" ht="19.5" x14ac:dyDescent="0.2">
      <c r="A822" s="37" t="s">
        <v>2673</v>
      </c>
      <c r="B822" s="38" t="s">
        <v>3394</v>
      </c>
      <c r="C822" s="39" t="s">
        <v>95</v>
      </c>
      <c r="D822" s="39" t="s">
        <v>3395</v>
      </c>
      <c r="E822" s="38" t="s">
        <v>97</v>
      </c>
      <c r="F822" s="38" t="s">
        <v>3585</v>
      </c>
      <c r="G822" s="39">
        <v>3.02</v>
      </c>
      <c r="H822" s="40">
        <v>3.78</v>
      </c>
      <c r="I822" s="196"/>
    </row>
    <row r="823" spans="1:9" ht="19.5" x14ac:dyDescent="0.2">
      <c r="A823" s="37" t="s">
        <v>2673</v>
      </c>
      <c r="B823" s="38" t="s">
        <v>154</v>
      </c>
      <c r="C823" s="39" t="s">
        <v>95</v>
      </c>
      <c r="D823" s="39" t="s">
        <v>155</v>
      </c>
      <c r="E823" s="38" t="s">
        <v>97</v>
      </c>
      <c r="F823" s="38" t="s">
        <v>3586</v>
      </c>
      <c r="G823" s="39">
        <v>4.3899999999999997</v>
      </c>
      <c r="H823" s="40">
        <v>2.06</v>
      </c>
      <c r="I823" s="196"/>
    </row>
    <row r="824" spans="1:9" ht="19.5" x14ac:dyDescent="0.2">
      <c r="A824" s="37" t="s">
        <v>2673</v>
      </c>
      <c r="B824" s="38" t="s">
        <v>240</v>
      </c>
      <c r="C824" s="39" t="s">
        <v>95</v>
      </c>
      <c r="D824" s="39" t="s">
        <v>241</v>
      </c>
      <c r="E824" s="38" t="s">
        <v>97</v>
      </c>
      <c r="F824" s="38" t="s">
        <v>3587</v>
      </c>
      <c r="G824" s="39">
        <v>6.8</v>
      </c>
      <c r="H824" s="40">
        <v>7.1</v>
      </c>
      <c r="I824" s="196"/>
    </row>
    <row r="825" spans="1:9" ht="19.5" x14ac:dyDescent="0.2">
      <c r="A825" s="37" t="s">
        <v>2673</v>
      </c>
      <c r="B825" s="38" t="s">
        <v>3399</v>
      </c>
      <c r="C825" s="39" t="s">
        <v>95</v>
      </c>
      <c r="D825" s="39" t="s">
        <v>3400</v>
      </c>
      <c r="E825" s="38" t="s">
        <v>76</v>
      </c>
      <c r="F825" s="38" t="s">
        <v>3588</v>
      </c>
      <c r="G825" s="39">
        <v>14.66</v>
      </c>
      <c r="H825" s="40">
        <v>2.04</v>
      </c>
      <c r="I825" s="196"/>
    </row>
    <row r="826" spans="1:9" ht="19.5" x14ac:dyDescent="0.2">
      <c r="A826" s="37" t="s">
        <v>2673</v>
      </c>
      <c r="B826" s="38" t="s">
        <v>3589</v>
      </c>
      <c r="C826" s="39" t="s">
        <v>95</v>
      </c>
      <c r="D826" s="39" t="s">
        <v>3590</v>
      </c>
      <c r="E826" s="38" t="s">
        <v>76</v>
      </c>
      <c r="F826" s="38" t="s">
        <v>3564</v>
      </c>
      <c r="G826" s="39">
        <v>43.03</v>
      </c>
      <c r="H826" s="40">
        <v>0.74</v>
      </c>
      <c r="I826" s="196"/>
    </row>
    <row r="827" spans="1:9" ht="19.5" x14ac:dyDescent="0.2">
      <c r="A827" s="37" t="s">
        <v>2673</v>
      </c>
      <c r="B827" s="38" t="s">
        <v>2806</v>
      </c>
      <c r="C827" s="39" t="s">
        <v>95</v>
      </c>
      <c r="D827" s="39" t="s">
        <v>2807</v>
      </c>
      <c r="E827" s="38" t="s">
        <v>76</v>
      </c>
      <c r="F827" s="38" t="s">
        <v>3564</v>
      </c>
      <c r="G827" s="39">
        <v>57.76</v>
      </c>
      <c r="H827" s="40">
        <v>1</v>
      </c>
      <c r="I827" s="196"/>
    </row>
    <row r="828" spans="1:9" ht="19.5" x14ac:dyDescent="0.2">
      <c r="A828" s="37" t="s">
        <v>2673</v>
      </c>
      <c r="B828" s="38" t="s">
        <v>185</v>
      </c>
      <c r="C828" s="39" t="s">
        <v>95</v>
      </c>
      <c r="D828" s="39" t="s">
        <v>186</v>
      </c>
      <c r="E828" s="38" t="s">
        <v>76</v>
      </c>
      <c r="F828" s="38" t="s">
        <v>3566</v>
      </c>
      <c r="G828" s="39">
        <v>29.65</v>
      </c>
      <c r="H828" s="40">
        <v>1.03</v>
      </c>
      <c r="I828" s="196"/>
    </row>
    <row r="829" spans="1:9" ht="29.25" x14ac:dyDescent="0.2">
      <c r="A829" s="37" t="s">
        <v>2673</v>
      </c>
      <c r="B829" s="38" t="s">
        <v>3408</v>
      </c>
      <c r="C829" s="39" t="s">
        <v>95</v>
      </c>
      <c r="D829" s="39" t="s">
        <v>3409</v>
      </c>
      <c r="E829" s="38" t="s">
        <v>104</v>
      </c>
      <c r="F829" s="38" t="s">
        <v>3591</v>
      </c>
      <c r="G829" s="39">
        <v>23.64</v>
      </c>
      <c r="H829" s="40">
        <v>32.07</v>
      </c>
      <c r="I829" s="196"/>
    </row>
    <row r="830" spans="1:9" x14ac:dyDescent="0.2">
      <c r="A830" s="37" t="s">
        <v>2673</v>
      </c>
      <c r="B830" s="38" t="s">
        <v>136</v>
      </c>
      <c r="C830" s="39" t="s">
        <v>95</v>
      </c>
      <c r="D830" s="39" t="s">
        <v>137</v>
      </c>
      <c r="E830" s="38" t="s">
        <v>111</v>
      </c>
      <c r="F830" s="38" t="s">
        <v>3592</v>
      </c>
      <c r="G830" s="39">
        <v>82.24</v>
      </c>
      <c r="H830" s="40">
        <v>2.29</v>
      </c>
      <c r="I830" s="196"/>
    </row>
    <row r="831" spans="1:9" x14ac:dyDescent="0.2">
      <c r="A831" s="37" t="s">
        <v>2673</v>
      </c>
      <c r="B831" s="38" t="s">
        <v>140</v>
      </c>
      <c r="C831" s="39" t="s">
        <v>95</v>
      </c>
      <c r="D831" s="39" t="s">
        <v>141</v>
      </c>
      <c r="E831" s="38" t="s">
        <v>111</v>
      </c>
      <c r="F831" s="38" t="s">
        <v>3007</v>
      </c>
      <c r="G831" s="39">
        <v>25.29</v>
      </c>
      <c r="H831" s="40">
        <v>0.18</v>
      </c>
      <c r="I831" s="196"/>
    </row>
    <row r="832" spans="1:9" ht="29.25" x14ac:dyDescent="0.2">
      <c r="A832" s="37" t="s">
        <v>2673</v>
      </c>
      <c r="B832" s="38" t="s">
        <v>3412</v>
      </c>
      <c r="C832" s="39" t="s">
        <v>95</v>
      </c>
      <c r="D832" s="39" t="s">
        <v>3413</v>
      </c>
      <c r="E832" s="38" t="s">
        <v>104</v>
      </c>
      <c r="F832" s="38" t="s">
        <v>3591</v>
      </c>
      <c r="G832" s="39">
        <v>49.27</v>
      </c>
      <c r="H832" s="40">
        <v>66.83</v>
      </c>
      <c r="I832" s="196"/>
    </row>
    <row r="833" spans="1:9" ht="39" x14ac:dyDescent="0.2">
      <c r="A833" s="37" t="s">
        <v>2673</v>
      </c>
      <c r="B833" s="38" t="s">
        <v>3414</v>
      </c>
      <c r="C833" s="39" t="s">
        <v>95</v>
      </c>
      <c r="D833" s="39" t="s">
        <v>3415</v>
      </c>
      <c r="E833" s="38" t="s">
        <v>104</v>
      </c>
      <c r="F833" s="38" t="s">
        <v>3593</v>
      </c>
      <c r="G833" s="39">
        <v>711.12</v>
      </c>
      <c r="H833" s="40">
        <v>64.349999999999994</v>
      </c>
      <c r="I833" s="196"/>
    </row>
    <row r="834" spans="1:9" ht="19.5" x14ac:dyDescent="0.2">
      <c r="A834" s="37" t="s">
        <v>2673</v>
      </c>
      <c r="B834" s="38" t="s">
        <v>3417</v>
      </c>
      <c r="C834" s="39" t="s">
        <v>95</v>
      </c>
      <c r="D834" s="39" t="s">
        <v>3418</v>
      </c>
      <c r="E834" s="38" t="s">
        <v>104</v>
      </c>
      <c r="F834" s="38" t="s">
        <v>3594</v>
      </c>
      <c r="G834" s="39">
        <v>18.11</v>
      </c>
      <c r="H834" s="40">
        <v>0.11</v>
      </c>
      <c r="I834" s="196"/>
    </row>
    <row r="835" spans="1:9" ht="19.5" x14ac:dyDescent="0.2">
      <c r="A835" s="37" t="s">
        <v>2673</v>
      </c>
      <c r="B835" s="38" t="s">
        <v>3420</v>
      </c>
      <c r="C835" s="39" t="s">
        <v>95</v>
      </c>
      <c r="D835" s="39" t="s">
        <v>3421</v>
      </c>
      <c r="E835" s="38" t="s">
        <v>104</v>
      </c>
      <c r="F835" s="38" t="s">
        <v>3595</v>
      </c>
      <c r="G835" s="39">
        <v>34.92</v>
      </c>
      <c r="H835" s="40">
        <v>46.54</v>
      </c>
      <c r="I835" s="196"/>
    </row>
    <row r="836" spans="1:9" ht="19.5" x14ac:dyDescent="0.2">
      <c r="A836" s="37" t="s">
        <v>2673</v>
      </c>
      <c r="B836" s="38" t="s">
        <v>3423</v>
      </c>
      <c r="C836" s="39" t="s">
        <v>95</v>
      </c>
      <c r="D836" s="39" t="s">
        <v>3424</v>
      </c>
      <c r="E836" s="38" t="s">
        <v>76</v>
      </c>
      <c r="F836" s="38" t="s">
        <v>3564</v>
      </c>
      <c r="G836" s="39">
        <v>20.2</v>
      </c>
      <c r="H836" s="40">
        <v>0.35</v>
      </c>
      <c r="I836" s="196"/>
    </row>
    <row r="837" spans="1:9" ht="19.5" x14ac:dyDescent="0.2">
      <c r="A837" s="37" t="s">
        <v>2673</v>
      </c>
      <c r="B837" s="38" t="s">
        <v>3426</v>
      </c>
      <c r="C837" s="39" t="s">
        <v>95</v>
      </c>
      <c r="D837" s="39" t="s">
        <v>3427</v>
      </c>
      <c r="E837" s="38" t="s">
        <v>76</v>
      </c>
      <c r="F837" s="38" t="s">
        <v>3550</v>
      </c>
      <c r="G837" s="39">
        <v>16.489999999999998</v>
      </c>
      <c r="H837" s="40">
        <v>0.86</v>
      </c>
      <c r="I837" s="196"/>
    </row>
    <row r="838" spans="1:9" ht="19.5" x14ac:dyDescent="0.2">
      <c r="A838" s="37" t="s">
        <v>2673</v>
      </c>
      <c r="B838" s="38" t="s">
        <v>978</v>
      </c>
      <c r="C838" s="39" t="s">
        <v>95</v>
      </c>
      <c r="D838" s="39" t="s">
        <v>979</v>
      </c>
      <c r="E838" s="38" t="s">
        <v>76</v>
      </c>
      <c r="F838" s="38" t="s">
        <v>3550</v>
      </c>
      <c r="G838" s="39">
        <v>72.41</v>
      </c>
      <c r="H838" s="40">
        <v>3.77</v>
      </c>
      <c r="I838" s="196"/>
    </row>
    <row r="839" spans="1:9" ht="19.5" x14ac:dyDescent="0.2">
      <c r="A839" s="37" t="s">
        <v>2673</v>
      </c>
      <c r="B839" s="38" t="s">
        <v>3428</v>
      </c>
      <c r="C839" s="39" t="s">
        <v>95</v>
      </c>
      <c r="D839" s="39" t="s">
        <v>3429</v>
      </c>
      <c r="E839" s="38" t="s">
        <v>76</v>
      </c>
      <c r="F839" s="38" t="s">
        <v>3550</v>
      </c>
      <c r="G839" s="39">
        <v>159.91</v>
      </c>
      <c r="H839" s="40">
        <v>8.34</v>
      </c>
      <c r="I839" s="196"/>
    </row>
    <row r="840" spans="1:9" ht="19.5" x14ac:dyDescent="0.2">
      <c r="A840" s="37" t="s">
        <v>2673</v>
      </c>
      <c r="B840" s="38" t="s">
        <v>3430</v>
      </c>
      <c r="C840" s="39" t="s">
        <v>95</v>
      </c>
      <c r="D840" s="39" t="s">
        <v>3431</v>
      </c>
      <c r="E840" s="38" t="s">
        <v>76</v>
      </c>
      <c r="F840" s="38" t="s">
        <v>3566</v>
      </c>
      <c r="G840" s="39">
        <v>440.04</v>
      </c>
      <c r="H840" s="40">
        <v>15.31</v>
      </c>
      <c r="I840" s="196"/>
    </row>
    <row r="841" spans="1:9" ht="19.5" x14ac:dyDescent="0.2">
      <c r="A841" s="37" t="s">
        <v>2673</v>
      </c>
      <c r="B841" s="38" t="s">
        <v>3435</v>
      </c>
      <c r="C841" s="39" t="s">
        <v>95</v>
      </c>
      <c r="D841" s="39" t="s">
        <v>3436</v>
      </c>
      <c r="E841" s="38" t="s">
        <v>104</v>
      </c>
      <c r="F841" s="38" t="s">
        <v>3596</v>
      </c>
      <c r="G841" s="39">
        <v>94.53</v>
      </c>
      <c r="H841" s="40">
        <v>53.11</v>
      </c>
      <c r="I841" s="196"/>
    </row>
    <row r="842" spans="1:9" ht="19.5" x14ac:dyDescent="0.2">
      <c r="A842" s="37" t="s">
        <v>2673</v>
      </c>
      <c r="B842" s="38" t="s">
        <v>3438</v>
      </c>
      <c r="C842" s="39" t="s">
        <v>95</v>
      </c>
      <c r="D842" s="39" t="s">
        <v>3439</v>
      </c>
      <c r="E842" s="38" t="s">
        <v>104</v>
      </c>
      <c r="F842" s="38" t="s">
        <v>3597</v>
      </c>
      <c r="G842" s="39">
        <v>75.95</v>
      </c>
      <c r="H842" s="40">
        <v>13.56</v>
      </c>
      <c r="I842" s="196"/>
    </row>
    <row r="843" spans="1:9" ht="19.5" x14ac:dyDescent="0.2">
      <c r="A843" s="37" t="s">
        <v>2673</v>
      </c>
      <c r="B843" s="38" t="s">
        <v>3441</v>
      </c>
      <c r="C843" s="39" t="s">
        <v>95</v>
      </c>
      <c r="D843" s="39" t="s">
        <v>3442</v>
      </c>
      <c r="E843" s="38" t="s">
        <v>104</v>
      </c>
      <c r="F843" s="38" t="s">
        <v>3598</v>
      </c>
      <c r="G843" s="39">
        <v>109.19</v>
      </c>
      <c r="H843" s="40">
        <v>44.56</v>
      </c>
      <c r="I843" s="196"/>
    </row>
    <row r="844" spans="1:9" ht="19.5" x14ac:dyDescent="0.2">
      <c r="A844" s="37" t="s">
        <v>2673</v>
      </c>
      <c r="B844" s="38" t="s">
        <v>3444</v>
      </c>
      <c r="C844" s="39" t="s">
        <v>95</v>
      </c>
      <c r="D844" s="39" t="s">
        <v>3445</v>
      </c>
      <c r="E844" s="38" t="s">
        <v>104</v>
      </c>
      <c r="F844" s="38" t="s">
        <v>3599</v>
      </c>
      <c r="G844" s="39">
        <v>136.38999999999999</v>
      </c>
      <c r="H844" s="40">
        <v>43.39</v>
      </c>
      <c r="I844" s="196"/>
    </row>
    <row r="845" spans="1:9" ht="19.5" x14ac:dyDescent="0.2">
      <c r="A845" s="37" t="s">
        <v>2673</v>
      </c>
      <c r="B845" s="38" t="s">
        <v>3447</v>
      </c>
      <c r="C845" s="39" t="s">
        <v>95</v>
      </c>
      <c r="D845" s="39" t="s">
        <v>3448</v>
      </c>
      <c r="E845" s="38" t="s">
        <v>104</v>
      </c>
      <c r="F845" s="38" t="s">
        <v>3600</v>
      </c>
      <c r="G845" s="39">
        <v>87.54</v>
      </c>
      <c r="H845" s="40">
        <v>11.35</v>
      </c>
      <c r="I845" s="196"/>
    </row>
    <row r="846" spans="1:9" ht="19.5" x14ac:dyDescent="0.2">
      <c r="A846" s="37" t="s">
        <v>2673</v>
      </c>
      <c r="B846" s="38" t="s">
        <v>3450</v>
      </c>
      <c r="C846" s="39" t="s">
        <v>95</v>
      </c>
      <c r="D846" s="39" t="s">
        <v>3451</v>
      </c>
      <c r="E846" s="38" t="s">
        <v>104</v>
      </c>
      <c r="F846" s="38" t="s">
        <v>3601</v>
      </c>
      <c r="G846" s="39">
        <v>109.24</v>
      </c>
      <c r="H846" s="40">
        <v>11.04</v>
      </c>
      <c r="I846" s="196"/>
    </row>
    <row r="847" spans="1:9" ht="19.5" x14ac:dyDescent="0.2">
      <c r="A847" s="37" t="s">
        <v>2673</v>
      </c>
      <c r="B847" s="38" t="s">
        <v>3602</v>
      </c>
      <c r="C847" s="39" t="s">
        <v>95</v>
      </c>
      <c r="D847" s="39" t="s">
        <v>3603</v>
      </c>
      <c r="E847" s="38" t="s">
        <v>104</v>
      </c>
      <c r="F847" s="38" t="s">
        <v>3604</v>
      </c>
      <c r="G847" s="39">
        <v>36.74</v>
      </c>
      <c r="H847" s="40">
        <v>18.86</v>
      </c>
      <c r="I847" s="196"/>
    </row>
    <row r="848" spans="1:9" ht="19.5" x14ac:dyDescent="0.2">
      <c r="A848" s="37" t="s">
        <v>2673</v>
      </c>
      <c r="B848" s="38" t="s">
        <v>1908</v>
      </c>
      <c r="C848" s="39" t="s">
        <v>95</v>
      </c>
      <c r="D848" s="39" t="s">
        <v>1909</v>
      </c>
      <c r="E848" s="38" t="s">
        <v>76</v>
      </c>
      <c r="F848" s="38" t="s">
        <v>3559</v>
      </c>
      <c r="G848" s="39">
        <v>112.95</v>
      </c>
      <c r="H848" s="40">
        <v>7.86</v>
      </c>
      <c r="I848" s="196"/>
    </row>
    <row r="849" spans="1:9" ht="19.5" x14ac:dyDescent="0.2">
      <c r="A849" s="37" t="s">
        <v>2673</v>
      </c>
      <c r="B849" s="38" t="s">
        <v>3458</v>
      </c>
      <c r="C849" s="39" t="s">
        <v>95</v>
      </c>
      <c r="D849" s="39" t="s">
        <v>3459</v>
      </c>
      <c r="E849" s="38" t="s">
        <v>111</v>
      </c>
      <c r="F849" s="38" t="s">
        <v>3605</v>
      </c>
      <c r="G849" s="39">
        <v>1035.22</v>
      </c>
      <c r="H849" s="40">
        <v>29.6</v>
      </c>
      <c r="I849" s="196"/>
    </row>
    <row r="850" spans="1:9" ht="19.5" x14ac:dyDescent="0.2">
      <c r="A850" s="37" t="s">
        <v>2673</v>
      </c>
      <c r="B850" s="38" t="s">
        <v>3514</v>
      </c>
      <c r="C850" s="39" t="s">
        <v>95</v>
      </c>
      <c r="D850" s="39" t="s">
        <v>3515</v>
      </c>
      <c r="E850" s="38" t="s">
        <v>76</v>
      </c>
      <c r="F850" s="38" t="s">
        <v>3564</v>
      </c>
      <c r="G850" s="39">
        <v>103.31</v>
      </c>
      <c r="H850" s="40">
        <v>1.79</v>
      </c>
      <c r="I850" s="196"/>
    </row>
    <row r="851" spans="1:9" ht="19.5" x14ac:dyDescent="0.2">
      <c r="A851" s="37" t="s">
        <v>2673</v>
      </c>
      <c r="B851" s="38" t="s">
        <v>3461</v>
      </c>
      <c r="C851" s="39" t="s">
        <v>95</v>
      </c>
      <c r="D851" s="39" t="s">
        <v>3462</v>
      </c>
      <c r="E851" s="38" t="s">
        <v>76</v>
      </c>
      <c r="F851" s="38" t="s">
        <v>3606</v>
      </c>
      <c r="G851" s="39">
        <v>28.36</v>
      </c>
      <c r="H851" s="40">
        <v>2.96</v>
      </c>
      <c r="I851" s="196"/>
    </row>
    <row r="852" spans="1:9" ht="29.25" x14ac:dyDescent="0.2">
      <c r="A852" s="37" t="s">
        <v>2673</v>
      </c>
      <c r="B852" s="38" t="s">
        <v>773</v>
      </c>
      <c r="C852" s="39" t="s">
        <v>95</v>
      </c>
      <c r="D852" s="39" t="s">
        <v>774</v>
      </c>
      <c r="E852" s="38" t="s">
        <v>104</v>
      </c>
      <c r="F852" s="38" t="s">
        <v>3607</v>
      </c>
      <c r="G852" s="39">
        <v>91.59</v>
      </c>
      <c r="H852" s="40">
        <v>42.81</v>
      </c>
      <c r="I852" s="196"/>
    </row>
    <row r="853" spans="1:9" ht="19.5" x14ac:dyDescent="0.2">
      <c r="A853" s="37" t="s">
        <v>2673</v>
      </c>
      <c r="B853" s="38" t="s">
        <v>3464</v>
      </c>
      <c r="C853" s="39" t="s">
        <v>74</v>
      </c>
      <c r="D853" s="39" t="s">
        <v>3465</v>
      </c>
      <c r="E853" s="38" t="s">
        <v>76</v>
      </c>
      <c r="F853" s="38" t="s">
        <v>3563</v>
      </c>
      <c r="G853" s="39">
        <v>133.97999999999999</v>
      </c>
      <c r="H853" s="40">
        <v>23.31</v>
      </c>
      <c r="I853" s="196"/>
    </row>
    <row r="854" spans="1:9" ht="19.5" x14ac:dyDescent="0.2">
      <c r="A854" s="37" t="s">
        <v>2673</v>
      </c>
      <c r="B854" s="38" t="s">
        <v>3608</v>
      </c>
      <c r="C854" s="39" t="s">
        <v>95</v>
      </c>
      <c r="D854" s="39" t="s">
        <v>3609</v>
      </c>
      <c r="E854" s="38" t="s">
        <v>76</v>
      </c>
      <c r="F854" s="38" t="s">
        <v>3559</v>
      </c>
      <c r="G854" s="39">
        <v>26.99</v>
      </c>
      <c r="H854" s="40">
        <v>1.87</v>
      </c>
      <c r="I854" s="196"/>
    </row>
    <row r="855" spans="1:9" ht="29.25" x14ac:dyDescent="0.2">
      <c r="A855" s="37" t="s">
        <v>2673</v>
      </c>
      <c r="B855" s="38" t="s">
        <v>3466</v>
      </c>
      <c r="C855" s="39" t="s">
        <v>95</v>
      </c>
      <c r="D855" s="39" t="s">
        <v>3467</v>
      </c>
      <c r="E855" s="38" t="s">
        <v>104</v>
      </c>
      <c r="F855" s="38" t="s">
        <v>3555</v>
      </c>
      <c r="G855" s="39">
        <v>37.72</v>
      </c>
      <c r="H855" s="40">
        <v>28.96</v>
      </c>
      <c r="I855" s="196"/>
    </row>
    <row r="856" spans="1:9" ht="19.5" x14ac:dyDescent="0.2">
      <c r="A856" s="37" t="s">
        <v>2673</v>
      </c>
      <c r="B856" s="38" t="s">
        <v>1650</v>
      </c>
      <c r="C856" s="39" t="s">
        <v>95</v>
      </c>
      <c r="D856" s="39" t="s">
        <v>1651</v>
      </c>
      <c r="E856" s="38" t="s">
        <v>76</v>
      </c>
      <c r="F856" s="38" t="s">
        <v>3559</v>
      </c>
      <c r="G856" s="39">
        <v>6.49</v>
      </c>
      <c r="H856" s="40">
        <v>0.45</v>
      </c>
      <c r="I856" s="196"/>
    </row>
    <row r="857" spans="1:9" ht="19.5" x14ac:dyDescent="0.2">
      <c r="A857" s="37" t="s">
        <v>2673</v>
      </c>
      <c r="B857" s="38" t="s">
        <v>1662</v>
      </c>
      <c r="C857" s="39" t="s">
        <v>95</v>
      </c>
      <c r="D857" s="39" t="s">
        <v>1663</v>
      </c>
      <c r="E857" s="38" t="s">
        <v>76</v>
      </c>
      <c r="F857" s="38" t="s">
        <v>3559</v>
      </c>
      <c r="G857" s="39">
        <v>7.18</v>
      </c>
      <c r="H857" s="40">
        <v>0.49</v>
      </c>
      <c r="I857" s="196"/>
    </row>
    <row r="858" spans="1:9" ht="19.5" x14ac:dyDescent="0.2">
      <c r="A858" s="37" t="s">
        <v>2673</v>
      </c>
      <c r="B858" s="38" t="s">
        <v>3468</v>
      </c>
      <c r="C858" s="39" t="s">
        <v>95</v>
      </c>
      <c r="D858" s="39" t="s">
        <v>3469</v>
      </c>
      <c r="E858" s="38" t="s">
        <v>104</v>
      </c>
      <c r="F858" s="38" t="s">
        <v>3610</v>
      </c>
      <c r="G858" s="39">
        <v>69.19</v>
      </c>
      <c r="H858" s="40">
        <v>32.020000000000003</v>
      </c>
      <c r="I858" s="196"/>
    </row>
    <row r="859" spans="1:9" ht="19.5" x14ac:dyDescent="0.2">
      <c r="A859" s="37" t="s">
        <v>2673</v>
      </c>
      <c r="B859" s="38" t="s">
        <v>3476</v>
      </c>
      <c r="C859" s="39" t="s">
        <v>95</v>
      </c>
      <c r="D859" s="39" t="s">
        <v>3477</v>
      </c>
      <c r="E859" s="38" t="s">
        <v>76</v>
      </c>
      <c r="F859" s="38" t="s">
        <v>3588</v>
      </c>
      <c r="G859" s="39">
        <v>28.83</v>
      </c>
      <c r="H859" s="40">
        <v>4.01</v>
      </c>
      <c r="I859" s="196"/>
    </row>
    <row r="860" spans="1:9" ht="19.5" x14ac:dyDescent="0.2">
      <c r="A860" s="37" t="s">
        <v>2673</v>
      </c>
      <c r="B860" s="38" t="s">
        <v>3479</v>
      </c>
      <c r="C860" s="39" t="s">
        <v>95</v>
      </c>
      <c r="D860" s="39" t="s">
        <v>3480</v>
      </c>
      <c r="E860" s="38" t="s">
        <v>97</v>
      </c>
      <c r="F860" s="38" t="s">
        <v>3611</v>
      </c>
      <c r="G860" s="39">
        <v>24.58</v>
      </c>
      <c r="H860" s="40">
        <v>6.41</v>
      </c>
      <c r="I860" s="196"/>
    </row>
    <row r="861" spans="1:9" ht="29.25" x14ac:dyDescent="0.2">
      <c r="A861" s="37" t="s">
        <v>654</v>
      </c>
      <c r="B861" s="38" t="s">
        <v>3481</v>
      </c>
      <c r="C861" s="39" t="s">
        <v>95</v>
      </c>
      <c r="D861" s="39" t="s">
        <v>3482</v>
      </c>
      <c r="E861" s="38" t="s">
        <v>2190</v>
      </c>
      <c r="F861" s="38" t="s">
        <v>3566</v>
      </c>
      <c r="G861" s="39">
        <v>68.2</v>
      </c>
      <c r="H861" s="40">
        <v>2.37</v>
      </c>
      <c r="I861" s="196"/>
    </row>
    <row r="862" spans="1:9" x14ac:dyDescent="0.2">
      <c r="A862" s="37" t="s">
        <v>654</v>
      </c>
      <c r="B862" s="38" t="s">
        <v>3612</v>
      </c>
      <c r="C862" s="39" t="s">
        <v>95</v>
      </c>
      <c r="D862" s="39" t="s">
        <v>3613</v>
      </c>
      <c r="E862" s="38" t="s">
        <v>76</v>
      </c>
      <c r="F862" s="38" t="s">
        <v>3564</v>
      </c>
      <c r="G862" s="39">
        <v>19.559999999999999</v>
      </c>
      <c r="H862" s="40">
        <v>0.34</v>
      </c>
      <c r="I862" s="196"/>
    </row>
    <row r="863" spans="1:9" x14ac:dyDescent="0.2">
      <c r="A863" s="37" t="s">
        <v>654</v>
      </c>
      <c r="B863" s="38" t="s">
        <v>3614</v>
      </c>
      <c r="C863" s="39" t="s">
        <v>95</v>
      </c>
      <c r="D863" s="39" t="s">
        <v>3615</v>
      </c>
      <c r="E863" s="38" t="s">
        <v>76</v>
      </c>
      <c r="F863" s="38" t="s">
        <v>3566</v>
      </c>
      <c r="G863" s="39">
        <v>25.11</v>
      </c>
      <c r="H863" s="40">
        <v>0.87</v>
      </c>
      <c r="I863" s="196"/>
    </row>
    <row r="864" spans="1:9" ht="19.5" x14ac:dyDescent="0.2">
      <c r="A864" s="37" t="s">
        <v>654</v>
      </c>
      <c r="B864" s="38" t="s">
        <v>3489</v>
      </c>
      <c r="C864" s="39" t="s">
        <v>95</v>
      </c>
      <c r="D864" s="39" t="s">
        <v>3490</v>
      </c>
      <c r="E864" s="38" t="s">
        <v>104</v>
      </c>
      <c r="F864" s="38" t="s">
        <v>3616</v>
      </c>
      <c r="G864" s="39">
        <v>107.22</v>
      </c>
      <c r="H864" s="40">
        <v>104.66</v>
      </c>
      <c r="I864" s="196"/>
    </row>
    <row r="865" spans="1:9" x14ac:dyDescent="0.2">
      <c r="A865" s="37" t="s">
        <v>654</v>
      </c>
      <c r="B865" s="38" t="s">
        <v>3617</v>
      </c>
      <c r="C865" s="39" t="s">
        <v>95</v>
      </c>
      <c r="D865" s="39" t="s">
        <v>3618</v>
      </c>
      <c r="E865" s="38" t="s">
        <v>76</v>
      </c>
      <c r="F865" s="38" t="s">
        <v>3564</v>
      </c>
      <c r="G865" s="39">
        <v>717.49</v>
      </c>
      <c r="H865" s="40">
        <v>12.48</v>
      </c>
      <c r="I865" s="196"/>
    </row>
    <row r="866" spans="1:9" x14ac:dyDescent="0.2">
      <c r="A866" s="37" t="s">
        <v>654</v>
      </c>
      <c r="B866" s="38" t="s">
        <v>3619</v>
      </c>
      <c r="C866" s="39" t="s">
        <v>95</v>
      </c>
      <c r="D866" s="39" t="s">
        <v>3620</v>
      </c>
      <c r="E866" s="38" t="s">
        <v>76</v>
      </c>
      <c r="F866" s="38" t="s">
        <v>3566</v>
      </c>
      <c r="G866" s="39">
        <v>43.9</v>
      </c>
      <c r="H866" s="40">
        <v>1.52</v>
      </c>
      <c r="I866" s="196"/>
    </row>
    <row r="867" spans="1:9" ht="19.5" x14ac:dyDescent="0.2">
      <c r="A867" s="37" t="s">
        <v>654</v>
      </c>
      <c r="B867" s="38" t="s">
        <v>3621</v>
      </c>
      <c r="C867" s="39" t="s">
        <v>95</v>
      </c>
      <c r="D867" s="39" t="s">
        <v>3622</v>
      </c>
      <c r="E867" s="38" t="s">
        <v>76</v>
      </c>
      <c r="F867" s="38" t="s">
        <v>3564</v>
      </c>
      <c r="G867" s="39">
        <v>172.87</v>
      </c>
      <c r="H867" s="40">
        <v>3</v>
      </c>
      <c r="I867" s="196"/>
    </row>
    <row r="868" spans="1:9" ht="19.5" x14ac:dyDescent="0.2">
      <c r="A868" s="37" t="s">
        <v>654</v>
      </c>
      <c r="B868" s="38" t="s">
        <v>3623</v>
      </c>
      <c r="C868" s="39" t="s">
        <v>95</v>
      </c>
      <c r="D868" s="39" t="s">
        <v>3624</v>
      </c>
      <c r="E868" s="38" t="s">
        <v>76</v>
      </c>
      <c r="F868" s="38" t="s">
        <v>3625</v>
      </c>
      <c r="G868" s="39">
        <v>300.45</v>
      </c>
      <c r="H868" s="40">
        <v>13.44</v>
      </c>
      <c r="I868" s="196"/>
    </row>
    <row r="869" spans="1:9" x14ac:dyDescent="0.2">
      <c r="A869" s="37" t="s">
        <v>1139</v>
      </c>
      <c r="B869" s="38" t="s">
        <v>60</v>
      </c>
      <c r="C869" s="39" t="s">
        <v>61</v>
      </c>
      <c r="D869" s="39" t="s">
        <v>3</v>
      </c>
      <c r="E869" s="38" t="s">
        <v>62</v>
      </c>
      <c r="F869" s="38" t="s">
        <v>63</v>
      </c>
      <c r="G869" s="39" t="s">
        <v>64</v>
      </c>
      <c r="H869" s="40" t="s">
        <v>4</v>
      </c>
      <c r="I869" s="196"/>
    </row>
    <row r="870" spans="1:9" ht="29.25" x14ac:dyDescent="0.2">
      <c r="A870" s="37" t="s">
        <v>78</v>
      </c>
      <c r="B870" s="38" t="s">
        <v>1140</v>
      </c>
      <c r="C870" s="39" t="s">
        <v>74</v>
      </c>
      <c r="D870" s="39" t="s">
        <v>1141</v>
      </c>
      <c r="E870" s="38" t="s">
        <v>111</v>
      </c>
      <c r="F870" s="38" t="s">
        <v>6</v>
      </c>
      <c r="G870" s="39">
        <v>679.36</v>
      </c>
      <c r="H870" s="40">
        <v>679.36</v>
      </c>
      <c r="I870" s="196"/>
    </row>
    <row r="871" spans="1:9" x14ac:dyDescent="0.2">
      <c r="A871" s="37" t="s">
        <v>2673</v>
      </c>
      <c r="B871" s="38" t="s">
        <v>2901</v>
      </c>
      <c r="C871" s="39" t="s">
        <v>95</v>
      </c>
      <c r="D871" s="39" t="s">
        <v>2902</v>
      </c>
      <c r="E871" s="38" t="s">
        <v>2641</v>
      </c>
      <c r="F871" s="38" t="s">
        <v>3626</v>
      </c>
      <c r="G871" s="39">
        <v>25.75</v>
      </c>
      <c r="H871" s="40">
        <v>61.43</v>
      </c>
      <c r="I871" s="196"/>
    </row>
    <row r="872" spans="1:9" x14ac:dyDescent="0.2">
      <c r="A872" s="37" t="s">
        <v>2673</v>
      </c>
      <c r="B872" s="38" t="s">
        <v>2744</v>
      </c>
      <c r="C872" s="39" t="s">
        <v>95</v>
      </c>
      <c r="D872" s="39" t="s">
        <v>2745</v>
      </c>
      <c r="E872" s="38" t="s">
        <v>2641</v>
      </c>
      <c r="F872" s="38" t="s">
        <v>3627</v>
      </c>
      <c r="G872" s="39">
        <v>20.79</v>
      </c>
      <c r="H872" s="40">
        <v>50.93</v>
      </c>
      <c r="I872" s="196"/>
    </row>
    <row r="873" spans="1:9" ht="19.5" x14ac:dyDescent="0.2">
      <c r="A873" s="37" t="s">
        <v>2673</v>
      </c>
      <c r="B873" s="38" t="s">
        <v>3628</v>
      </c>
      <c r="C873" s="39" t="s">
        <v>95</v>
      </c>
      <c r="D873" s="39" t="s">
        <v>3629</v>
      </c>
      <c r="E873" s="38" t="s">
        <v>2885</v>
      </c>
      <c r="F873" s="38" t="s">
        <v>3630</v>
      </c>
      <c r="G873" s="39">
        <v>1.44</v>
      </c>
      <c r="H873" s="40">
        <v>0.45</v>
      </c>
      <c r="I873" s="196"/>
    </row>
    <row r="874" spans="1:9" ht="19.5" x14ac:dyDescent="0.2">
      <c r="A874" s="37" t="s">
        <v>2673</v>
      </c>
      <c r="B874" s="38" t="s">
        <v>3631</v>
      </c>
      <c r="C874" s="39" t="s">
        <v>95</v>
      </c>
      <c r="D874" s="39" t="s">
        <v>3632</v>
      </c>
      <c r="E874" s="38" t="s">
        <v>2889</v>
      </c>
      <c r="F874" s="38" t="s">
        <v>3633</v>
      </c>
      <c r="G874" s="39">
        <v>0.54</v>
      </c>
      <c r="H874" s="40">
        <v>0.49</v>
      </c>
      <c r="I874" s="196"/>
    </row>
    <row r="875" spans="1:9" ht="19.5" x14ac:dyDescent="0.2">
      <c r="A875" s="37" t="s">
        <v>2673</v>
      </c>
      <c r="B875" s="38" t="s">
        <v>3634</v>
      </c>
      <c r="C875" s="39" t="s">
        <v>95</v>
      </c>
      <c r="D875" s="39" t="s">
        <v>3635</v>
      </c>
      <c r="E875" s="38" t="s">
        <v>111</v>
      </c>
      <c r="F875" s="38" t="s">
        <v>3636</v>
      </c>
      <c r="G875" s="39">
        <v>492.23</v>
      </c>
      <c r="H875" s="40">
        <v>566.05999999999995</v>
      </c>
      <c r="I875" s="196"/>
    </row>
    <row r="876" spans="1:9" x14ac:dyDescent="0.2">
      <c r="A876" s="37" t="s">
        <v>1143</v>
      </c>
      <c r="B876" s="38" t="s">
        <v>60</v>
      </c>
      <c r="C876" s="39" t="s">
        <v>61</v>
      </c>
      <c r="D876" s="39" t="s">
        <v>3</v>
      </c>
      <c r="E876" s="38" t="s">
        <v>62</v>
      </c>
      <c r="F876" s="38" t="s">
        <v>63</v>
      </c>
      <c r="G876" s="39" t="s">
        <v>64</v>
      </c>
      <c r="H876" s="40" t="s">
        <v>4</v>
      </c>
      <c r="I876" s="196"/>
    </row>
    <row r="877" spans="1:9" ht="19.5" x14ac:dyDescent="0.2">
      <c r="A877" s="37" t="s">
        <v>78</v>
      </c>
      <c r="B877" s="38" t="s">
        <v>1144</v>
      </c>
      <c r="C877" s="39" t="s">
        <v>74</v>
      </c>
      <c r="D877" s="39" t="s">
        <v>1145</v>
      </c>
      <c r="E877" s="38" t="s">
        <v>111</v>
      </c>
      <c r="F877" s="38" t="s">
        <v>6</v>
      </c>
      <c r="G877" s="39">
        <v>647.45000000000005</v>
      </c>
      <c r="H877" s="40">
        <v>647.45000000000005</v>
      </c>
      <c r="I877" s="196"/>
    </row>
    <row r="878" spans="1:9" x14ac:dyDescent="0.2">
      <c r="A878" s="37" t="s">
        <v>2673</v>
      </c>
      <c r="B878" s="38" t="s">
        <v>2901</v>
      </c>
      <c r="C878" s="39" t="s">
        <v>95</v>
      </c>
      <c r="D878" s="39" t="s">
        <v>2902</v>
      </c>
      <c r="E878" s="38" t="s">
        <v>2641</v>
      </c>
      <c r="F878" s="38" t="s">
        <v>3626</v>
      </c>
      <c r="G878" s="39">
        <v>25.75</v>
      </c>
      <c r="H878" s="40">
        <v>61.43</v>
      </c>
      <c r="I878" s="196"/>
    </row>
    <row r="879" spans="1:9" x14ac:dyDescent="0.2">
      <c r="A879" s="37" t="s">
        <v>2673</v>
      </c>
      <c r="B879" s="38" t="s">
        <v>2744</v>
      </c>
      <c r="C879" s="39" t="s">
        <v>95</v>
      </c>
      <c r="D879" s="39" t="s">
        <v>2745</v>
      </c>
      <c r="E879" s="38" t="s">
        <v>2641</v>
      </c>
      <c r="F879" s="38" t="s">
        <v>3627</v>
      </c>
      <c r="G879" s="39">
        <v>20.79</v>
      </c>
      <c r="H879" s="40">
        <v>50.93</v>
      </c>
      <c r="I879" s="196"/>
    </row>
    <row r="880" spans="1:9" ht="19.5" x14ac:dyDescent="0.2">
      <c r="A880" s="37" t="s">
        <v>2673</v>
      </c>
      <c r="B880" s="38" t="s">
        <v>3628</v>
      </c>
      <c r="C880" s="39" t="s">
        <v>95</v>
      </c>
      <c r="D880" s="39" t="s">
        <v>3629</v>
      </c>
      <c r="E880" s="38" t="s">
        <v>2885</v>
      </c>
      <c r="F880" s="38" t="s">
        <v>3630</v>
      </c>
      <c r="G880" s="39">
        <v>1.44</v>
      </c>
      <c r="H880" s="40">
        <v>0.45</v>
      </c>
      <c r="I880" s="196"/>
    </row>
    <row r="881" spans="1:9" ht="19.5" x14ac:dyDescent="0.2">
      <c r="A881" s="37" t="s">
        <v>2673</v>
      </c>
      <c r="B881" s="38" t="s">
        <v>3631</v>
      </c>
      <c r="C881" s="39" t="s">
        <v>95</v>
      </c>
      <c r="D881" s="39" t="s">
        <v>3632</v>
      </c>
      <c r="E881" s="38" t="s">
        <v>2889</v>
      </c>
      <c r="F881" s="38" t="s">
        <v>3633</v>
      </c>
      <c r="G881" s="39">
        <v>0.54</v>
      </c>
      <c r="H881" s="40">
        <v>0.49</v>
      </c>
      <c r="I881" s="196"/>
    </row>
    <row r="882" spans="1:9" ht="19.5" x14ac:dyDescent="0.2">
      <c r="A882" s="37" t="s">
        <v>2673</v>
      </c>
      <c r="B882" s="38" t="s">
        <v>3637</v>
      </c>
      <c r="C882" s="39" t="s">
        <v>95</v>
      </c>
      <c r="D882" s="39" t="s">
        <v>3638</v>
      </c>
      <c r="E882" s="38" t="s">
        <v>111</v>
      </c>
      <c r="F882" s="38" t="s">
        <v>3636</v>
      </c>
      <c r="G882" s="39">
        <v>464.48</v>
      </c>
      <c r="H882" s="40">
        <v>534.15</v>
      </c>
      <c r="I882" s="196"/>
    </row>
    <row r="883" spans="1:9" x14ac:dyDescent="0.2">
      <c r="A883" s="37" t="s">
        <v>1171</v>
      </c>
      <c r="B883" s="38" t="s">
        <v>60</v>
      </c>
      <c r="C883" s="39" t="s">
        <v>61</v>
      </c>
      <c r="D883" s="39" t="s">
        <v>3</v>
      </c>
      <c r="E883" s="38" t="s">
        <v>62</v>
      </c>
      <c r="F883" s="38" t="s">
        <v>63</v>
      </c>
      <c r="G883" s="39" t="s">
        <v>64</v>
      </c>
      <c r="H883" s="40" t="s">
        <v>4</v>
      </c>
      <c r="I883" s="196"/>
    </row>
    <row r="884" spans="1:9" ht="29.25" x14ac:dyDescent="0.2">
      <c r="A884" s="37" t="s">
        <v>78</v>
      </c>
      <c r="B884" s="38" t="s">
        <v>1172</v>
      </c>
      <c r="C884" s="39" t="s">
        <v>74</v>
      </c>
      <c r="D884" s="39" t="s">
        <v>1173</v>
      </c>
      <c r="E884" s="38" t="s">
        <v>111</v>
      </c>
      <c r="F884" s="38" t="s">
        <v>6</v>
      </c>
      <c r="G884" s="39">
        <v>754</v>
      </c>
      <c r="H884" s="40">
        <v>754</v>
      </c>
      <c r="I884" s="196"/>
    </row>
    <row r="885" spans="1:9" x14ac:dyDescent="0.2">
      <c r="A885" s="37" t="s">
        <v>2673</v>
      </c>
      <c r="B885" s="38" t="s">
        <v>2742</v>
      </c>
      <c r="C885" s="39" t="s">
        <v>95</v>
      </c>
      <c r="D885" s="39" t="s">
        <v>2743</v>
      </c>
      <c r="E885" s="38" t="s">
        <v>2641</v>
      </c>
      <c r="F885" s="38" t="s">
        <v>3639</v>
      </c>
      <c r="G885" s="39">
        <v>25.37</v>
      </c>
      <c r="H885" s="40">
        <v>46.83</v>
      </c>
      <c r="I885" s="196"/>
    </row>
    <row r="886" spans="1:9" x14ac:dyDescent="0.2">
      <c r="A886" s="37" t="s">
        <v>2673</v>
      </c>
      <c r="B886" s="38" t="s">
        <v>2901</v>
      </c>
      <c r="C886" s="39" t="s">
        <v>95</v>
      </c>
      <c r="D886" s="39" t="s">
        <v>2902</v>
      </c>
      <c r="E886" s="38" t="s">
        <v>2641</v>
      </c>
      <c r="F886" s="38" t="s">
        <v>3639</v>
      </c>
      <c r="G886" s="39">
        <v>25.75</v>
      </c>
      <c r="H886" s="40">
        <v>47.53</v>
      </c>
      <c r="I886" s="196"/>
    </row>
    <row r="887" spans="1:9" x14ac:dyDescent="0.2">
      <c r="A887" s="37" t="s">
        <v>2673</v>
      </c>
      <c r="B887" s="38" t="s">
        <v>2744</v>
      </c>
      <c r="C887" s="39" t="s">
        <v>95</v>
      </c>
      <c r="D887" s="39" t="s">
        <v>2745</v>
      </c>
      <c r="E887" s="38" t="s">
        <v>2641</v>
      </c>
      <c r="F887" s="38" t="s">
        <v>3640</v>
      </c>
      <c r="G887" s="39">
        <v>20.79</v>
      </c>
      <c r="H887" s="40">
        <v>115.13</v>
      </c>
      <c r="I887" s="196"/>
    </row>
    <row r="888" spans="1:9" ht="19.5" x14ac:dyDescent="0.2">
      <c r="A888" s="37" t="s">
        <v>2673</v>
      </c>
      <c r="B888" s="38" t="s">
        <v>3628</v>
      </c>
      <c r="C888" s="39" t="s">
        <v>95</v>
      </c>
      <c r="D888" s="39" t="s">
        <v>3629</v>
      </c>
      <c r="E888" s="38" t="s">
        <v>2885</v>
      </c>
      <c r="F888" s="38" t="s">
        <v>3641</v>
      </c>
      <c r="G888" s="39">
        <v>1.44</v>
      </c>
      <c r="H888" s="40">
        <v>0.96</v>
      </c>
      <c r="I888" s="196"/>
    </row>
    <row r="889" spans="1:9" ht="19.5" x14ac:dyDescent="0.2">
      <c r="A889" s="37" t="s">
        <v>2673</v>
      </c>
      <c r="B889" s="38" t="s">
        <v>3631</v>
      </c>
      <c r="C889" s="39" t="s">
        <v>95</v>
      </c>
      <c r="D889" s="39" t="s">
        <v>3632</v>
      </c>
      <c r="E889" s="38" t="s">
        <v>2889</v>
      </c>
      <c r="F889" s="38" t="s">
        <v>3642</v>
      </c>
      <c r="G889" s="39">
        <v>0.54</v>
      </c>
      <c r="H889" s="40">
        <v>0.63</v>
      </c>
      <c r="I889" s="196"/>
    </row>
    <row r="890" spans="1:9" ht="19.5" x14ac:dyDescent="0.2">
      <c r="A890" s="37" t="s">
        <v>2673</v>
      </c>
      <c r="B890" s="38" t="s">
        <v>3634</v>
      </c>
      <c r="C890" s="39" t="s">
        <v>95</v>
      </c>
      <c r="D890" s="39" t="s">
        <v>3635</v>
      </c>
      <c r="E890" s="38" t="s">
        <v>111</v>
      </c>
      <c r="F890" s="38" t="s">
        <v>3643</v>
      </c>
      <c r="G890" s="39">
        <v>492.23</v>
      </c>
      <c r="H890" s="40">
        <v>542.91999999999996</v>
      </c>
      <c r="I890" s="196"/>
    </row>
    <row r="891" spans="1:9" x14ac:dyDescent="0.2">
      <c r="A891" s="37" t="s">
        <v>1183</v>
      </c>
      <c r="B891" s="38" t="s">
        <v>60</v>
      </c>
      <c r="C891" s="39" t="s">
        <v>61</v>
      </c>
      <c r="D891" s="39" t="s">
        <v>3</v>
      </c>
      <c r="E891" s="38" t="s">
        <v>62</v>
      </c>
      <c r="F891" s="38" t="s">
        <v>63</v>
      </c>
      <c r="G891" s="39" t="s">
        <v>64</v>
      </c>
      <c r="H891" s="40" t="s">
        <v>4</v>
      </c>
      <c r="I891" s="196"/>
    </row>
    <row r="892" spans="1:9" ht="19.5" x14ac:dyDescent="0.2">
      <c r="A892" s="37" t="s">
        <v>78</v>
      </c>
      <c r="B892" s="38" t="s">
        <v>1184</v>
      </c>
      <c r="C892" s="39" t="s">
        <v>74</v>
      </c>
      <c r="D892" s="39" t="s">
        <v>1185</v>
      </c>
      <c r="E892" s="38" t="s">
        <v>76</v>
      </c>
      <c r="F892" s="38" t="s">
        <v>6</v>
      </c>
      <c r="G892" s="39">
        <v>273.57</v>
      </c>
      <c r="H892" s="40">
        <v>273.57</v>
      </c>
      <c r="I892" s="196"/>
    </row>
    <row r="893" spans="1:9" x14ac:dyDescent="0.2">
      <c r="A893" s="37" t="s">
        <v>2673</v>
      </c>
      <c r="B893" s="38" t="s">
        <v>2685</v>
      </c>
      <c r="C893" s="39" t="s">
        <v>95</v>
      </c>
      <c r="D893" s="39" t="s">
        <v>2686</v>
      </c>
      <c r="E893" s="38" t="s">
        <v>2641</v>
      </c>
      <c r="F893" s="38" t="s">
        <v>3644</v>
      </c>
      <c r="G893" s="39">
        <v>21.69</v>
      </c>
      <c r="H893" s="40">
        <v>3.65</v>
      </c>
      <c r="I893" s="196"/>
    </row>
    <row r="894" spans="1:9" x14ac:dyDescent="0.2">
      <c r="A894" s="37" t="s">
        <v>2673</v>
      </c>
      <c r="B894" s="38" t="s">
        <v>2688</v>
      </c>
      <c r="C894" s="39" t="s">
        <v>95</v>
      </c>
      <c r="D894" s="39" t="s">
        <v>2689</v>
      </c>
      <c r="E894" s="38" t="s">
        <v>2641</v>
      </c>
      <c r="F894" s="38" t="s">
        <v>3645</v>
      </c>
      <c r="G894" s="39">
        <v>29.75</v>
      </c>
      <c r="H894" s="40">
        <v>16.02</v>
      </c>
      <c r="I894" s="196"/>
    </row>
    <row r="895" spans="1:9" ht="19.5" x14ac:dyDescent="0.2">
      <c r="A895" s="37" t="s">
        <v>654</v>
      </c>
      <c r="B895" s="38" t="s">
        <v>3646</v>
      </c>
      <c r="C895" s="39" t="s">
        <v>2912</v>
      </c>
      <c r="D895" s="39" t="s">
        <v>3647</v>
      </c>
      <c r="E895" s="38" t="s">
        <v>2190</v>
      </c>
      <c r="F895" s="38" t="s">
        <v>6</v>
      </c>
      <c r="G895" s="39">
        <v>253.9</v>
      </c>
      <c r="H895" s="40">
        <v>253.9</v>
      </c>
      <c r="I895" s="196"/>
    </row>
    <row r="896" spans="1:9" x14ac:dyDescent="0.2">
      <c r="A896" s="37" t="s">
        <v>1194</v>
      </c>
      <c r="B896" s="38" t="s">
        <v>60</v>
      </c>
      <c r="C896" s="39" t="s">
        <v>61</v>
      </c>
      <c r="D896" s="39" t="s">
        <v>3</v>
      </c>
      <c r="E896" s="38" t="s">
        <v>62</v>
      </c>
      <c r="F896" s="38" t="s">
        <v>63</v>
      </c>
      <c r="G896" s="39" t="s">
        <v>64</v>
      </c>
      <c r="H896" s="40" t="s">
        <v>4</v>
      </c>
      <c r="I896" s="196"/>
    </row>
    <row r="897" spans="1:9" x14ac:dyDescent="0.2">
      <c r="A897" s="37" t="s">
        <v>78</v>
      </c>
      <c r="B897" s="38" t="s">
        <v>1195</v>
      </c>
      <c r="C897" s="39" t="s">
        <v>74</v>
      </c>
      <c r="D897" s="39" t="s">
        <v>1196</v>
      </c>
      <c r="E897" s="38" t="s">
        <v>76</v>
      </c>
      <c r="F897" s="38" t="s">
        <v>6</v>
      </c>
      <c r="G897" s="39">
        <v>262.38</v>
      </c>
      <c r="H897" s="40">
        <v>262.38</v>
      </c>
      <c r="I897" s="196"/>
    </row>
    <row r="898" spans="1:9" x14ac:dyDescent="0.2">
      <c r="A898" s="37" t="s">
        <v>2673</v>
      </c>
      <c r="B898" s="38" t="s">
        <v>2688</v>
      </c>
      <c r="C898" s="39" t="s">
        <v>95</v>
      </c>
      <c r="D898" s="39" t="s">
        <v>2689</v>
      </c>
      <c r="E898" s="38" t="s">
        <v>2641</v>
      </c>
      <c r="F898" s="38" t="s">
        <v>2801</v>
      </c>
      <c r="G898" s="39">
        <v>29.75</v>
      </c>
      <c r="H898" s="40">
        <v>26.77</v>
      </c>
      <c r="I898" s="196"/>
    </row>
    <row r="899" spans="1:9" x14ac:dyDescent="0.2">
      <c r="A899" s="37" t="s">
        <v>2673</v>
      </c>
      <c r="B899" s="38" t="s">
        <v>2685</v>
      </c>
      <c r="C899" s="39" t="s">
        <v>95</v>
      </c>
      <c r="D899" s="39" t="s">
        <v>2686</v>
      </c>
      <c r="E899" s="38" t="s">
        <v>2641</v>
      </c>
      <c r="F899" s="38" t="s">
        <v>2801</v>
      </c>
      <c r="G899" s="39">
        <v>21.69</v>
      </c>
      <c r="H899" s="40">
        <v>19.52</v>
      </c>
      <c r="I899" s="196"/>
    </row>
    <row r="900" spans="1:9" x14ac:dyDescent="0.2">
      <c r="A900" s="37" t="s">
        <v>654</v>
      </c>
      <c r="B900" s="38" t="s">
        <v>3648</v>
      </c>
      <c r="C900" s="39" t="s">
        <v>2912</v>
      </c>
      <c r="D900" s="39" t="s">
        <v>3649</v>
      </c>
      <c r="E900" s="38" t="s">
        <v>76</v>
      </c>
      <c r="F900" s="38" t="s">
        <v>6</v>
      </c>
      <c r="G900" s="39">
        <v>204.9</v>
      </c>
      <c r="H900" s="40">
        <v>204.9</v>
      </c>
      <c r="I900" s="196"/>
    </row>
    <row r="901" spans="1:9" ht="19.5" x14ac:dyDescent="0.2">
      <c r="A901" s="37" t="s">
        <v>654</v>
      </c>
      <c r="B901" s="38" t="s">
        <v>2174</v>
      </c>
      <c r="C901" s="39" t="s">
        <v>95</v>
      </c>
      <c r="D901" s="39" t="s">
        <v>2175</v>
      </c>
      <c r="E901" s="38" t="s">
        <v>76</v>
      </c>
      <c r="F901" s="38" t="s">
        <v>2712</v>
      </c>
      <c r="G901" s="39">
        <v>3.73</v>
      </c>
      <c r="H901" s="40">
        <v>11.19</v>
      </c>
      <c r="I901" s="196"/>
    </row>
    <row r="902" spans="1:9" x14ac:dyDescent="0.2">
      <c r="A902" s="37" t="s">
        <v>1198</v>
      </c>
      <c r="B902" s="38" t="s">
        <v>60</v>
      </c>
      <c r="C902" s="39" t="s">
        <v>61</v>
      </c>
      <c r="D902" s="39" t="s">
        <v>3</v>
      </c>
      <c r="E902" s="38" t="s">
        <v>62</v>
      </c>
      <c r="F902" s="38" t="s">
        <v>63</v>
      </c>
      <c r="G902" s="39" t="s">
        <v>64</v>
      </c>
      <c r="H902" s="40" t="s">
        <v>4</v>
      </c>
      <c r="I902" s="196"/>
    </row>
    <row r="903" spans="1:9" ht="19.5" x14ac:dyDescent="0.2">
      <c r="A903" s="37" t="s">
        <v>78</v>
      </c>
      <c r="B903" s="38" t="s">
        <v>1199</v>
      </c>
      <c r="C903" s="39" t="s">
        <v>74</v>
      </c>
      <c r="D903" s="39" t="s">
        <v>1200</v>
      </c>
      <c r="E903" s="38" t="s">
        <v>76</v>
      </c>
      <c r="F903" s="38" t="s">
        <v>6</v>
      </c>
      <c r="G903" s="39">
        <v>116.87</v>
      </c>
      <c r="H903" s="40">
        <v>116.87</v>
      </c>
      <c r="I903" s="196"/>
    </row>
    <row r="904" spans="1:9" x14ac:dyDescent="0.2">
      <c r="A904" s="37" t="s">
        <v>2673</v>
      </c>
      <c r="B904" s="38" t="s">
        <v>2685</v>
      </c>
      <c r="C904" s="39" t="s">
        <v>95</v>
      </c>
      <c r="D904" s="39" t="s">
        <v>2686</v>
      </c>
      <c r="E904" s="38" t="s">
        <v>2641</v>
      </c>
      <c r="F904" s="38" t="s">
        <v>3650</v>
      </c>
      <c r="G904" s="39">
        <v>21.69</v>
      </c>
      <c r="H904" s="40">
        <v>0</v>
      </c>
      <c r="I904" s="196"/>
    </row>
    <row r="905" spans="1:9" x14ac:dyDescent="0.2">
      <c r="A905" s="37" t="s">
        <v>2673</v>
      </c>
      <c r="B905" s="38" t="s">
        <v>2688</v>
      </c>
      <c r="C905" s="39" t="s">
        <v>95</v>
      </c>
      <c r="D905" s="39" t="s">
        <v>2689</v>
      </c>
      <c r="E905" s="38" t="s">
        <v>2641</v>
      </c>
      <c r="F905" s="38" t="s">
        <v>2755</v>
      </c>
      <c r="G905" s="39">
        <v>29.75</v>
      </c>
      <c r="H905" s="40">
        <v>11.9</v>
      </c>
      <c r="I905" s="196"/>
    </row>
    <row r="906" spans="1:9" ht="19.5" x14ac:dyDescent="0.2">
      <c r="A906" s="37" t="s">
        <v>654</v>
      </c>
      <c r="B906" s="38" t="s">
        <v>2776</v>
      </c>
      <c r="C906" s="39" t="s">
        <v>95</v>
      </c>
      <c r="D906" s="39" t="s">
        <v>1200</v>
      </c>
      <c r="E906" s="38" t="s">
        <v>76</v>
      </c>
      <c r="F906" s="38" t="s">
        <v>6</v>
      </c>
      <c r="G906" s="39">
        <v>104.97</v>
      </c>
      <c r="H906" s="40">
        <v>104.97</v>
      </c>
      <c r="I906" s="196"/>
    </row>
    <row r="907" spans="1:9" x14ac:dyDescent="0.2">
      <c r="A907" s="37" t="s">
        <v>1202</v>
      </c>
      <c r="B907" s="38" t="s">
        <v>60</v>
      </c>
      <c r="C907" s="39" t="s">
        <v>61</v>
      </c>
      <c r="D907" s="39" t="s">
        <v>3</v>
      </c>
      <c r="E907" s="38" t="s">
        <v>62</v>
      </c>
      <c r="F907" s="38" t="s">
        <v>63</v>
      </c>
      <c r="G907" s="39" t="s">
        <v>64</v>
      </c>
      <c r="H907" s="40" t="s">
        <v>4</v>
      </c>
      <c r="I907" s="196"/>
    </row>
    <row r="908" spans="1:9" x14ac:dyDescent="0.2">
      <c r="A908" s="37" t="s">
        <v>78</v>
      </c>
      <c r="B908" s="38" t="s">
        <v>1203</v>
      </c>
      <c r="C908" s="39" t="s">
        <v>74</v>
      </c>
      <c r="D908" s="39" t="s">
        <v>1204</v>
      </c>
      <c r="E908" s="38" t="s">
        <v>76</v>
      </c>
      <c r="F908" s="38" t="s">
        <v>6</v>
      </c>
      <c r="G908" s="39">
        <v>354.87</v>
      </c>
      <c r="H908" s="40">
        <v>354.87</v>
      </c>
      <c r="I908" s="196"/>
    </row>
    <row r="909" spans="1:9" x14ac:dyDescent="0.2">
      <c r="A909" s="37" t="s">
        <v>2673</v>
      </c>
      <c r="B909" s="38" t="s">
        <v>2688</v>
      </c>
      <c r="C909" s="39" t="s">
        <v>95</v>
      </c>
      <c r="D909" s="39" t="s">
        <v>2689</v>
      </c>
      <c r="E909" s="38" t="s">
        <v>2641</v>
      </c>
      <c r="F909" s="38" t="s">
        <v>3651</v>
      </c>
      <c r="G909" s="39">
        <v>29.75</v>
      </c>
      <c r="H909" s="40">
        <v>16.89</v>
      </c>
      <c r="I909" s="196"/>
    </row>
    <row r="910" spans="1:9" x14ac:dyDescent="0.2">
      <c r="A910" s="37" t="s">
        <v>2673</v>
      </c>
      <c r="B910" s="38" t="s">
        <v>2685</v>
      </c>
      <c r="C910" s="39" t="s">
        <v>95</v>
      </c>
      <c r="D910" s="39" t="s">
        <v>2686</v>
      </c>
      <c r="E910" s="38" t="s">
        <v>2641</v>
      </c>
      <c r="F910" s="38" t="s">
        <v>3651</v>
      </c>
      <c r="G910" s="39">
        <v>21.69</v>
      </c>
      <c r="H910" s="40">
        <v>12.31</v>
      </c>
      <c r="I910" s="196"/>
    </row>
    <row r="911" spans="1:9" x14ac:dyDescent="0.2">
      <c r="A911" s="37" t="s">
        <v>654</v>
      </c>
      <c r="B911" s="38" t="s">
        <v>3652</v>
      </c>
      <c r="C911" s="39" t="s">
        <v>95</v>
      </c>
      <c r="D911" s="39" t="s">
        <v>1204</v>
      </c>
      <c r="E911" s="38" t="s">
        <v>76</v>
      </c>
      <c r="F911" s="38" t="s">
        <v>6</v>
      </c>
      <c r="G911" s="39">
        <v>325.67</v>
      </c>
      <c r="H911" s="40">
        <v>325.67</v>
      </c>
      <c r="I911" s="196"/>
    </row>
    <row r="912" spans="1:9" x14ac:dyDescent="0.2">
      <c r="A912" s="37" t="s">
        <v>1214</v>
      </c>
      <c r="B912" s="38" t="s">
        <v>60</v>
      </c>
      <c r="C912" s="39" t="s">
        <v>61</v>
      </c>
      <c r="D912" s="39" t="s">
        <v>3</v>
      </c>
      <c r="E912" s="38" t="s">
        <v>62</v>
      </c>
      <c r="F912" s="38" t="s">
        <v>63</v>
      </c>
      <c r="G912" s="39" t="s">
        <v>64</v>
      </c>
      <c r="H912" s="40" t="s">
        <v>4</v>
      </c>
      <c r="I912" s="196"/>
    </row>
    <row r="913" spans="1:9" ht="19.5" x14ac:dyDescent="0.2">
      <c r="A913" s="37" t="s">
        <v>78</v>
      </c>
      <c r="B913" s="38" t="s">
        <v>1215</v>
      </c>
      <c r="C913" s="39" t="s">
        <v>74</v>
      </c>
      <c r="D913" s="39" t="s">
        <v>1216</v>
      </c>
      <c r="E913" s="38" t="s">
        <v>76</v>
      </c>
      <c r="F913" s="38" t="s">
        <v>6</v>
      </c>
      <c r="G913" s="39">
        <v>531.04999999999995</v>
      </c>
      <c r="H913" s="40">
        <v>531.04999999999995</v>
      </c>
      <c r="I913" s="196"/>
    </row>
    <row r="914" spans="1:9" x14ac:dyDescent="0.2">
      <c r="A914" s="37" t="s">
        <v>2673</v>
      </c>
      <c r="B914" s="38" t="s">
        <v>2688</v>
      </c>
      <c r="C914" s="39" t="s">
        <v>95</v>
      </c>
      <c r="D914" s="39" t="s">
        <v>2689</v>
      </c>
      <c r="E914" s="38" t="s">
        <v>2641</v>
      </c>
      <c r="F914" s="38" t="s">
        <v>2994</v>
      </c>
      <c r="G914" s="39">
        <v>29.75</v>
      </c>
      <c r="H914" s="40">
        <v>23.8</v>
      </c>
      <c r="I914" s="196"/>
    </row>
    <row r="915" spans="1:9" x14ac:dyDescent="0.2">
      <c r="A915" s="37" t="s">
        <v>2673</v>
      </c>
      <c r="B915" s="38" t="s">
        <v>2685</v>
      </c>
      <c r="C915" s="39" t="s">
        <v>95</v>
      </c>
      <c r="D915" s="39" t="s">
        <v>2686</v>
      </c>
      <c r="E915" s="38" t="s">
        <v>2641</v>
      </c>
      <c r="F915" s="38" t="s">
        <v>2994</v>
      </c>
      <c r="G915" s="39">
        <v>21.69</v>
      </c>
      <c r="H915" s="40">
        <v>17.350000000000001</v>
      </c>
      <c r="I915" s="196"/>
    </row>
    <row r="916" spans="1:9" x14ac:dyDescent="0.2">
      <c r="A916" s="37" t="s">
        <v>654</v>
      </c>
      <c r="B916" s="38" t="s">
        <v>3653</v>
      </c>
      <c r="C916" s="39" t="s">
        <v>2818</v>
      </c>
      <c r="D916" s="39" t="s">
        <v>3654</v>
      </c>
      <c r="E916" s="38" t="s">
        <v>430</v>
      </c>
      <c r="F916" s="38" t="s">
        <v>6</v>
      </c>
      <c r="G916" s="39">
        <v>489.9</v>
      </c>
      <c r="H916" s="40">
        <v>489.9</v>
      </c>
      <c r="I916" s="196"/>
    </row>
    <row r="917" spans="1:9" x14ac:dyDescent="0.2">
      <c r="A917" s="37" t="s">
        <v>1231</v>
      </c>
      <c r="B917" s="38" t="s">
        <v>60</v>
      </c>
      <c r="C917" s="39" t="s">
        <v>61</v>
      </c>
      <c r="D917" s="39" t="s">
        <v>3</v>
      </c>
      <c r="E917" s="38" t="s">
        <v>62</v>
      </c>
      <c r="F917" s="38" t="s">
        <v>63</v>
      </c>
      <c r="G917" s="39" t="s">
        <v>64</v>
      </c>
      <c r="H917" s="40" t="s">
        <v>4</v>
      </c>
      <c r="I917" s="196"/>
    </row>
    <row r="918" spans="1:9" x14ac:dyDescent="0.2">
      <c r="A918" s="37" t="s">
        <v>78</v>
      </c>
      <c r="B918" s="38" t="s">
        <v>1232</v>
      </c>
      <c r="C918" s="39" t="s">
        <v>74</v>
      </c>
      <c r="D918" s="39" t="s">
        <v>1233</v>
      </c>
      <c r="E918" s="38" t="s">
        <v>76</v>
      </c>
      <c r="F918" s="38" t="s">
        <v>6</v>
      </c>
      <c r="G918" s="39">
        <v>189.17</v>
      </c>
      <c r="H918" s="40">
        <v>189.17</v>
      </c>
      <c r="I918" s="196"/>
    </row>
    <row r="919" spans="1:9" x14ac:dyDescent="0.2">
      <c r="A919" s="37" t="s">
        <v>2673</v>
      </c>
      <c r="B919" s="38" t="s">
        <v>2688</v>
      </c>
      <c r="C919" s="39" t="s">
        <v>95</v>
      </c>
      <c r="D919" s="39" t="s">
        <v>2689</v>
      </c>
      <c r="E919" s="38" t="s">
        <v>2641</v>
      </c>
      <c r="F919" s="38" t="s">
        <v>3651</v>
      </c>
      <c r="G919" s="39">
        <v>29.75</v>
      </c>
      <c r="H919" s="40">
        <v>16.89</v>
      </c>
      <c r="I919" s="196"/>
    </row>
    <row r="920" spans="1:9" x14ac:dyDescent="0.2">
      <c r="A920" s="37" t="s">
        <v>2673</v>
      </c>
      <c r="B920" s="38" t="s">
        <v>2685</v>
      </c>
      <c r="C920" s="39" t="s">
        <v>95</v>
      </c>
      <c r="D920" s="39" t="s">
        <v>2686</v>
      </c>
      <c r="E920" s="38" t="s">
        <v>2641</v>
      </c>
      <c r="F920" s="38" t="s">
        <v>3651</v>
      </c>
      <c r="G920" s="39">
        <v>21.69</v>
      </c>
      <c r="H920" s="40">
        <v>12.31</v>
      </c>
      <c r="I920" s="196"/>
    </row>
    <row r="921" spans="1:9" x14ac:dyDescent="0.2">
      <c r="A921" s="37" t="s">
        <v>654</v>
      </c>
      <c r="B921" s="38" t="s">
        <v>3655</v>
      </c>
      <c r="C921" s="39" t="s">
        <v>95</v>
      </c>
      <c r="D921" s="39" t="s">
        <v>1233</v>
      </c>
      <c r="E921" s="38" t="s">
        <v>76</v>
      </c>
      <c r="F921" s="38" t="s">
        <v>6</v>
      </c>
      <c r="G921" s="39">
        <v>159.97</v>
      </c>
      <c r="H921" s="40">
        <v>159.97</v>
      </c>
      <c r="I921" s="196"/>
    </row>
    <row r="922" spans="1:9" x14ac:dyDescent="0.2">
      <c r="A922" s="37" t="s">
        <v>1240</v>
      </c>
      <c r="B922" s="38" t="s">
        <v>60</v>
      </c>
      <c r="C922" s="39" t="s">
        <v>61</v>
      </c>
      <c r="D922" s="39" t="s">
        <v>3</v>
      </c>
      <c r="E922" s="38" t="s">
        <v>62</v>
      </c>
      <c r="F922" s="38" t="s">
        <v>63</v>
      </c>
      <c r="G922" s="39" t="s">
        <v>64</v>
      </c>
      <c r="H922" s="40" t="s">
        <v>4</v>
      </c>
      <c r="I922" s="196"/>
    </row>
    <row r="923" spans="1:9" x14ac:dyDescent="0.2">
      <c r="A923" s="37" t="s">
        <v>78</v>
      </c>
      <c r="B923" s="38" t="s">
        <v>1241</v>
      </c>
      <c r="C923" s="39" t="s">
        <v>74</v>
      </c>
      <c r="D923" s="39" t="s">
        <v>1242</v>
      </c>
      <c r="E923" s="38" t="s">
        <v>76</v>
      </c>
      <c r="F923" s="38" t="s">
        <v>6</v>
      </c>
      <c r="G923" s="39">
        <v>22.08</v>
      </c>
      <c r="H923" s="40">
        <v>22.08</v>
      </c>
      <c r="I923" s="196"/>
    </row>
    <row r="924" spans="1:9" x14ac:dyDescent="0.2">
      <c r="A924" s="37" t="s">
        <v>2673</v>
      </c>
      <c r="B924" s="38" t="s">
        <v>2688</v>
      </c>
      <c r="C924" s="39" t="s">
        <v>95</v>
      </c>
      <c r="D924" s="39" t="s">
        <v>2689</v>
      </c>
      <c r="E924" s="38" t="s">
        <v>2641</v>
      </c>
      <c r="F924" s="38" t="s">
        <v>2780</v>
      </c>
      <c r="G924" s="39">
        <v>29.75</v>
      </c>
      <c r="H924" s="40">
        <v>3.68</v>
      </c>
      <c r="I924" s="196"/>
    </row>
    <row r="925" spans="1:9" ht="19.5" x14ac:dyDescent="0.2">
      <c r="A925" s="37" t="s">
        <v>654</v>
      </c>
      <c r="B925" s="38" t="s">
        <v>2781</v>
      </c>
      <c r="C925" s="39" t="s">
        <v>95</v>
      </c>
      <c r="D925" s="39" t="s">
        <v>2782</v>
      </c>
      <c r="E925" s="38" t="s">
        <v>76</v>
      </c>
      <c r="F925" s="38" t="s">
        <v>6</v>
      </c>
      <c r="G925" s="39">
        <v>1.31</v>
      </c>
      <c r="H925" s="40">
        <v>1.31</v>
      </c>
      <c r="I925" s="196"/>
    </row>
    <row r="926" spans="1:9" x14ac:dyDescent="0.2">
      <c r="A926" s="37" t="s">
        <v>654</v>
      </c>
      <c r="B926" s="38" t="s">
        <v>2783</v>
      </c>
      <c r="C926" s="39" t="s">
        <v>95</v>
      </c>
      <c r="D926" s="39" t="s">
        <v>2784</v>
      </c>
      <c r="E926" s="38" t="s">
        <v>76</v>
      </c>
      <c r="F926" s="38" t="s">
        <v>6</v>
      </c>
      <c r="G926" s="39">
        <v>2.5299999999999998</v>
      </c>
      <c r="H926" s="40">
        <v>2.5299999999999998</v>
      </c>
      <c r="I926" s="196"/>
    </row>
    <row r="927" spans="1:9" ht="19.5" x14ac:dyDescent="0.2">
      <c r="A927" s="37" t="s">
        <v>654</v>
      </c>
      <c r="B927" s="38" t="s">
        <v>3656</v>
      </c>
      <c r="C927" s="39" t="s">
        <v>95</v>
      </c>
      <c r="D927" s="39" t="s">
        <v>3657</v>
      </c>
      <c r="E927" s="38" t="s">
        <v>76</v>
      </c>
      <c r="F927" s="38" t="s">
        <v>6</v>
      </c>
      <c r="G927" s="39">
        <v>14.56</v>
      </c>
      <c r="H927" s="40">
        <v>14.56</v>
      </c>
      <c r="I927" s="196"/>
    </row>
    <row r="928" spans="1:9" x14ac:dyDescent="0.2">
      <c r="A928" s="37" t="s">
        <v>1258</v>
      </c>
      <c r="B928" s="38" t="s">
        <v>60</v>
      </c>
      <c r="C928" s="39" t="s">
        <v>61</v>
      </c>
      <c r="D928" s="39" t="s">
        <v>3</v>
      </c>
      <c r="E928" s="38" t="s">
        <v>62</v>
      </c>
      <c r="F928" s="38" t="s">
        <v>63</v>
      </c>
      <c r="G928" s="39" t="s">
        <v>64</v>
      </c>
      <c r="H928" s="40" t="s">
        <v>4</v>
      </c>
      <c r="I928" s="196"/>
    </row>
    <row r="929" spans="1:9" x14ac:dyDescent="0.2">
      <c r="A929" s="37" t="s">
        <v>78</v>
      </c>
      <c r="B929" s="38" t="s">
        <v>1259</v>
      </c>
      <c r="C929" s="39" t="s">
        <v>74</v>
      </c>
      <c r="D929" s="39" t="s">
        <v>1260</v>
      </c>
      <c r="E929" s="38" t="s">
        <v>76</v>
      </c>
      <c r="F929" s="38" t="s">
        <v>6</v>
      </c>
      <c r="G929" s="39">
        <v>103.11</v>
      </c>
      <c r="H929" s="40">
        <v>103.11</v>
      </c>
      <c r="I929" s="196"/>
    </row>
    <row r="930" spans="1:9" x14ac:dyDescent="0.2">
      <c r="A930" s="37" t="s">
        <v>2673</v>
      </c>
      <c r="B930" s="38" t="s">
        <v>2688</v>
      </c>
      <c r="C930" s="39" t="s">
        <v>95</v>
      </c>
      <c r="D930" s="39" t="s">
        <v>2689</v>
      </c>
      <c r="E930" s="38" t="s">
        <v>2641</v>
      </c>
      <c r="F930" s="38" t="s">
        <v>2755</v>
      </c>
      <c r="G930" s="39">
        <v>29.75</v>
      </c>
      <c r="H930" s="40">
        <v>11.9</v>
      </c>
      <c r="I930" s="196"/>
    </row>
    <row r="931" spans="1:9" x14ac:dyDescent="0.2">
      <c r="A931" s="37" t="s">
        <v>2673</v>
      </c>
      <c r="B931" s="38" t="s">
        <v>2685</v>
      </c>
      <c r="C931" s="39" t="s">
        <v>95</v>
      </c>
      <c r="D931" s="39" t="s">
        <v>2686</v>
      </c>
      <c r="E931" s="38" t="s">
        <v>2641</v>
      </c>
      <c r="F931" s="38" t="s">
        <v>2755</v>
      </c>
      <c r="G931" s="39">
        <v>21.69</v>
      </c>
      <c r="H931" s="40">
        <v>8.67</v>
      </c>
      <c r="I931" s="196"/>
    </row>
    <row r="932" spans="1:9" ht="19.5" x14ac:dyDescent="0.2">
      <c r="A932" s="37" t="s">
        <v>654</v>
      </c>
      <c r="B932" s="38" t="s">
        <v>3658</v>
      </c>
      <c r="C932" s="39" t="s">
        <v>95</v>
      </c>
      <c r="D932" s="39" t="s">
        <v>3659</v>
      </c>
      <c r="E932" s="38" t="s">
        <v>76</v>
      </c>
      <c r="F932" s="38" t="s">
        <v>2712</v>
      </c>
      <c r="G932" s="39">
        <v>2.02</v>
      </c>
      <c r="H932" s="40">
        <v>6.06</v>
      </c>
      <c r="I932" s="196"/>
    </row>
    <row r="933" spans="1:9" x14ac:dyDescent="0.2">
      <c r="A933" s="37" t="s">
        <v>654</v>
      </c>
      <c r="B933" s="38" t="s">
        <v>3660</v>
      </c>
      <c r="C933" s="39" t="s">
        <v>95</v>
      </c>
      <c r="D933" s="39" t="s">
        <v>3661</v>
      </c>
      <c r="E933" s="38" t="s">
        <v>76</v>
      </c>
      <c r="F933" s="38" t="s">
        <v>6</v>
      </c>
      <c r="G933" s="39">
        <v>76.48</v>
      </c>
      <c r="H933" s="40">
        <v>76.48</v>
      </c>
      <c r="I933" s="196"/>
    </row>
    <row r="934" spans="1:9" x14ac:dyDescent="0.2">
      <c r="A934" s="37" t="s">
        <v>1276</v>
      </c>
      <c r="B934" s="38" t="s">
        <v>60</v>
      </c>
      <c r="C934" s="39" t="s">
        <v>61</v>
      </c>
      <c r="D934" s="39" t="s">
        <v>3</v>
      </c>
      <c r="E934" s="38" t="s">
        <v>62</v>
      </c>
      <c r="F934" s="38" t="s">
        <v>63</v>
      </c>
      <c r="G934" s="39" t="s">
        <v>64</v>
      </c>
      <c r="H934" s="40" t="s">
        <v>4</v>
      </c>
      <c r="I934" s="196"/>
    </row>
    <row r="935" spans="1:9" ht="19.5" x14ac:dyDescent="0.2">
      <c r="A935" s="37" t="s">
        <v>78</v>
      </c>
      <c r="B935" s="38" t="s">
        <v>1277</v>
      </c>
      <c r="C935" s="39" t="s">
        <v>74</v>
      </c>
      <c r="D935" s="39" t="s">
        <v>1278</v>
      </c>
      <c r="E935" s="38" t="s">
        <v>76</v>
      </c>
      <c r="F935" s="38" t="s">
        <v>6</v>
      </c>
      <c r="G935" s="39">
        <v>108.58</v>
      </c>
      <c r="H935" s="40">
        <v>108.58</v>
      </c>
      <c r="I935" s="196"/>
    </row>
    <row r="936" spans="1:9" x14ac:dyDescent="0.2">
      <c r="A936" s="37" t="s">
        <v>2673</v>
      </c>
      <c r="B936" s="38" t="s">
        <v>2685</v>
      </c>
      <c r="C936" s="39" t="s">
        <v>95</v>
      </c>
      <c r="D936" s="39" t="s">
        <v>2686</v>
      </c>
      <c r="E936" s="38" t="s">
        <v>2641</v>
      </c>
      <c r="F936" s="38" t="s">
        <v>3662</v>
      </c>
      <c r="G936" s="39">
        <v>21.69</v>
      </c>
      <c r="H936" s="40">
        <v>4.9800000000000004</v>
      </c>
      <c r="I936" s="196"/>
    </row>
    <row r="937" spans="1:9" x14ac:dyDescent="0.2">
      <c r="A937" s="37" t="s">
        <v>2673</v>
      </c>
      <c r="B937" s="38" t="s">
        <v>2688</v>
      </c>
      <c r="C937" s="39" t="s">
        <v>95</v>
      </c>
      <c r="D937" s="39" t="s">
        <v>2689</v>
      </c>
      <c r="E937" s="38" t="s">
        <v>2641</v>
      </c>
      <c r="F937" s="38" t="s">
        <v>3663</v>
      </c>
      <c r="G937" s="39">
        <v>29.75</v>
      </c>
      <c r="H937" s="40">
        <v>16.41</v>
      </c>
      <c r="I937" s="196"/>
    </row>
    <row r="938" spans="1:9" ht="19.5" x14ac:dyDescent="0.2">
      <c r="A938" s="37" t="s">
        <v>654</v>
      </c>
      <c r="B938" s="38" t="s">
        <v>3664</v>
      </c>
      <c r="C938" s="39" t="s">
        <v>4811</v>
      </c>
      <c r="D938" s="39" t="s">
        <v>3665</v>
      </c>
      <c r="E938" s="38" t="s">
        <v>76</v>
      </c>
      <c r="F938" s="38" t="s">
        <v>6</v>
      </c>
      <c r="G938" s="39">
        <v>80.790000000000006</v>
      </c>
      <c r="H938" s="40">
        <v>80.790000000000006</v>
      </c>
      <c r="I938" s="196"/>
    </row>
    <row r="939" spans="1:9" x14ac:dyDescent="0.2">
      <c r="A939" s="37" t="s">
        <v>654</v>
      </c>
      <c r="B939" s="38" t="s">
        <v>3666</v>
      </c>
      <c r="C939" s="39" t="s">
        <v>2822</v>
      </c>
      <c r="D939" s="39" t="s">
        <v>4987</v>
      </c>
      <c r="E939" s="38" t="s">
        <v>76</v>
      </c>
      <c r="F939" s="38" t="s">
        <v>6</v>
      </c>
      <c r="G939" s="39">
        <v>6.4</v>
      </c>
      <c r="H939" s="40">
        <v>6.4</v>
      </c>
      <c r="I939" s="196"/>
    </row>
    <row r="940" spans="1:9" x14ac:dyDescent="0.2">
      <c r="A940" s="37" t="s">
        <v>1337</v>
      </c>
      <c r="B940" s="38" t="s">
        <v>60</v>
      </c>
      <c r="C940" s="39" t="s">
        <v>61</v>
      </c>
      <c r="D940" s="39" t="s">
        <v>3</v>
      </c>
      <c r="E940" s="38" t="s">
        <v>62</v>
      </c>
      <c r="F940" s="38" t="s">
        <v>63</v>
      </c>
      <c r="G940" s="39" t="s">
        <v>64</v>
      </c>
      <c r="H940" s="40" t="s">
        <v>4</v>
      </c>
      <c r="I940" s="196"/>
    </row>
    <row r="941" spans="1:9" x14ac:dyDescent="0.2">
      <c r="A941" s="37" t="s">
        <v>78</v>
      </c>
      <c r="B941" s="38" t="s">
        <v>1338</v>
      </c>
      <c r="C941" s="39" t="s">
        <v>74</v>
      </c>
      <c r="D941" s="39" t="s">
        <v>1339</v>
      </c>
      <c r="E941" s="38" t="s">
        <v>1340</v>
      </c>
      <c r="F941" s="38" t="s">
        <v>6</v>
      </c>
      <c r="G941" s="39">
        <v>161.15</v>
      </c>
      <c r="H941" s="40">
        <v>161.15</v>
      </c>
      <c r="I941" s="196"/>
    </row>
    <row r="942" spans="1:9" x14ac:dyDescent="0.2">
      <c r="A942" s="37" t="s">
        <v>2673</v>
      </c>
      <c r="B942" s="38" t="s">
        <v>2688</v>
      </c>
      <c r="C942" s="39" t="s">
        <v>95</v>
      </c>
      <c r="D942" s="39" t="s">
        <v>2689</v>
      </c>
      <c r="E942" s="38" t="s">
        <v>2641</v>
      </c>
      <c r="F942" s="38" t="s">
        <v>2831</v>
      </c>
      <c r="G942" s="39">
        <v>29.75</v>
      </c>
      <c r="H942" s="40">
        <v>8.92</v>
      </c>
      <c r="I942" s="196"/>
    </row>
    <row r="943" spans="1:9" x14ac:dyDescent="0.2">
      <c r="A943" s="37" t="s">
        <v>2673</v>
      </c>
      <c r="B943" s="38" t="s">
        <v>2744</v>
      </c>
      <c r="C943" s="39" t="s">
        <v>95</v>
      </c>
      <c r="D943" s="39" t="s">
        <v>2745</v>
      </c>
      <c r="E943" s="38" t="s">
        <v>2641</v>
      </c>
      <c r="F943" s="38" t="s">
        <v>2831</v>
      </c>
      <c r="G943" s="39">
        <v>20.79</v>
      </c>
      <c r="H943" s="40">
        <v>6.23</v>
      </c>
      <c r="I943" s="196"/>
    </row>
    <row r="944" spans="1:9" x14ac:dyDescent="0.2">
      <c r="A944" s="37" t="s">
        <v>654</v>
      </c>
      <c r="B944" s="38" t="s">
        <v>3668</v>
      </c>
      <c r="C944" s="39" t="s">
        <v>2818</v>
      </c>
      <c r="D944" s="39" t="s">
        <v>3669</v>
      </c>
      <c r="E944" s="38" t="s">
        <v>430</v>
      </c>
      <c r="F944" s="38" t="s">
        <v>6</v>
      </c>
      <c r="G944" s="39">
        <v>146</v>
      </c>
      <c r="H944" s="40">
        <v>146</v>
      </c>
      <c r="I944" s="196"/>
    </row>
    <row r="945" spans="1:9" x14ac:dyDescent="0.2">
      <c r="A945" s="37" t="s">
        <v>1342</v>
      </c>
      <c r="B945" s="38" t="s">
        <v>60</v>
      </c>
      <c r="C945" s="39" t="s">
        <v>61</v>
      </c>
      <c r="D945" s="39" t="s">
        <v>3</v>
      </c>
      <c r="E945" s="38" t="s">
        <v>62</v>
      </c>
      <c r="F945" s="38" t="s">
        <v>63</v>
      </c>
      <c r="G945" s="39" t="s">
        <v>64</v>
      </c>
      <c r="H945" s="40" t="s">
        <v>4</v>
      </c>
      <c r="I945" s="196"/>
    </row>
    <row r="946" spans="1:9" x14ac:dyDescent="0.2">
      <c r="A946" s="37" t="s">
        <v>78</v>
      </c>
      <c r="B946" s="38" t="s">
        <v>1343</v>
      </c>
      <c r="C946" s="39" t="s">
        <v>74</v>
      </c>
      <c r="D946" s="39" t="s">
        <v>1344</v>
      </c>
      <c r="E946" s="38" t="s">
        <v>76</v>
      </c>
      <c r="F946" s="38" t="s">
        <v>6</v>
      </c>
      <c r="G946" s="39">
        <v>103.38</v>
      </c>
      <c r="H946" s="40">
        <v>103.38</v>
      </c>
      <c r="I946" s="196"/>
    </row>
    <row r="947" spans="1:9" x14ac:dyDescent="0.2">
      <c r="A947" s="37" t="s">
        <v>2673</v>
      </c>
      <c r="B947" s="38" t="s">
        <v>2685</v>
      </c>
      <c r="C947" s="39" t="s">
        <v>95</v>
      </c>
      <c r="D947" s="39" t="s">
        <v>2686</v>
      </c>
      <c r="E947" s="38" t="s">
        <v>2641</v>
      </c>
      <c r="F947" s="38" t="s">
        <v>2755</v>
      </c>
      <c r="G947" s="39">
        <v>21.69</v>
      </c>
      <c r="H947" s="40">
        <v>8.67</v>
      </c>
      <c r="I947" s="196"/>
    </row>
    <row r="948" spans="1:9" x14ac:dyDescent="0.2">
      <c r="A948" s="37" t="s">
        <v>2673</v>
      </c>
      <c r="B948" s="38" t="s">
        <v>2688</v>
      </c>
      <c r="C948" s="39" t="s">
        <v>95</v>
      </c>
      <c r="D948" s="39" t="s">
        <v>2689</v>
      </c>
      <c r="E948" s="38" t="s">
        <v>2641</v>
      </c>
      <c r="F948" s="38" t="s">
        <v>2755</v>
      </c>
      <c r="G948" s="39">
        <v>29.75</v>
      </c>
      <c r="H948" s="40">
        <v>11.9</v>
      </c>
      <c r="I948" s="196"/>
    </row>
    <row r="949" spans="1:9" x14ac:dyDescent="0.2">
      <c r="A949" s="37" t="s">
        <v>654</v>
      </c>
      <c r="B949" s="38" t="s">
        <v>3670</v>
      </c>
      <c r="C949" s="39" t="s">
        <v>2818</v>
      </c>
      <c r="D949" s="39" t="s">
        <v>3671</v>
      </c>
      <c r="E949" s="38" t="s">
        <v>430</v>
      </c>
      <c r="F949" s="38" t="s">
        <v>6</v>
      </c>
      <c r="G949" s="39">
        <v>82.81</v>
      </c>
      <c r="H949" s="40">
        <v>82.81</v>
      </c>
      <c r="I949" s="196"/>
    </row>
    <row r="950" spans="1:9" x14ac:dyDescent="0.2">
      <c r="A950" s="37" t="s">
        <v>1351</v>
      </c>
      <c r="B950" s="38" t="s">
        <v>60</v>
      </c>
      <c r="C950" s="39" t="s">
        <v>61</v>
      </c>
      <c r="D950" s="39" t="s">
        <v>3</v>
      </c>
      <c r="E950" s="38" t="s">
        <v>62</v>
      </c>
      <c r="F950" s="38" t="s">
        <v>63</v>
      </c>
      <c r="G950" s="39" t="s">
        <v>64</v>
      </c>
      <c r="H950" s="40" t="s">
        <v>4</v>
      </c>
      <c r="I950" s="196"/>
    </row>
    <row r="951" spans="1:9" ht="19.5" x14ac:dyDescent="0.2">
      <c r="A951" s="37" t="s">
        <v>78</v>
      </c>
      <c r="B951" s="38" t="s">
        <v>1352</v>
      </c>
      <c r="C951" s="39" t="s">
        <v>74</v>
      </c>
      <c r="D951" s="39" t="s">
        <v>1353</v>
      </c>
      <c r="E951" s="38" t="s">
        <v>76</v>
      </c>
      <c r="F951" s="38" t="s">
        <v>6</v>
      </c>
      <c r="G951" s="39">
        <v>63.29</v>
      </c>
      <c r="H951" s="40">
        <v>63.29</v>
      </c>
      <c r="I951" s="196"/>
    </row>
    <row r="952" spans="1:9" x14ac:dyDescent="0.2">
      <c r="A952" s="37" t="s">
        <v>2673</v>
      </c>
      <c r="B952" s="38" t="s">
        <v>2688</v>
      </c>
      <c r="C952" s="39" t="s">
        <v>95</v>
      </c>
      <c r="D952" s="39" t="s">
        <v>2689</v>
      </c>
      <c r="E952" s="38" t="s">
        <v>2641</v>
      </c>
      <c r="F952" s="38" t="s">
        <v>2801</v>
      </c>
      <c r="G952" s="39">
        <v>29.75</v>
      </c>
      <c r="H952" s="40">
        <v>26.77</v>
      </c>
      <c r="I952" s="196"/>
    </row>
    <row r="953" spans="1:9" x14ac:dyDescent="0.2">
      <c r="A953" s="37" t="s">
        <v>2673</v>
      </c>
      <c r="B953" s="38" t="s">
        <v>2685</v>
      </c>
      <c r="C953" s="39" t="s">
        <v>95</v>
      </c>
      <c r="D953" s="39" t="s">
        <v>2686</v>
      </c>
      <c r="E953" s="38" t="s">
        <v>2641</v>
      </c>
      <c r="F953" s="38" t="s">
        <v>3672</v>
      </c>
      <c r="G953" s="39">
        <v>21.69</v>
      </c>
      <c r="H953" s="40">
        <v>9.76</v>
      </c>
      <c r="I953" s="196"/>
    </row>
    <row r="954" spans="1:9" ht="19.5" x14ac:dyDescent="0.2">
      <c r="A954" s="37" t="s">
        <v>654</v>
      </c>
      <c r="B954" s="38" t="s">
        <v>3673</v>
      </c>
      <c r="C954" s="39" t="s">
        <v>4811</v>
      </c>
      <c r="D954" s="39" t="s">
        <v>3674</v>
      </c>
      <c r="E954" s="38" t="s">
        <v>76</v>
      </c>
      <c r="F954" s="38" t="s">
        <v>6</v>
      </c>
      <c r="G954" s="39">
        <v>26.76</v>
      </c>
      <c r="H954" s="40">
        <v>26.76</v>
      </c>
      <c r="I954" s="196"/>
    </row>
    <row r="955" spans="1:9" x14ac:dyDescent="0.2">
      <c r="A955" s="37" t="s">
        <v>1355</v>
      </c>
      <c r="B955" s="38" t="s">
        <v>60</v>
      </c>
      <c r="C955" s="39" t="s">
        <v>61</v>
      </c>
      <c r="D955" s="39" t="s">
        <v>3</v>
      </c>
      <c r="E955" s="38" t="s">
        <v>62</v>
      </c>
      <c r="F955" s="38" t="s">
        <v>63</v>
      </c>
      <c r="G955" s="39" t="s">
        <v>64</v>
      </c>
      <c r="H955" s="40" t="s">
        <v>4</v>
      </c>
      <c r="I955" s="196"/>
    </row>
    <row r="956" spans="1:9" x14ac:dyDescent="0.2">
      <c r="A956" s="37" t="s">
        <v>78</v>
      </c>
      <c r="B956" s="38" t="s">
        <v>1356</v>
      </c>
      <c r="C956" s="39" t="s">
        <v>74</v>
      </c>
      <c r="D956" s="39" t="s">
        <v>1357</v>
      </c>
      <c r="E956" s="38" t="s">
        <v>76</v>
      </c>
      <c r="F956" s="38" t="s">
        <v>6</v>
      </c>
      <c r="G956" s="39">
        <v>25.9</v>
      </c>
      <c r="H956" s="40">
        <v>25.9</v>
      </c>
      <c r="I956" s="196"/>
    </row>
    <row r="957" spans="1:9" x14ac:dyDescent="0.2">
      <c r="A957" s="37" t="s">
        <v>2673</v>
      </c>
      <c r="B957" s="38" t="s">
        <v>2685</v>
      </c>
      <c r="C957" s="39" t="s">
        <v>95</v>
      </c>
      <c r="D957" s="39" t="s">
        <v>2686</v>
      </c>
      <c r="E957" s="38" t="s">
        <v>2641</v>
      </c>
      <c r="F957" s="38" t="s">
        <v>3675</v>
      </c>
      <c r="G957" s="39">
        <v>21.69</v>
      </c>
      <c r="H957" s="40">
        <v>5.29</v>
      </c>
      <c r="I957" s="196"/>
    </row>
    <row r="958" spans="1:9" x14ac:dyDescent="0.2">
      <c r="A958" s="37" t="s">
        <v>654</v>
      </c>
      <c r="B958" s="38" t="s">
        <v>3676</v>
      </c>
      <c r="C958" s="39" t="s">
        <v>95</v>
      </c>
      <c r="D958" s="39" t="s">
        <v>3677</v>
      </c>
      <c r="E958" s="38" t="s">
        <v>76</v>
      </c>
      <c r="F958" s="38" t="s">
        <v>6</v>
      </c>
      <c r="G958" s="39">
        <v>20.61</v>
      </c>
      <c r="H958" s="40">
        <v>20.61</v>
      </c>
      <c r="I958" s="196"/>
    </row>
    <row r="959" spans="1:9" x14ac:dyDescent="0.2">
      <c r="A959" s="37" t="s">
        <v>1359</v>
      </c>
      <c r="B959" s="38" t="s">
        <v>60</v>
      </c>
      <c r="C959" s="39" t="s">
        <v>61</v>
      </c>
      <c r="D959" s="39" t="s">
        <v>3</v>
      </c>
      <c r="E959" s="38" t="s">
        <v>62</v>
      </c>
      <c r="F959" s="38" t="s">
        <v>63</v>
      </c>
      <c r="G959" s="39" t="s">
        <v>64</v>
      </c>
      <c r="H959" s="40" t="s">
        <v>4</v>
      </c>
      <c r="I959" s="196"/>
    </row>
    <row r="960" spans="1:9" x14ac:dyDescent="0.2">
      <c r="A960" s="37" t="s">
        <v>78</v>
      </c>
      <c r="B960" s="38" t="s">
        <v>1360</v>
      </c>
      <c r="C960" s="39" t="s">
        <v>74</v>
      </c>
      <c r="D960" s="39" t="s">
        <v>1361</v>
      </c>
      <c r="E960" s="38" t="s">
        <v>76</v>
      </c>
      <c r="F960" s="38" t="s">
        <v>6</v>
      </c>
      <c r="G960" s="39">
        <v>5.32</v>
      </c>
      <c r="H960" s="40">
        <v>5.32</v>
      </c>
      <c r="I960" s="196"/>
    </row>
    <row r="961" spans="1:9" x14ac:dyDescent="0.2">
      <c r="A961" s="37" t="s">
        <v>2673</v>
      </c>
      <c r="B961" s="38" t="s">
        <v>2685</v>
      </c>
      <c r="C961" s="39" t="s">
        <v>95</v>
      </c>
      <c r="D961" s="39" t="s">
        <v>2686</v>
      </c>
      <c r="E961" s="38" t="s">
        <v>2641</v>
      </c>
      <c r="F961" s="38" t="s">
        <v>3350</v>
      </c>
      <c r="G961" s="39">
        <v>21.69</v>
      </c>
      <c r="H961" s="40">
        <v>3.25</v>
      </c>
      <c r="I961" s="196"/>
    </row>
    <row r="962" spans="1:9" x14ac:dyDescent="0.2">
      <c r="A962" s="37" t="s">
        <v>654</v>
      </c>
      <c r="B962" s="38" t="s">
        <v>3678</v>
      </c>
      <c r="C962" s="39" t="s">
        <v>95</v>
      </c>
      <c r="D962" s="39" t="s">
        <v>3679</v>
      </c>
      <c r="E962" s="38" t="s">
        <v>76</v>
      </c>
      <c r="F962" s="38" t="s">
        <v>6</v>
      </c>
      <c r="G962" s="39">
        <v>2.0699999999999998</v>
      </c>
      <c r="H962" s="40">
        <v>2.0699999999999998</v>
      </c>
      <c r="I962" s="196"/>
    </row>
    <row r="963" spans="1:9" x14ac:dyDescent="0.2">
      <c r="A963" s="37" t="s">
        <v>1363</v>
      </c>
      <c r="B963" s="38" t="s">
        <v>60</v>
      </c>
      <c r="C963" s="39" t="s">
        <v>61</v>
      </c>
      <c r="D963" s="39" t="s">
        <v>3</v>
      </c>
      <c r="E963" s="38" t="s">
        <v>62</v>
      </c>
      <c r="F963" s="38" t="s">
        <v>63</v>
      </c>
      <c r="G963" s="39" t="s">
        <v>64</v>
      </c>
      <c r="H963" s="40" t="s">
        <v>4</v>
      </c>
      <c r="I963" s="196"/>
    </row>
    <row r="964" spans="1:9" x14ac:dyDescent="0.2">
      <c r="A964" s="37" t="s">
        <v>78</v>
      </c>
      <c r="B964" s="38" t="s">
        <v>1364</v>
      </c>
      <c r="C964" s="39" t="s">
        <v>74</v>
      </c>
      <c r="D964" s="39" t="s">
        <v>1365</v>
      </c>
      <c r="E964" s="38" t="s">
        <v>76</v>
      </c>
      <c r="F964" s="38" t="s">
        <v>6</v>
      </c>
      <c r="G964" s="39">
        <v>96.14</v>
      </c>
      <c r="H964" s="40">
        <v>96.14</v>
      </c>
      <c r="I964" s="196"/>
    </row>
    <row r="965" spans="1:9" x14ac:dyDescent="0.2">
      <c r="A965" s="37" t="s">
        <v>2673</v>
      </c>
      <c r="B965" s="38" t="s">
        <v>2688</v>
      </c>
      <c r="C965" s="39" t="s">
        <v>95</v>
      </c>
      <c r="D965" s="39" t="s">
        <v>2689</v>
      </c>
      <c r="E965" s="38" t="s">
        <v>2641</v>
      </c>
      <c r="F965" s="38" t="s">
        <v>3680</v>
      </c>
      <c r="G965" s="39">
        <v>29.75</v>
      </c>
      <c r="H965" s="40">
        <v>41.65</v>
      </c>
      <c r="I965" s="196"/>
    </row>
    <row r="966" spans="1:9" x14ac:dyDescent="0.2">
      <c r="A966" s="37" t="s">
        <v>2673</v>
      </c>
      <c r="B966" s="38" t="s">
        <v>2685</v>
      </c>
      <c r="C966" s="39" t="s">
        <v>95</v>
      </c>
      <c r="D966" s="39" t="s">
        <v>2686</v>
      </c>
      <c r="E966" s="38" t="s">
        <v>2641</v>
      </c>
      <c r="F966" s="38" t="s">
        <v>3680</v>
      </c>
      <c r="G966" s="39">
        <v>21.69</v>
      </c>
      <c r="H966" s="40">
        <v>30.36</v>
      </c>
      <c r="I966" s="196"/>
    </row>
    <row r="967" spans="1:9" x14ac:dyDescent="0.2">
      <c r="A967" s="37" t="s">
        <v>654</v>
      </c>
      <c r="B967" s="38" t="s">
        <v>3681</v>
      </c>
      <c r="C967" s="39" t="s">
        <v>3259</v>
      </c>
      <c r="D967" s="39" t="s">
        <v>3682</v>
      </c>
      <c r="E967" s="38" t="s">
        <v>76</v>
      </c>
      <c r="F967" s="38" t="s">
        <v>6</v>
      </c>
      <c r="G967" s="39">
        <v>24.13</v>
      </c>
      <c r="H967" s="40">
        <v>24.13</v>
      </c>
      <c r="I967" s="196"/>
    </row>
    <row r="968" spans="1:9" x14ac:dyDescent="0.2">
      <c r="A968" s="37" t="s">
        <v>1368</v>
      </c>
      <c r="B968" s="38" t="s">
        <v>60</v>
      </c>
      <c r="C968" s="39" t="s">
        <v>61</v>
      </c>
      <c r="D968" s="39" t="s">
        <v>3</v>
      </c>
      <c r="E968" s="38" t="s">
        <v>62</v>
      </c>
      <c r="F968" s="38" t="s">
        <v>63</v>
      </c>
      <c r="G968" s="39" t="s">
        <v>64</v>
      </c>
      <c r="H968" s="40" t="s">
        <v>4</v>
      </c>
      <c r="I968" s="196"/>
    </row>
    <row r="969" spans="1:9" x14ac:dyDescent="0.2">
      <c r="A969" s="37" t="s">
        <v>78</v>
      </c>
      <c r="B969" s="38" t="s">
        <v>1369</v>
      </c>
      <c r="C969" s="39" t="s">
        <v>74</v>
      </c>
      <c r="D969" s="39" t="s">
        <v>1370</v>
      </c>
      <c r="E969" s="38" t="s">
        <v>76</v>
      </c>
      <c r="F969" s="38" t="s">
        <v>6</v>
      </c>
      <c r="G969" s="39">
        <v>20.49</v>
      </c>
      <c r="H969" s="40">
        <v>20.49</v>
      </c>
      <c r="I969" s="196"/>
    </row>
    <row r="970" spans="1:9" x14ac:dyDescent="0.2">
      <c r="A970" s="37" t="s">
        <v>2673</v>
      </c>
      <c r="B970" s="38" t="s">
        <v>2685</v>
      </c>
      <c r="C970" s="39" t="s">
        <v>95</v>
      </c>
      <c r="D970" s="39" t="s">
        <v>2686</v>
      </c>
      <c r="E970" s="38" t="s">
        <v>2641</v>
      </c>
      <c r="F970" s="38" t="s">
        <v>3683</v>
      </c>
      <c r="G970" s="39">
        <v>21.69</v>
      </c>
      <c r="H970" s="40">
        <v>7.29</v>
      </c>
      <c r="I970" s="196"/>
    </row>
    <row r="971" spans="1:9" x14ac:dyDescent="0.2">
      <c r="A971" s="37" t="s">
        <v>2673</v>
      </c>
      <c r="B971" s="38" t="s">
        <v>2688</v>
      </c>
      <c r="C971" s="39" t="s">
        <v>95</v>
      </c>
      <c r="D971" s="39" t="s">
        <v>2689</v>
      </c>
      <c r="E971" s="38" t="s">
        <v>2641</v>
      </c>
      <c r="F971" s="38" t="s">
        <v>3683</v>
      </c>
      <c r="G971" s="39">
        <v>29.75</v>
      </c>
      <c r="H971" s="40">
        <v>10.01</v>
      </c>
      <c r="I971" s="196"/>
    </row>
    <row r="972" spans="1:9" x14ac:dyDescent="0.2">
      <c r="A972" s="37" t="s">
        <v>654</v>
      </c>
      <c r="B972" s="38" t="s">
        <v>3684</v>
      </c>
      <c r="C972" s="39" t="s">
        <v>95</v>
      </c>
      <c r="D972" s="39" t="s">
        <v>3685</v>
      </c>
      <c r="E972" s="38" t="s">
        <v>76</v>
      </c>
      <c r="F972" s="38" t="s">
        <v>6</v>
      </c>
      <c r="G972" s="39">
        <v>3.19</v>
      </c>
      <c r="H972" s="40">
        <v>3.19</v>
      </c>
      <c r="I972" s="196"/>
    </row>
    <row r="973" spans="1:9" x14ac:dyDescent="0.2">
      <c r="A973" s="37" t="s">
        <v>1372</v>
      </c>
      <c r="B973" s="38" t="s">
        <v>60</v>
      </c>
      <c r="C973" s="39" t="s">
        <v>61</v>
      </c>
      <c r="D973" s="39" t="s">
        <v>3</v>
      </c>
      <c r="E973" s="38" t="s">
        <v>62</v>
      </c>
      <c r="F973" s="38" t="s">
        <v>63</v>
      </c>
      <c r="G973" s="39" t="s">
        <v>64</v>
      </c>
      <c r="H973" s="40" t="s">
        <v>4</v>
      </c>
      <c r="I973" s="196"/>
    </row>
    <row r="974" spans="1:9" ht="19.5" x14ac:dyDescent="0.2">
      <c r="A974" s="37" t="s">
        <v>78</v>
      </c>
      <c r="B974" s="38" t="s">
        <v>1373</v>
      </c>
      <c r="C974" s="39" t="s">
        <v>74</v>
      </c>
      <c r="D974" s="39" t="s">
        <v>1374</v>
      </c>
      <c r="E974" s="38" t="s">
        <v>76</v>
      </c>
      <c r="F974" s="38" t="s">
        <v>6</v>
      </c>
      <c r="G974" s="39">
        <v>9.27</v>
      </c>
      <c r="H974" s="40">
        <v>9.27</v>
      </c>
      <c r="I974" s="196"/>
    </row>
    <row r="975" spans="1:9" x14ac:dyDescent="0.2">
      <c r="A975" s="37" t="s">
        <v>2673</v>
      </c>
      <c r="B975" s="38" t="s">
        <v>2685</v>
      </c>
      <c r="C975" s="39" t="s">
        <v>95</v>
      </c>
      <c r="D975" s="39" t="s">
        <v>2686</v>
      </c>
      <c r="E975" s="38" t="s">
        <v>2641</v>
      </c>
      <c r="F975" s="38" t="s">
        <v>3686</v>
      </c>
      <c r="G975" s="39">
        <v>21.69</v>
      </c>
      <c r="H975" s="40">
        <v>2.89</v>
      </c>
      <c r="I975" s="196"/>
    </row>
    <row r="976" spans="1:9" x14ac:dyDescent="0.2">
      <c r="A976" s="37" t="s">
        <v>2673</v>
      </c>
      <c r="B976" s="38" t="s">
        <v>2688</v>
      </c>
      <c r="C976" s="39" t="s">
        <v>95</v>
      </c>
      <c r="D976" s="39" t="s">
        <v>2689</v>
      </c>
      <c r="E976" s="38" t="s">
        <v>2641</v>
      </c>
      <c r="F976" s="38" t="s">
        <v>3686</v>
      </c>
      <c r="G976" s="39">
        <v>29.75</v>
      </c>
      <c r="H976" s="40">
        <v>3.97</v>
      </c>
      <c r="I976" s="196"/>
    </row>
    <row r="977" spans="1:9" x14ac:dyDescent="0.2">
      <c r="A977" s="37" t="s">
        <v>654</v>
      </c>
      <c r="B977" s="38" t="s">
        <v>3687</v>
      </c>
      <c r="C977" s="39" t="s">
        <v>95</v>
      </c>
      <c r="D977" s="39" t="s">
        <v>3688</v>
      </c>
      <c r="E977" s="38" t="s">
        <v>76</v>
      </c>
      <c r="F977" s="38" t="s">
        <v>6</v>
      </c>
      <c r="G977" s="39">
        <v>1.27</v>
      </c>
      <c r="H977" s="40">
        <v>1.27</v>
      </c>
      <c r="I977" s="196"/>
    </row>
    <row r="978" spans="1:9" x14ac:dyDescent="0.2">
      <c r="A978" s="37" t="s">
        <v>654</v>
      </c>
      <c r="B978" s="38" t="s">
        <v>3689</v>
      </c>
      <c r="C978" s="39" t="s">
        <v>95</v>
      </c>
      <c r="D978" s="39" t="s">
        <v>3690</v>
      </c>
      <c r="E978" s="38" t="s">
        <v>76</v>
      </c>
      <c r="F978" s="38" t="s">
        <v>3691</v>
      </c>
      <c r="G978" s="39">
        <v>24.98</v>
      </c>
      <c r="H978" s="40">
        <v>1.1399999999999999</v>
      </c>
      <c r="I978" s="196"/>
    </row>
    <row r="979" spans="1:9" x14ac:dyDescent="0.2">
      <c r="A979" s="37" t="s">
        <v>1380</v>
      </c>
      <c r="B979" s="38" t="s">
        <v>60</v>
      </c>
      <c r="C979" s="39" t="s">
        <v>61</v>
      </c>
      <c r="D979" s="39" t="s">
        <v>3</v>
      </c>
      <c r="E979" s="38" t="s">
        <v>62</v>
      </c>
      <c r="F979" s="38" t="s">
        <v>63</v>
      </c>
      <c r="G979" s="39" t="s">
        <v>64</v>
      </c>
      <c r="H979" s="40" t="s">
        <v>4</v>
      </c>
      <c r="I979" s="196"/>
    </row>
    <row r="980" spans="1:9" x14ac:dyDescent="0.2">
      <c r="A980" s="37" t="s">
        <v>78</v>
      </c>
      <c r="B980" s="38" t="s">
        <v>1381</v>
      </c>
      <c r="C980" s="39" t="s">
        <v>74</v>
      </c>
      <c r="D980" s="39" t="s">
        <v>1382</v>
      </c>
      <c r="E980" s="38" t="s">
        <v>76</v>
      </c>
      <c r="F980" s="38" t="s">
        <v>6</v>
      </c>
      <c r="G980" s="39">
        <v>7.08</v>
      </c>
      <c r="H980" s="40">
        <v>7.08</v>
      </c>
      <c r="I980" s="196"/>
    </row>
    <row r="981" spans="1:9" x14ac:dyDescent="0.2">
      <c r="A981" s="37" t="s">
        <v>2673</v>
      </c>
      <c r="B981" s="38" t="s">
        <v>2685</v>
      </c>
      <c r="C981" s="39" t="s">
        <v>95</v>
      </c>
      <c r="D981" s="39" t="s">
        <v>2686</v>
      </c>
      <c r="E981" s="38" t="s">
        <v>2641</v>
      </c>
      <c r="F981" s="38" t="s">
        <v>3692</v>
      </c>
      <c r="G981" s="39">
        <v>21.69</v>
      </c>
      <c r="H981" s="40">
        <v>5.59</v>
      </c>
      <c r="I981" s="196"/>
    </row>
    <row r="982" spans="1:9" x14ac:dyDescent="0.2">
      <c r="A982" s="37" t="s">
        <v>654</v>
      </c>
      <c r="B982" s="38" t="s">
        <v>3693</v>
      </c>
      <c r="C982" s="39" t="s">
        <v>2822</v>
      </c>
      <c r="D982" s="39" t="s">
        <v>4988</v>
      </c>
      <c r="E982" s="38" t="s">
        <v>76</v>
      </c>
      <c r="F982" s="38" t="s">
        <v>6</v>
      </c>
      <c r="G982" s="39">
        <v>1.49</v>
      </c>
      <c r="H982" s="40">
        <v>1.49</v>
      </c>
      <c r="I982" s="196"/>
    </row>
    <row r="983" spans="1:9" x14ac:dyDescent="0.2">
      <c r="A983" s="37" t="s">
        <v>1384</v>
      </c>
      <c r="B983" s="38" t="s">
        <v>60</v>
      </c>
      <c r="C983" s="39" t="s">
        <v>61</v>
      </c>
      <c r="D983" s="39" t="s">
        <v>3</v>
      </c>
      <c r="E983" s="38" t="s">
        <v>62</v>
      </c>
      <c r="F983" s="38" t="s">
        <v>63</v>
      </c>
      <c r="G983" s="39" t="s">
        <v>64</v>
      </c>
      <c r="H983" s="40" t="s">
        <v>4</v>
      </c>
      <c r="I983" s="196"/>
    </row>
    <row r="984" spans="1:9" x14ac:dyDescent="0.2">
      <c r="A984" s="37" t="s">
        <v>78</v>
      </c>
      <c r="B984" s="38" t="s">
        <v>1385</v>
      </c>
      <c r="C984" s="39" t="s">
        <v>74</v>
      </c>
      <c r="D984" s="39" t="s">
        <v>1386</v>
      </c>
      <c r="E984" s="38" t="s">
        <v>76</v>
      </c>
      <c r="F984" s="38" t="s">
        <v>6</v>
      </c>
      <c r="G984" s="39">
        <v>14.55</v>
      </c>
      <c r="H984" s="40">
        <v>14.55</v>
      </c>
      <c r="I984" s="196"/>
    </row>
    <row r="985" spans="1:9" x14ac:dyDescent="0.2">
      <c r="A985" s="37" t="s">
        <v>2673</v>
      </c>
      <c r="B985" s="38" t="s">
        <v>2685</v>
      </c>
      <c r="C985" s="39" t="s">
        <v>95</v>
      </c>
      <c r="D985" s="39" t="s">
        <v>2686</v>
      </c>
      <c r="E985" s="38" t="s">
        <v>2641</v>
      </c>
      <c r="F985" s="38" t="s">
        <v>2835</v>
      </c>
      <c r="G985" s="39">
        <v>21.69</v>
      </c>
      <c r="H985" s="40">
        <v>4.33</v>
      </c>
      <c r="I985" s="196"/>
    </row>
    <row r="986" spans="1:9" ht="19.5" x14ac:dyDescent="0.2">
      <c r="A986" s="37" t="s">
        <v>654</v>
      </c>
      <c r="B986" s="38" t="s">
        <v>3695</v>
      </c>
      <c r="C986" s="39" t="s">
        <v>2833</v>
      </c>
      <c r="D986" s="39" t="s">
        <v>3696</v>
      </c>
      <c r="E986" s="38" t="s">
        <v>76</v>
      </c>
      <c r="F986" s="38" t="s">
        <v>6</v>
      </c>
      <c r="G986" s="39">
        <v>10.220000000000001</v>
      </c>
      <c r="H986" s="40">
        <v>10.220000000000001</v>
      </c>
      <c r="I986" s="196"/>
    </row>
    <row r="987" spans="1:9" x14ac:dyDescent="0.2">
      <c r="A987" s="37" t="s">
        <v>1388</v>
      </c>
      <c r="B987" s="38" t="s">
        <v>60</v>
      </c>
      <c r="C987" s="39" t="s">
        <v>61</v>
      </c>
      <c r="D987" s="39" t="s">
        <v>3</v>
      </c>
      <c r="E987" s="38" t="s">
        <v>62</v>
      </c>
      <c r="F987" s="38" t="s">
        <v>63</v>
      </c>
      <c r="G987" s="39" t="s">
        <v>64</v>
      </c>
      <c r="H987" s="40" t="s">
        <v>4</v>
      </c>
      <c r="I987" s="196"/>
    </row>
    <row r="988" spans="1:9" x14ac:dyDescent="0.2">
      <c r="A988" s="37" t="s">
        <v>78</v>
      </c>
      <c r="B988" s="38" t="s">
        <v>1389</v>
      </c>
      <c r="C988" s="39" t="s">
        <v>74</v>
      </c>
      <c r="D988" s="39" t="s">
        <v>1390</v>
      </c>
      <c r="E988" s="38" t="s">
        <v>76</v>
      </c>
      <c r="F988" s="38" t="s">
        <v>6</v>
      </c>
      <c r="G988" s="39">
        <v>101.78</v>
      </c>
      <c r="H988" s="40">
        <v>101.78</v>
      </c>
      <c r="I988" s="196"/>
    </row>
    <row r="989" spans="1:9" x14ac:dyDescent="0.2">
      <c r="A989" s="37" t="s">
        <v>2673</v>
      </c>
      <c r="B989" s="38" t="s">
        <v>2824</v>
      </c>
      <c r="C989" s="39" t="s">
        <v>95</v>
      </c>
      <c r="D989" s="39" t="s">
        <v>2825</v>
      </c>
      <c r="E989" s="38" t="s">
        <v>2641</v>
      </c>
      <c r="F989" s="38" t="s">
        <v>2835</v>
      </c>
      <c r="G989" s="39">
        <v>32.450000000000003</v>
      </c>
      <c r="H989" s="40">
        <v>6.49</v>
      </c>
      <c r="I989" s="196"/>
    </row>
    <row r="990" spans="1:9" ht="19.5" x14ac:dyDescent="0.2">
      <c r="A990" s="37" t="s">
        <v>654</v>
      </c>
      <c r="B990" s="38" t="s">
        <v>3697</v>
      </c>
      <c r="C990" s="39" t="s">
        <v>2833</v>
      </c>
      <c r="D990" s="39" t="s">
        <v>3698</v>
      </c>
      <c r="E990" s="38" t="s">
        <v>76</v>
      </c>
      <c r="F990" s="38" t="s">
        <v>6</v>
      </c>
      <c r="G990" s="39">
        <v>95.29</v>
      </c>
      <c r="H990" s="40">
        <v>95.29</v>
      </c>
      <c r="I990" s="196"/>
    </row>
    <row r="991" spans="1:9" x14ac:dyDescent="0.2">
      <c r="A991" s="37" t="s">
        <v>1392</v>
      </c>
      <c r="B991" s="38" t="s">
        <v>60</v>
      </c>
      <c r="C991" s="39" t="s">
        <v>61</v>
      </c>
      <c r="D991" s="39" t="s">
        <v>3</v>
      </c>
      <c r="E991" s="38" t="s">
        <v>62</v>
      </c>
      <c r="F991" s="38" t="s">
        <v>63</v>
      </c>
      <c r="G991" s="39" t="s">
        <v>64</v>
      </c>
      <c r="H991" s="40" t="s">
        <v>4</v>
      </c>
      <c r="I991" s="196"/>
    </row>
    <row r="992" spans="1:9" x14ac:dyDescent="0.2">
      <c r="A992" s="37" t="s">
        <v>78</v>
      </c>
      <c r="B992" s="38" t="s">
        <v>1393</v>
      </c>
      <c r="C992" s="39" t="s">
        <v>74</v>
      </c>
      <c r="D992" s="39" t="s">
        <v>1394</v>
      </c>
      <c r="E992" s="38" t="s">
        <v>76</v>
      </c>
      <c r="F992" s="38" t="s">
        <v>6</v>
      </c>
      <c r="G992" s="39">
        <v>29.93</v>
      </c>
      <c r="H992" s="40">
        <v>29.93</v>
      </c>
      <c r="I992" s="196"/>
    </row>
    <row r="993" spans="1:9" x14ac:dyDescent="0.2">
      <c r="A993" s="37" t="s">
        <v>2673</v>
      </c>
      <c r="B993" s="38" t="s">
        <v>2685</v>
      </c>
      <c r="C993" s="39" t="s">
        <v>95</v>
      </c>
      <c r="D993" s="39" t="s">
        <v>2686</v>
      </c>
      <c r="E993" s="38" t="s">
        <v>2641</v>
      </c>
      <c r="F993" s="38" t="s">
        <v>2835</v>
      </c>
      <c r="G993" s="39">
        <v>21.69</v>
      </c>
      <c r="H993" s="40">
        <v>4.33</v>
      </c>
      <c r="I993" s="196"/>
    </row>
    <row r="994" spans="1:9" x14ac:dyDescent="0.2">
      <c r="A994" s="37" t="s">
        <v>2673</v>
      </c>
      <c r="B994" s="38" t="s">
        <v>2824</v>
      </c>
      <c r="C994" s="39" t="s">
        <v>95</v>
      </c>
      <c r="D994" s="39" t="s">
        <v>2825</v>
      </c>
      <c r="E994" s="38" t="s">
        <v>2641</v>
      </c>
      <c r="F994" s="38" t="s">
        <v>2835</v>
      </c>
      <c r="G994" s="39">
        <v>32.450000000000003</v>
      </c>
      <c r="H994" s="40">
        <v>6.49</v>
      </c>
      <c r="I994" s="196"/>
    </row>
    <row r="995" spans="1:9" x14ac:dyDescent="0.2">
      <c r="A995" s="37" t="s">
        <v>654</v>
      </c>
      <c r="B995" s="38" t="s">
        <v>2829</v>
      </c>
      <c r="C995" s="39" t="s">
        <v>2822</v>
      </c>
      <c r="D995" s="39" t="s">
        <v>2830</v>
      </c>
      <c r="E995" s="38" t="s">
        <v>97</v>
      </c>
      <c r="F995" s="38" t="s">
        <v>2712</v>
      </c>
      <c r="G995" s="39">
        <v>6.37</v>
      </c>
      <c r="H995" s="40">
        <v>19.11</v>
      </c>
      <c r="I995" s="196"/>
    </row>
    <row r="996" spans="1:9" x14ac:dyDescent="0.2">
      <c r="A996" s="37" t="s">
        <v>1396</v>
      </c>
      <c r="B996" s="38" t="s">
        <v>60</v>
      </c>
      <c r="C996" s="39" t="s">
        <v>61</v>
      </c>
      <c r="D996" s="39" t="s">
        <v>3</v>
      </c>
      <c r="E996" s="38" t="s">
        <v>62</v>
      </c>
      <c r="F996" s="38" t="s">
        <v>63</v>
      </c>
      <c r="G996" s="39" t="s">
        <v>64</v>
      </c>
      <c r="H996" s="40" t="s">
        <v>4</v>
      </c>
      <c r="I996" s="196"/>
    </row>
    <row r="997" spans="1:9" x14ac:dyDescent="0.2">
      <c r="A997" s="37" t="s">
        <v>78</v>
      </c>
      <c r="B997" s="38" t="s">
        <v>1397</v>
      </c>
      <c r="C997" s="39" t="s">
        <v>74</v>
      </c>
      <c r="D997" s="39" t="s">
        <v>1398</v>
      </c>
      <c r="E997" s="38" t="s">
        <v>76</v>
      </c>
      <c r="F997" s="38" t="s">
        <v>6</v>
      </c>
      <c r="G997" s="39">
        <v>0.93</v>
      </c>
      <c r="H997" s="40">
        <v>0.93</v>
      </c>
      <c r="I997" s="196"/>
    </row>
    <row r="998" spans="1:9" x14ac:dyDescent="0.2">
      <c r="A998" s="37" t="s">
        <v>2673</v>
      </c>
      <c r="B998" s="38" t="s">
        <v>2824</v>
      </c>
      <c r="C998" s="39" t="s">
        <v>95</v>
      </c>
      <c r="D998" s="39" t="s">
        <v>2825</v>
      </c>
      <c r="E998" s="38" t="s">
        <v>2641</v>
      </c>
      <c r="F998" s="38" t="s">
        <v>3241</v>
      </c>
      <c r="G998" s="39">
        <v>32.450000000000003</v>
      </c>
      <c r="H998" s="40">
        <v>0.64</v>
      </c>
      <c r="I998" s="196"/>
    </row>
    <row r="999" spans="1:9" x14ac:dyDescent="0.2">
      <c r="A999" s="37" t="s">
        <v>654</v>
      </c>
      <c r="B999" s="38" t="s">
        <v>3699</v>
      </c>
      <c r="C999" s="39" t="s">
        <v>95</v>
      </c>
      <c r="D999" s="39" t="s">
        <v>3700</v>
      </c>
      <c r="E999" s="38" t="s">
        <v>76</v>
      </c>
      <c r="F999" s="38" t="s">
        <v>6</v>
      </c>
      <c r="G999" s="39">
        <v>0.28999999999999998</v>
      </c>
      <c r="H999" s="40">
        <v>0.28999999999999998</v>
      </c>
      <c r="I999" s="196"/>
    </row>
    <row r="1000" spans="1:9" x14ac:dyDescent="0.2">
      <c r="A1000" s="37" t="s">
        <v>1400</v>
      </c>
      <c r="B1000" s="38" t="s">
        <v>60</v>
      </c>
      <c r="C1000" s="39" t="s">
        <v>61</v>
      </c>
      <c r="D1000" s="39" t="s">
        <v>3</v>
      </c>
      <c r="E1000" s="38" t="s">
        <v>62</v>
      </c>
      <c r="F1000" s="38" t="s">
        <v>63</v>
      </c>
      <c r="G1000" s="39" t="s">
        <v>64</v>
      </c>
      <c r="H1000" s="40" t="s">
        <v>4</v>
      </c>
      <c r="I1000" s="196"/>
    </row>
    <row r="1001" spans="1:9" ht="19.5" x14ac:dyDescent="0.2">
      <c r="A1001" s="37" t="s">
        <v>78</v>
      </c>
      <c r="B1001" s="38" t="s">
        <v>1401</v>
      </c>
      <c r="C1001" s="39" t="s">
        <v>74</v>
      </c>
      <c r="D1001" s="39" t="s">
        <v>1402</v>
      </c>
      <c r="E1001" s="38" t="s">
        <v>76</v>
      </c>
      <c r="F1001" s="38" t="s">
        <v>6</v>
      </c>
      <c r="G1001" s="39">
        <v>24.38</v>
      </c>
      <c r="H1001" s="40">
        <v>24.38</v>
      </c>
      <c r="I1001" s="196"/>
    </row>
    <row r="1002" spans="1:9" ht="19.5" x14ac:dyDescent="0.2">
      <c r="A1002" s="37" t="s">
        <v>2673</v>
      </c>
      <c r="B1002" s="38" t="s">
        <v>3701</v>
      </c>
      <c r="C1002" s="39" t="s">
        <v>95</v>
      </c>
      <c r="D1002" s="39" t="s">
        <v>3702</v>
      </c>
      <c r="E1002" s="38" t="s">
        <v>76</v>
      </c>
      <c r="F1002" s="38" t="s">
        <v>6</v>
      </c>
      <c r="G1002" s="39">
        <v>24.02</v>
      </c>
      <c r="H1002" s="40">
        <v>24.02</v>
      </c>
      <c r="I1002" s="196"/>
    </row>
    <row r="1003" spans="1:9" ht="19.5" x14ac:dyDescent="0.2">
      <c r="A1003" s="37" t="s">
        <v>654</v>
      </c>
      <c r="B1003" s="38" t="s">
        <v>3703</v>
      </c>
      <c r="C1003" s="39" t="s">
        <v>95</v>
      </c>
      <c r="D1003" s="39" t="s">
        <v>3704</v>
      </c>
      <c r="E1003" s="38" t="s">
        <v>76</v>
      </c>
      <c r="F1003" s="38" t="s">
        <v>6</v>
      </c>
      <c r="G1003" s="39">
        <v>0.36</v>
      </c>
      <c r="H1003" s="40">
        <v>0.36</v>
      </c>
      <c r="I1003" s="196"/>
    </row>
    <row r="1004" spans="1:9" x14ac:dyDescent="0.2">
      <c r="A1004" s="37" t="s">
        <v>1408</v>
      </c>
      <c r="B1004" s="38" t="s">
        <v>60</v>
      </c>
      <c r="C1004" s="39" t="s">
        <v>61</v>
      </c>
      <c r="D1004" s="39" t="s">
        <v>3</v>
      </c>
      <c r="E1004" s="38" t="s">
        <v>62</v>
      </c>
      <c r="F1004" s="38" t="s">
        <v>63</v>
      </c>
      <c r="G1004" s="39" t="s">
        <v>64</v>
      </c>
      <c r="H1004" s="40" t="s">
        <v>4</v>
      </c>
      <c r="I1004" s="196"/>
    </row>
    <row r="1005" spans="1:9" x14ac:dyDescent="0.2">
      <c r="A1005" s="37" t="s">
        <v>78</v>
      </c>
      <c r="B1005" s="38" t="s">
        <v>1409</v>
      </c>
      <c r="C1005" s="39" t="s">
        <v>74</v>
      </c>
      <c r="D1005" s="39" t="s">
        <v>1410</v>
      </c>
      <c r="E1005" s="38" t="s">
        <v>76</v>
      </c>
      <c r="F1005" s="38" t="s">
        <v>6</v>
      </c>
      <c r="G1005" s="39">
        <v>1.1499999999999999</v>
      </c>
      <c r="H1005" s="40">
        <v>1.1499999999999999</v>
      </c>
      <c r="I1005" s="196"/>
    </row>
    <row r="1006" spans="1:9" x14ac:dyDescent="0.2">
      <c r="A1006" s="37" t="s">
        <v>2673</v>
      </c>
      <c r="B1006" s="38" t="s">
        <v>2688</v>
      </c>
      <c r="C1006" s="39" t="s">
        <v>95</v>
      </c>
      <c r="D1006" s="39" t="s">
        <v>2689</v>
      </c>
      <c r="E1006" s="38" t="s">
        <v>2641</v>
      </c>
      <c r="F1006" s="38" t="s">
        <v>3705</v>
      </c>
      <c r="G1006" s="39">
        <v>29.75</v>
      </c>
      <c r="H1006" s="40">
        <v>0.19</v>
      </c>
      <c r="I1006" s="196"/>
    </row>
    <row r="1007" spans="1:9" x14ac:dyDescent="0.2">
      <c r="A1007" s="37" t="s">
        <v>2673</v>
      </c>
      <c r="B1007" s="38" t="s">
        <v>2685</v>
      </c>
      <c r="C1007" s="39" t="s">
        <v>95</v>
      </c>
      <c r="D1007" s="39" t="s">
        <v>2686</v>
      </c>
      <c r="E1007" s="38" t="s">
        <v>2641</v>
      </c>
      <c r="F1007" s="38" t="s">
        <v>3705</v>
      </c>
      <c r="G1007" s="39">
        <v>21.69</v>
      </c>
      <c r="H1007" s="40">
        <v>0.14000000000000001</v>
      </c>
      <c r="I1007" s="196"/>
    </row>
    <row r="1008" spans="1:9" x14ac:dyDescent="0.2">
      <c r="A1008" s="37" t="s">
        <v>654</v>
      </c>
      <c r="B1008" s="38" t="s">
        <v>3706</v>
      </c>
      <c r="C1008" s="39" t="s">
        <v>2818</v>
      </c>
      <c r="D1008" s="39" t="s">
        <v>3707</v>
      </c>
      <c r="E1008" s="38" t="s">
        <v>430</v>
      </c>
      <c r="F1008" s="38" t="s">
        <v>6</v>
      </c>
      <c r="G1008" s="39">
        <v>0.82</v>
      </c>
      <c r="H1008" s="40">
        <v>0.82</v>
      </c>
      <c r="I1008" s="196"/>
    </row>
    <row r="1009" spans="1:9" x14ac:dyDescent="0.2">
      <c r="A1009" s="37" t="s">
        <v>1412</v>
      </c>
      <c r="B1009" s="38" t="s">
        <v>60</v>
      </c>
      <c r="C1009" s="39" t="s">
        <v>61</v>
      </c>
      <c r="D1009" s="39" t="s">
        <v>3</v>
      </c>
      <c r="E1009" s="38" t="s">
        <v>62</v>
      </c>
      <c r="F1009" s="38" t="s">
        <v>63</v>
      </c>
      <c r="G1009" s="39" t="s">
        <v>64</v>
      </c>
      <c r="H1009" s="40" t="s">
        <v>4</v>
      </c>
      <c r="I1009" s="196"/>
    </row>
    <row r="1010" spans="1:9" x14ac:dyDescent="0.2">
      <c r="A1010" s="37" t="s">
        <v>78</v>
      </c>
      <c r="B1010" s="38" t="s">
        <v>1413</v>
      </c>
      <c r="C1010" s="39" t="s">
        <v>74</v>
      </c>
      <c r="D1010" s="39" t="s">
        <v>1414</v>
      </c>
      <c r="E1010" s="38" t="s">
        <v>76</v>
      </c>
      <c r="F1010" s="38" t="s">
        <v>6</v>
      </c>
      <c r="G1010" s="39">
        <v>14</v>
      </c>
      <c r="H1010" s="40">
        <v>14</v>
      </c>
      <c r="I1010" s="196"/>
    </row>
    <row r="1011" spans="1:9" x14ac:dyDescent="0.2">
      <c r="A1011" s="37" t="s">
        <v>654</v>
      </c>
      <c r="B1011" s="38" t="s">
        <v>3708</v>
      </c>
      <c r="C1011" s="39" t="s">
        <v>2818</v>
      </c>
      <c r="D1011" s="39" t="s">
        <v>3709</v>
      </c>
      <c r="E1011" s="38" t="s">
        <v>430</v>
      </c>
      <c r="F1011" s="38" t="s">
        <v>6</v>
      </c>
      <c r="G1011" s="39">
        <v>14</v>
      </c>
      <c r="H1011" s="40">
        <v>14</v>
      </c>
      <c r="I1011" s="196"/>
    </row>
    <row r="1012" spans="1:9" x14ac:dyDescent="0.2">
      <c r="A1012" s="37" t="s">
        <v>1416</v>
      </c>
      <c r="B1012" s="38" t="s">
        <v>60</v>
      </c>
      <c r="C1012" s="39" t="s">
        <v>61</v>
      </c>
      <c r="D1012" s="39" t="s">
        <v>3</v>
      </c>
      <c r="E1012" s="38" t="s">
        <v>62</v>
      </c>
      <c r="F1012" s="38" t="s">
        <v>63</v>
      </c>
      <c r="G1012" s="39" t="s">
        <v>64</v>
      </c>
      <c r="H1012" s="40" t="s">
        <v>4</v>
      </c>
      <c r="I1012" s="196"/>
    </row>
    <row r="1013" spans="1:9" x14ac:dyDescent="0.2">
      <c r="A1013" s="37" t="s">
        <v>78</v>
      </c>
      <c r="B1013" s="38" t="s">
        <v>1417</v>
      </c>
      <c r="C1013" s="39" t="s">
        <v>74</v>
      </c>
      <c r="D1013" s="39" t="s">
        <v>1418</v>
      </c>
      <c r="E1013" s="38" t="s">
        <v>76</v>
      </c>
      <c r="F1013" s="38" t="s">
        <v>6</v>
      </c>
      <c r="G1013" s="39">
        <v>112.67</v>
      </c>
      <c r="H1013" s="40">
        <v>112.67</v>
      </c>
      <c r="I1013" s="196"/>
    </row>
    <row r="1014" spans="1:9" x14ac:dyDescent="0.2">
      <c r="A1014" s="37" t="s">
        <v>2673</v>
      </c>
      <c r="B1014" s="38" t="s">
        <v>2688</v>
      </c>
      <c r="C1014" s="39" t="s">
        <v>95</v>
      </c>
      <c r="D1014" s="39" t="s">
        <v>2689</v>
      </c>
      <c r="E1014" s="38" t="s">
        <v>2641</v>
      </c>
      <c r="F1014" s="38" t="s">
        <v>3710</v>
      </c>
      <c r="G1014" s="39">
        <v>29.75</v>
      </c>
      <c r="H1014" s="40">
        <v>9.66</v>
      </c>
      <c r="I1014" s="196"/>
    </row>
    <row r="1015" spans="1:9" ht="19.5" x14ac:dyDescent="0.2">
      <c r="A1015" s="37" t="s">
        <v>654</v>
      </c>
      <c r="B1015" s="38" t="s">
        <v>1449</v>
      </c>
      <c r="C1015" s="39" t="s">
        <v>74</v>
      </c>
      <c r="D1015" s="39" t="s">
        <v>1450</v>
      </c>
      <c r="E1015" s="38" t="s">
        <v>76</v>
      </c>
      <c r="F1015" s="38" t="s">
        <v>6</v>
      </c>
      <c r="G1015" s="39">
        <v>103.01</v>
      </c>
      <c r="H1015" s="40">
        <v>103.01</v>
      </c>
      <c r="I1015" s="196"/>
    </row>
    <row r="1016" spans="1:9" x14ac:dyDescent="0.2">
      <c r="A1016" s="37" t="s">
        <v>1428</v>
      </c>
      <c r="B1016" s="38" t="s">
        <v>60</v>
      </c>
      <c r="C1016" s="39" t="s">
        <v>61</v>
      </c>
      <c r="D1016" s="39" t="s">
        <v>3</v>
      </c>
      <c r="E1016" s="38" t="s">
        <v>62</v>
      </c>
      <c r="F1016" s="38" t="s">
        <v>63</v>
      </c>
      <c r="G1016" s="39" t="s">
        <v>64</v>
      </c>
      <c r="H1016" s="40" t="s">
        <v>4</v>
      </c>
      <c r="I1016" s="196"/>
    </row>
    <row r="1017" spans="1:9" x14ac:dyDescent="0.2">
      <c r="A1017" s="37" t="s">
        <v>78</v>
      </c>
      <c r="B1017" s="38" t="s">
        <v>1429</v>
      </c>
      <c r="C1017" s="39" t="s">
        <v>74</v>
      </c>
      <c r="D1017" s="39" t="s">
        <v>1430</v>
      </c>
      <c r="E1017" s="38" t="s">
        <v>76</v>
      </c>
      <c r="F1017" s="38" t="s">
        <v>6</v>
      </c>
      <c r="G1017" s="39">
        <v>6.85</v>
      </c>
      <c r="H1017" s="40">
        <v>6.85</v>
      </c>
      <c r="I1017" s="196"/>
    </row>
    <row r="1018" spans="1:9" x14ac:dyDescent="0.2">
      <c r="A1018" s="37" t="s">
        <v>2673</v>
      </c>
      <c r="B1018" s="38" t="s">
        <v>2685</v>
      </c>
      <c r="C1018" s="39" t="s">
        <v>95</v>
      </c>
      <c r="D1018" s="39" t="s">
        <v>2686</v>
      </c>
      <c r="E1018" s="38" t="s">
        <v>2641</v>
      </c>
      <c r="F1018" s="38" t="s">
        <v>3350</v>
      </c>
      <c r="G1018" s="39">
        <v>21.69</v>
      </c>
      <c r="H1018" s="40">
        <v>3.25</v>
      </c>
      <c r="I1018" s="196"/>
    </row>
    <row r="1019" spans="1:9" x14ac:dyDescent="0.2">
      <c r="A1019" s="37" t="s">
        <v>654</v>
      </c>
      <c r="B1019" s="38" t="s">
        <v>3711</v>
      </c>
      <c r="C1019" s="39" t="s">
        <v>2818</v>
      </c>
      <c r="D1019" s="39" t="s">
        <v>3712</v>
      </c>
      <c r="E1019" s="38" t="s">
        <v>430</v>
      </c>
      <c r="F1019" s="38" t="s">
        <v>6</v>
      </c>
      <c r="G1019" s="39">
        <v>3.6</v>
      </c>
      <c r="H1019" s="40">
        <v>3.6</v>
      </c>
      <c r="I1019" s="196"/>
    </row>
    <row r="1020" spans="1:9" x14ac:dyDescent="0.2">
      <c r="A1020" s="37" t="s">
        <v>1443</v>
      </c>
      <c r="B1020" s="38" t="s">
        <v>60</v>
      </c>
      <c r="C1020" s="39" t="s">
        <v>61</v>
      </c>
      <c r="D1020" s="39" t="s">
        <v>3</v>
      </c>
      <c r="E1020" s="38" t="s">
        <v>62</v>
      </c>
      <c r="F1020" s="38" t="s">
        <v>63</v>
      </c>
      <c r="G1020" s="39" t="s">
        <v>64</v>
      </c>
      <c r="H1020" s="40" t="s">
        <v>4</v>
      </c>
      <c r="I1020" s="196"/>
    </row>
    <row r="1021" spans="1:9" x14ac:dyDescent="0.2">
      <c r="A1021" s="37" t="s">
        <v>78</v>
      </c>
      <c r="B1021" s="38" t="s">
        <v>1444</v>
      </c>
      <c r="C1021" s="39" t="s">
        <v>74</v>
      </c>
      <c r="D1021" s="39" t="s">
        <v>1445</v>
      </c>
      <c r="E1021" s="38" t="s">
        <v>76</v>
      </c>
      <c r="F1021" s="38" t="s">
        <v>6</v>
      </c>
      <c r="G1021" s="39">
        <v>334.72</v>
      </c>
      <c r="H1021" s="40">
        <v>334.72</v>
      </c>
      <c r="I1021" s="196"/>
    </row>
    <row r="1022" spans="1:9" x14ac:dyDescent="0.2">
      <c r="A1022" s="37" t="s">
        <v>2673</v>
      </c>
      <c r="B1022" s="38" t="s">
        <v>2688</v>
      </c>
      <c r="C1022" s="39" t="s">
        <v>95</v>
      </c>
      <c r="D1022" s="39" t="s">
        <v>2689</v>
      </c>
      <c r="E1022" s="38" t="s">
        <v>2641</v>
      </c>
      <c r="F1022" s="38" t="s">
        <v>3004</v>
      </c>
      <c r="G1022" s="39">
        <v>29.75</v>
      </c>
      <c r="H1022" s="40">
        <v>14.87</v>
      </c>
      <c r="I1022" s="196"/>
    </row>
    <row r="1023" spans="1:9" x14ac:dyDescent="0.2">
      <c r="A1023" s="37" t="s">
        <v>2673</v>
      </c>
      <c r="B1023" s="38" t="s">
        <v>2685</v>
      </c>
      <c r="C1023" s="39" t="s">
        <v>95</v>
      </c>
      <c r="D1023" s="39" t="s">
        <v>2686</v>
      </c>
      <c r="E1023" s="38" t="s">
        <v>2641</v>
      </c>
      <c r="F1023" s="38" t="s">
        <v>3004</v>
      </c>
      <c r="G1023" s="39">
        <v>21.69</v>
      </c>
      <c r="H1023" s="40">
        <v>10.84</v>
      </c>
      <c r="I1023" s="196"/>
    </row>
    <row r="1024" spans="1:9" x14ac:dyDescent="0.2">
      <c r="A1024" s="37" t="s">
        <v>654</v>
      </c>
      <c r="B1024" s="38" t="s">
        <v>3713</v>
      </c>
      <c r="C1024" s="39" t="s">
        <v>2822</v>
      </c>
      <c r="D1024" s="39" t="s">
        <v>3714</v>
      </c>
      <c r="E1024" s="38" t="s">
        <v>76</v>
      </c>
      <c r="F1024" s="38" t="s">
        <v>6</v>
      </c>
      <c r="G1024" s="39">
        <v>304.58999999999997</v>
      </c>
      <c r="H1024" s="40">
        <v>304.58999999999997</v>
      </c>
      <c r="I1024" s="196"/>
    </row>
    <row r="1025" spans="1:9" x14ac:dyDescent="0.2">
      <c r="A1025" s="37" t="s">
        <v>654</v>
      </c>
      <c r="B1025" s="38" t="s">
        <v>3715</v>
      </c>
      <c r="C1025" s="39" t="s">
        <v>95</v>
      </c>
      <c r="D1025" s="39" t="s">
        <v>3716</v>
      </c>
      <c r="E1025" s="38" t="s">
        <v>76</v>
      </c>
      <c r="F1025" s="38" t="s">
        <v>42</v>
      </c>
      <c r="G1025" s="39">
        <v>1.49</v>
      </c>
      <c r="H1025" s="40">
        <v>2.98</v>
      </c>
      <c r="I1025" s="196"/>
    </row>
    <row r="1026" spans="1:9" ht="19.5" x14ac:dyDescent="0.2">
      <c r="A1026" s="37" t="s">
        <v>654</v>
      </c>
      <c r="B1026" s="38" t="s">
        <v>3703</v>
      </c>
      <c r="C1026" s="39" t="s">
        <v>95</v>
      </c>
      <c r="D1026" s="39" t="s">
        <v>3704</v>
      </c>
      <c r="E1026" s="38" t="s">
        <v>76</v>
      </c>
      <c r="F1026" s="38" t="s">
        <v>2719</v>
      </c>
      <c r="G1026" s="39">
        <v>0.36</v>
      </c>
      <c r="H1026" s="40">
        <v>1.44</v>
      </c>
      <c r="I1026" s="196"/>
    </row>
    <row r="1027" spans="1:9" x14ac:dyDescent="0.2">
      <c r="A1027" s="37" t="s">
        <v>1452</v>
      </c>
      <c r="B1027" s="38" t="s">
        <v>60</v>
      </c>
      <c r="C1027" s="39" t="s">
        <v>61</v>
      </c>
      <c r="D1027" s="39" t="s">
        <v>3</v>
      </c>
      <c r="E1027" s="38" t="s">
        <v>62</v>
      </c>
      <c r="F1027" s="38" t="s">
        <v>63</v>
      </c>
      <c r="G1027" s="39" t="s">
        <v>64</v>
      </c>
      <c r="H1027" s="40" t="s">
        <v>4</v>
      </c>
      <c r="I1027" s="196"/>
    </row>
    <row r="1028" spans="1:9" x14ac:dyDescent="0.2">
      <c r="A1028" s="37" t="s">
        <v>78</v>
      </c>
      <c r="B1028" s="38" t="s">
        <v>1453</v>
      </c>
      <c r="C1028" s="39" t="s">
        <v>74</v>
      </c>
      <c r="D1028" s="39" t="s">
        <v>1454</v>
      </c>
      <c r="E1028" s="38" t="s">
        <v>76</v>
      </c>
      <c r="F1028" s="38" t="s">
        <v>6</v>
      </c>
      <c r="G1028" s="39">
        <v>3.9</v>
      </c>
      <c r="H1028" s="40">
        <v>3.9</v>
      </c>
      <c r="I1028" s="196"/>
    </row>
    <row r="1029" spans="1:9" x14ac:dyDescent="0.2">
      <c r="A1029" s="37" t="s">
        <v>654</v>
      </c>
      <c r="B1029" s="38" t="s">
        <v>3717</v>
      </c>
      <c r="C1029" s="39" t="s">
        <v>2822</v>
      </c>
      <c r="D1029" s="39" t="s">
        <v>4807</v>
      </c>
      <c r="E1029" s="38" t="s">
        <v>76</v>
      </c>
      <c r="F1029" s="38" t="s">
        <v>6</v>
      </c>
      <c r="G1029" s="39">
        <v>3.9</v>
      </c>
      <c r="H1029" s="40">
        <v>3.9</v>
      </c>
      <c r="I1029" s="196"/>
    </row>
    <row r="1030" spans="1:9" x14ac:dyDescent="0.2">
      <c r="A1030" s="37" t="s">
        <v>1481</v>
      </c>
      <c r="B1030" s="38" t="s">
        <v>60</v>
      </c>
      <c r="C1030" s="39" t="s">
        <v>61</v>
      </c>
      <c r="D1030" s="39" t="s">
        <v>3</v>
      </c>
      <c r="E1030" s="38" t="s">
        <v>62</v>
      </c>
      <c r="F1030" s="38" t="s">
        <v>63</v>
      </c>
      <c r="G1030" s="39" t="s">
        <v>64</v>
      </c>
      <c r="H1030" s="40" t="s">
        <v>4</v>
      </c>
      <c r="I1030" s="196"/>
    </row>
    <row r="1031" spans="1:9" x14ac:dyDescent="0.2">
      <c r="A1031" s="37" t="s">
        <v>78</v>
      </c>
      <c r="B1031" s="38" t="s">
        <v>1482</v>
      </c>
      <c r="C1031" s="39" t="s">
        <v>74</v>
      </c>
      <c r="D1031" s="39" t="s">
        <v>1483</v>
      </c>
      <c r="E1031" s="38" t="s">
        <v>430</v>
      </c>
      <c r="F1031" s="38" t="s">
        <v>6</v>
      </c>
      <c r="G1031" s="39">
        <v>31.37</v>
      </c>
      <c r="H1031" s="40">
        <v>31.37</v>
      </c>
      <c r="I1031" s="196"/>
    </row>
    <row r="1032" spans="1:9" x14ac:dyDescent="0.2">
      <c r="A1032" s="37" t="s">
        <v>2673</v>
      </c>
      <c r="B1032" s="38" t="s">
        <v>2685</v>
      </c>
      <c r="C1032" s="39" t="s">
        <v>95</v>
      </c>
      <c r="D1032" s="39" t="s">
        <v>2686</v>
      </c>
      <c r="E1032" s="38" t="s">
        <v>2641</v>
      </c>
      <c r="F1032" s="38" t="s">
        <v>2831</v>
      </c>
      <c r="G1032" s="39">
        <v>21.69</v>
      </c>
      <c r="H1032" s="40">
        <v>6.5</v>
      </c>
      <c r="I1032" s="196"/>
    </row>
    <row r="1033" spans="1:9" x14ac:dyDescent="0.2">
      <c r="A1033" s="37" t="s">
        <v>2673</v>
      </c>
      <c r="B1033" s="38" t="s">
        <v>2688</v>
      </c>
      <c r="C1033" s="39" t="s">
        <v>95</v>
      </c>
      <c r="D1033" s="39" t="s">
        <v>2689</v>
      </c>
      <c r="E1033" s="38" t="s">
        <v>2641</v>
      </c>
      <c r="F1033" s="38" t="s">
        <v>2831</v>
      </c>
      <c r="G1033" s="39">
        <v>29.75</v>
      </c>
      <c r="H1033" s="40">
        <v>8.92</v>
      </c>
      <c r="I1033" s="196"/>
    </row>
    <row r="1034" spans="1:9" ht="19.5" x14ac:dyDescent="0.2">
      <c r="A1034" s="37" t="s">
        <v>654</v>
      </c>
      <c r="B1034" s="38" t="s">
        <v>3719</v>
      </c>
      <c r="C1034" s="39" t="s">
        <v>2833</v>
      </c>
      <c r="D1034" s="39" t="s">
        <v>3720</v>
      </c>
      <c r="E1034" s="38" t="s">
        <v>76</v>
      </c>
      <c r="F1034" s="38" t="s">
        <v>6</v>
      </c>
      <c r="G1034" s="39">
        <v>15.95</v>
      </c>
      <c r="H1034" s="40">
        <v>15.95</v>
      </c>
      <c r="I1034" s="196"/>
    </row>
    <row r="1035" spans="1:9" x14ac:dyDescent="0.2">
      <c r="A1035" s="37" t="s">
        <v>1487</v>
      </c>
      <c r="B1035" s="38" t="s">
        <v>60</v>
      </c>
      <c r="C1035" s="39" t="s">
        <v>61</v>
      </c>
      <c r="D1035" s="39" t="s">
        <v>3</v>
      </c>
      <c r="E1035" s="38" t="s">
        <v>62</v>
      </c>
      <c r="F1035" s="38" t="s">
        <v>63</v>
      </c>
      <c r="G1035" s="39" t="s">
        <v>64</v>
      </c>
      <c r="H1035" s="40" t="s">
        <v>4</v>
      </c>
      <c r="I1035" s="196"/>
    </row>
    <row r="1036" spans="1:9" ht="19.5" x14ac:dyDescent="0.2">
      <c r="A1036" s="37" t="s">
        <v>78</v>
      </c>
      <c r="B1036" s="38" t="s">
        <v>1488</v>
      </c>
      <c r="C1036" s="39" t="s">
        <v>74</v>
      </c>
      <c r="D1036" s="39" t="s">
        <v>1489</v>
      </c>
      <c r="E1036" s="38" t="s">
        <v>76</v>
      </c>
      <c r="F1036" s="38" t="s">
        <v>6</v>
      </c>
      <c r="G1036" s="39">
        <v>34.630000000000003</v>
      </c>
      <c r="H1036" s="40">
        <v>34.630000000000003</v>
      </c>
      <c r="I1036" s="196"/>
    </row>
    <row r="1037" spans="1:9" x14ac:dyDescent="0.2">
      <c r="A1037" s="37" t="s">
        <v>2673</v>
      </c>
      <c r="B1037" s="38" t="s">
        <v>2688</v>
      </c>
      <c r="C1037" s="39" t="s">
        <v>95</v>
      </c>
      <c r="D1037" s="39" t="s">
        <v>2689</v>
      </c>
      <c r="E1037" s="38" t="s">
        <v>2641</v>
      </c>
      <c r="F1037" s="38" t="s">
        <v>3721</v>
      </c>
      <c r="G1037" s="39">
        <v>29.75</v>
      </c>
      <c r="H1037" s="40">
        <v>18.98</v>
      </c>
      <c r="I1037" s="196"/>
    </row>
    <row r="1038" spans="1:9" x14ac:dyDescent="0.2">
      <c r="A1038" s="37" t="s">
        <v>2673</v>
      </c>
      <c r="B1038" s="38" t="s">
        <v>2685</v>
      </c>
      <c r="C1038" s="39" t="s">
        <v>95</v>
      </c>
      <c r="D1038" s="39" t="s">
        <v>2686</v>
      </c>
      <c r="E1038" s="38" t="s">
        <v>2641</v>
      </c>
      <c r="F1038" s="38" t="s">
        <v>3721</v>
      </c>
      <c r="G1038" s="39">
        <v>21.69</v>
      </c>
      <c r="H1038" s="40">
        <v>13.83</v>
      </c>
      <c r="I1038" s="196"/>
    </row>
    <row r="1039" spans="1:9" x14ac:dyDescent="0.2">
      <c r="A1039" s="37" t="s">
        <v>654</v>
      </c>
      <c r="B1039" s="38" t="s">
        <v>3722</v>
      </c>
      <c r="C1039" s="39" t="s">
        <v>95</v>
      </c>
      <c r="D1039" s="39" t="s">
        <v>3723</v>
      </c>
      <c r="E1039" s="38" t="s">
        <v>76</v>
      </c>
      <c r="F1039" s="38" t="s">
        <v>6</v>
      </c>
      <c r="G1039" s="39">
        <v>1.82</v>
      </c>
      <c r="H1039" s="40">
        <v>1.82</v>
      </c>
      <c r="I1039" s="196"/>
    </row>
    <row r="1040" spans="1:9" x14ac:dyDescent="0.2">
      <c r="A1040" s="37" t="s">
        <v>1536</v>
      </c>
      <c r="B1040" s="38" t="s">
        <v>60</v>
      </c>
      <c r="C1040" s="39" t="s">
        <v>61</v>
      </c>
      <c r="D1040" s="39" t="s">
        <v>3</v>
      </c>
      <c r="E1040" s="38" t="s">
        <v>62</v>
      </c>
      <c r="F1040" s="38" t="s">
        <v>63</v>
      </c>
      <c r="G1040" s="39" t="s">
        <v>64</v>
      </c>
      <c r="H1040" s="40" t="s">
        <v>4</v>
      </c>
      <c r="I1040" s="196"/>
    </row>
    <row r="1041" spans="1:9" x14ac:dyDescent="0.2">
      <c r="A1041" s="37" t="s">
        <v>78</v>
      </c>
      <c r="B1041" s="38" t="s">
        <v>1537</v>
      </c>
      <c r="C1041" s="39" t="s">
        <v>74</v>
      </c>
      <c r="D1041" s="39" t="s">
        <v>1538</v>
      </c>
      <c r="E1041" s="38" t="s">
        <v>76</v>
      </c>
      <c r="F1041" s="38" t="s">
        <v>6</v>
      </c>
      <c r="G1041" s="39">
        <v>2016.58</v>
      </c>
      <c r="H1041" s="40">
        <v>2016.58</v>
      </c>
      <c r="I1041" s="196"/>
    </row>
    <row r="1042" spans="1:9" x14ac:dyDescent="0.2">
      <c r="A1042" s="37" t="s">
        <v>2673</v>
      </c>
      <c r="B1042" s="38" t="s">
        <v>2649</v>
      </c>
      <c r="C1042" s="39" t="s">
        <v>95</v>
      </c>
      <c r="D1042" s="39" t="s">
        <v>2650</v>
      </c>
      <c r="E1042" s="38" t="s">
        <v>2641</v>
      </c>
      <c r="F1042" s="38" t="s">
        <v>3724</v>
      </c>
      <c r="G1042" s="39">
        <v>132.66999999999999</v>
      </c>
      <c r="H1042" s="40">
        <v>2016.58</v>
      </c>
      <c r="I1042" s="196"/>
    </row>
    <row r="1043" spans="1:9" x14ac:dyDescent="0.2">
      <c r="A1043" s="37" t="s">
        <v>1565</v>
      </c>
      <c r="B1043" s="38" t="s">
        <v>60</v>
      </c>
      <c r="C1043" s="39" t="s">
        <v>61</v>
      </c>
      <c r="D1043" s="39" t="s">
        <v>3</v>
      </c>
      <c r="E1043" s="38" t="s">
        <v>62</v>
      </c>
      <c r="F1043" s="38" t="s">
        <v>63</v>
      </c>
      <c r="G1043" s="39" t="s">
        <v>64</v>
      </c>
      <c r="H1043" s="40" t="s">
        <v>4</v>
      </c>
      <c r="I1043" s="196"/>
    </row>
    <row r="1044" spans="1:9" x14ac:dyDescent="0.2">
      <c r="A1044" s="37" t="s">
        <v>78</v>
      </c>
      <c r="B1044" s="38" t="s">
        <v>1566</v>
      </c>
      <c r="C1044" s="39" t="s">
        <v>74</v>
      </c>
      <c r="D1044" s="39" t="s">
        <v>1567</v>
      </c>
      <c r="E1044" s="38" t="s">
        <v>76</v>
      </c>
      <c r="F1044" s="38" t="s">
        <v>6</v>
      </c>
      <c r="G1044" s="39">
        <v>279.69</v>
      </c>
      <c r="H1044" s="40">
        <v>279.69</v>
      </c>
      <c r="I1044" s="196"/>
    </row>
    <row r="1045" spans="1:9" ht="19.5" x14ac:dyDescent="0.2">
      <c r="A1045" s="37" t="s">
        <v>2673</v>
      </c>
      <c r="B1045" s="38" t="s">
        <v>3725</v>
      </c>
      <c r="C1045" s="39" t="s">
        <v>95</v>
      </c>
      <c r="D1045" s="39" t="s">
        <v>3726</v>
      </c>
      <c r="E1045" s="38" t="s">
        <v>2885</v>
      </c>
      <c r="F1045" s="38" t="s">
        <v>3411</v>
      </c>
      <c r="G1045" s="39">
        <v>2.0699999999999998</v>
      </c>
      <c r="H1045" s="40">
        <v>0.04</v>
      </c>
      <c r="I1045" s="196"/>
    </row>
    <row r="1046" spans="1:9" ht="19.5" x14ac:dyDescent="0.2">
      <c r="A1046" s="37" t="s">
        <v>2673</v>
      </c>
      <c r="B1046" s="38" t="s">
        <v>2986</v>
      </c>
      <c r="C1046" s="39" t="s">
        <v>95</v>
      </c>
      <c r="D1046" s="39" t="s">
        <v>2987</v>
      </c>
      <c r="E1046" s="38" t="s">
        <v>2885</v>
      </c>
      <c r="F1046" s="38" t="s">
        <v>3727</v>
      </c>
      <c r="G1046" s="39">
        <v>99.83</v>
      </c>
      <c r="H1046" s="40">
        <v>26.19</v>
      </c>
      <c r="I1046" s="196"/>
    </row>
    <row r="1047" spans="1:9" ht="19.5" x14ac:dyDescent="0.2">
      <c r="A1047" s="37" t="s">
        <v>2673</v>
      </c>
      <c r="B1047" s="38" t="s">
        <v>2989</v>
      </c>
      <c r="C1047" s="39" t="s">
        <v>95</v>
      </c>
      <c r="D1047" s="39" t="s">
        <v>2990</v>
      </c>
      <c r="E1047" s="38" t="s">
        <v>2889</v>
      </c>
      <c r="F1047" s="38" t="s">
        <v>2879</v>
      </c>
      <c r="G1047" s="39">
        <v>40.82</v>
      </c>
      <c r="H1047" s="40">
        <v>1.87</v>
      </c>
      <c r="I1047" s="196"/>
    </row>
    <row r="1048" spans="1:9" x14ac:dyDescent="0.2">
      <c r="A1048" s="37" t="s">
        <v>2673</v>
      </c>
      <c r="B1048" s="38" t="s">
        <v>2901</v>
      </c>
      <c r="C1048" s="39" t="s">
        <v>95</v>
      </c>
      <c r="D1048" s="39" t="s">
        <v>2902</v>
      </c>
      <c r="E1048" s="38" t="s">
        <v>2641</v>
      </c>
      <c r="F1048" s="38" t="s">
        <v>3728</v>
      </c>
      <c r="G1048" s="39">
        <v>25.75</v>
      </c>
      <c r="H1048" s="40">
        <v>53.11</v>
      </c>
      <c r="I1048" s="196"/>
    </row>
    <row r="1049" spans="1:9" x14ac:dyDescent="0.2">
      <c r="A1049" s="37" t="s">
        <v>2673</v>
      </c>
      <c r="B1049" s="38" t="s">
        <v>2992</v>
      </c>
      <c r="C1049" s="39" t="s">
        <v>95</v>
      </c>
      <c r="D1049" s="39" t="s">
        <v>2993</v>
      </c>
      <c r="E1049" s="38" t="s">
        <v>2641</v>
      </c>
      <c r="F1049" s="38" t="s">
        <v>3729</v>
      </c>
      <c r="G1049" s="39">
        <v>27.44</v>
      </c>
      <c r="H1049" s="40">
        <v>0.75</v>
      </c>
      <c r="I1049" s="196"/>
    </row>
    <row r="1050" spans="1:9" x14ac:dyDescent="0.2">
      <c r="A1050" s="37" t="s">
        <v>2673</v>
      </c>
      <c r="B1050" s="38" t="s">
        <v>2744</v>
      </c>
      <c r="C1050" s="39" t="s">
        <v>95</v>
      </c>
      <c r="D1050" s="39" t="s">
        <v>2745</v>
      </c>
      <c r="E1050" s="38" t="s">
        <v>2641</v>
      </c>
      <c r="F1050" s="38" t="s">
        <v>3730</v>
      </c>
      <c r="G1050" s="39">
        <v>20.79</v>
      </c>
      <c r="H1050" s="40">
        <v>58.22</v>
      </c>
      <c r="I1050" s="196"/>
    </row>
    <row r="1051" spans="1:9" x14ac:dyDescent="0.2">
      <c r="A1051" s="37" t="s">
        <v>2673</v>
      </c>
      <c r="B1051" s="38" t="s">
        <v>2996</v>
      </c>
      <c r="C1051" s="39" t="s">
        <v>95</v>
      </c>
      <c r="D1051" s="39" t="s">
        <v>2997</v>
      </c>
      <c r="E1051" s="38" t="s">
        <v>2641</v>
      </c>
      <c r="F1051" s="38" t="s">
        <v>3731</v>
      </c>
      <c r="G1051" s="39">
        <v>26.53</v>
      </c>
      <c r="H1051" s="40">
        <v>8.1999999999999993</v>
      </c>
      <c r="I1051" s="196"/>
    </row>
    <row r="1052" spans="1:9" x14ac:dyDescent="0.2">
      <c r="A1052" s="37" t="s">
        <v>2673</v>
      </c>
      <c r="B1052" s="38" t="s">
        <v>2999</v>
      </c>
      <c r="C1052" s="39" t="s">
        <v>95</v>
      </c>
      <c r="D1052" s="39" t="s">
        <v>3000</v>
      </c>
      <c r="E1052" s="38" t="s">
        <v>2641</v>
      </c>
      <c r="F1052" s="38" t="s">
        <v>3732</v>
      </c>
      <c r="G1052" s="39">
        <v>26.02</v>
      </c>
      <c r="H1052" s="40">
        <v>12.51</v>
      </c>
      <c r="I1052" s="196"/>
    </row>
    <row r="1053" spans="1:9" x14ac:dyDescent="0.2">
      <c r="A1053" s="37" t="s">
        <v>2673</v>
      </c>
      <c r="B1053" s="38" t="s">
        <v>2827</v>
      </c>
      <c r="C1053" s="39" t="s">
        <v>95</v>
      </c>
      <c r="D1053" s="39" t="s">
        <v>2828</v>
      </c>
      <c r="E1053" s="38" t="s">
        <v>2641</v>
      </c>
      <c r="F1053" s="38" t="s">
        <v>3731</v>
      </c>
      <c r="G1053" s="39">
        <v>21.65</v>
      </c>
      <c r="H1053" s="40">
        <v>6.69</v>
      </c>
      <c r="I1053" s="196"/>
    </row>
    <row r="1054" spans="1:9" x14ac:dyDescent="0.2">
      <c r="A1054" s="37" t="s">
        <v>2673</v>
      </c>
      <c r="B1054" s="38" t="s">
        <v>3733</v>
      </c>
      <c r="C1054" s="39" t="s">
        <v>95</v>
      </c>
      <c r="D1054" s="39" t="s">
        <v>3734</v>
      </c>
      <c r="E1054" s="38" t="s">
        <v>2641</v>
      </c>
      <c r="F1054" s="38" t="s">
        <v>3735</v>
      </c>
      <c r="G1054" s="39">
        <v>21.32</v>
      </c>
      <c r="H1054" s="40">
        <v>17.39</v>
      </c>
      <c r="I1054" s="196"/>
    </row>
    <row r="1055" spans="1:9" x14ac:dyDescent="0.2">
      <c r="A1055" s="37" t="s">
        <v>2673</v>
      </c>
      <c r="B1055" s="38" t="s">
        <v>3002</v>
      </c>
      <c r="C1055" s="39" t="s">
        <v>95</v>
      </c>
      <c r="D1055" s="39" t="s">
        <v>3003</v>
      </c>
      <c r="E1055" s="38" t="s">
        <v>2641</v>
      </c>
      <c r="F1055" s="38" t="s">
        <v>3732</v>
      </c>
      <c r="G1055" s="39">
        <v>21.28</v>
      </c>
      <c r="H1055" s="40">
        <v>10.23</v>
      </c>
      <c r="I1055" s="196"/>
    </row>
    <row r="1056" spans="1:9" x14ac:dyDescent="0.2">
      <c r="A1056" s="37" t="s">
        <v>654</v>
      </c>
      <c r="B1056" s="38" t="s">
        <v>3005</v>
      </c>
      <c r="C1056" s="39" t="s">
        <v>95</v>
      </c>
      <c r="D1056" s="39" t="s">
        <v>3006</v>
      </c>
      <c r="E1056" s="38" t="s">
        <v>111</v>
      </c>
      <c r="F1056" s="38" t="s">
        <v>3736</v>
      </c>
      <c r="G1056" s="39">
        <v>87</v>
      </c>
      <c r="H1056" s="40">
        <v>3.31</v>
      </c>
      <c r="I1056" s="196"/>
    </row>
    <row r="1057" spans="1:9" x14ac:dyDescent="0.2">
      <c r="A1057" s="37" t="s">
        <v>654</v>
      </c>
      <c r="B1057" s="38" t="s">
        <v>3737</v>
      </c>
      <c r="C1057" s="39" t="s">
        <v>95</v>
      </c>
      <c r="D1057" s="39" t="s">
        <v>3738</v>
      </c>
      <c r="E1057" s="38" t="s">
        <v>111</v>
      </c>
      <c r="F1057" s="38" t="s">
        <v>3739</v>
      </c>
      <c r="G1057" s="39">
        <v>99.4</v>
      </c>
      <c r="H1057" s="40">
        <v>2.06</v>
      </c>
      <c r="I1057" s="196"/>
    </row>
    <row r="1058" spans="1:9" x14ac:dyDescent="0.2">
      <c r="A1058" s="37" t="s">
        <v>654</v>
      </c>
      <c r="B1058" s="38" t="s">
        <v>3008</v>
      </c>
      <c r="C1058" s="39" t="s">
        <v>95</v>
      </c>
      <c r="D1058" s="39" t="s">
        <v>3009</v>
      </c>
      <c r="E1058" s="38" t="s">
        <v>787</v>
      </c>
      <c r="F1058" s="38" t="s">
        <v>3740</v>
      </c>
      <c r="G1058" s="39">
        <v>1.2</v>
      </c>
      <c r="H1058" s="40">
        <v>1.46</v>
      </c>
      <c r="I1058" s="196"/>
    </row>
    <row r="1059" spans="1:9" x14ac:dyDescent="0.2">
      <c r="A1059" s="37" t="s">
        <v>654</v>
      </c>
      <c r="B1059" s="38" t="s">
        <v>3011</v>
      </c>
      <c r="C1059" s="39" t="s">
        <v>95</v>
      </c>
      <c r="D1059" s="39" t="s">
        <v>3012</v>
      </c>
      <c r="E1059" s="38" t="s">
        <v>787</v>
      </c>
      <c r="F1059" s="38" t="s">
        <v>3741</v>
      </c>
      <c r="G1059" s="39">
        <v>0.8</v>
      </c>
      <c r="H1059" s="40">
        <v>14.59</v>
      </c>
      <c r="I1059" s="196"/>
    </row>
    <row r="1060" spans="1:9" x14ac:dyDescent="0.2">
      <c r="A1060" s="37" t="s">
        <v>654</v>
      </c>
      <c r="B1060" s="38" t="s">
        <v>3742</v>
      </c>
      <c r="C1060" s="39" t="s">
        <v>95</v>
      </c>
      <c r="D1060" s="39" t="s">
        <v>3743</v>
      </c>
      <c r="E1060" s="38" t="s">
        <v>76</v>
      </c>
      <c r="F1060" s="38" t="s">
        <v>266</v>
      </c>
      <c r="G1060" s="39">
        <v>0.65</v>
      </c>
      <c r="H1060" s="40">
        <v>52.41</v>
      </c>
      <c r="I1060" s="196"/>
    </row>
    <row r="1061" spans="1:9" x14ac:dyDescent="0.2">
      <c r="A1061" s="37" t="s">
        <v>654</v>
      </c>
      <c r="B1061" s="38" t="s">
        <v>3014</v>
      </c>
      <c r="C1061" s="39" t="s">
        <v>95</v>
      </c>
      <c r="D1061" s="39" t="s">
        <v>3015</v>
      </c>
      <c r="E1061" s="38" t="s">
        <v>2920</v>
      </c>
      <c r="F1061" s="38" t="s">
        <v>3744</v>
      </c>
      <c r="G1061" s="39">
        <v>41.35</v>
      </c>
      <c r="H1061" s="40">
        <v>0.67</v>
      </c>
      <c r="I1061" s="196"/>
    </row>
    <row r="1062" spans="1:9" x14ac:dyDescent="0.2">
      <c r="A1062" s="37" t="s">
        <v>654</v>
      </c>
      <c r="B1062" s="38" t="s">
        <v>3017</v>
      </c>
      <c r="C1062" s="39" t="s">
        <v>95</v>
      </c>
      <c r="D1062" s="39" t="s">
        <v>3018</v>
      </c>
      <c r="E1062" s="38" t="s">
        <v>787</v>
      </c>
      <c r="F1062" s="38" t="s">
        <v>3745</v>
      </c>
      <c r="G1062" s="39">
        <v>31.97</v>
      </c>
      <c r="H1062" s="40">
        <v>7.4</v>
      </c>
      <c r="I1062" s="196"/>
    </row>
    <row r="1063" spans="1:9" x14ac:dyDescent="0.2">
      <c r="A1063" s="37" t="s">
        <v>654</v>
      </c>
      <c r="B1063" s="38" t="s">
        <v>3746</v>
      </c>
      <c r="C1063" s="39" t="s">
        <v>95</v>
      </c>
      <c r="D1063" s="39" t="s">
        <v>3747</v>
      </c>
      <c r="E1063" s="38" t="s">
        <v>111</v>
      </c>
      <c r="F1063" s="38" t="s">
        <v>3748</v>
      </c>
      <c r="G1063" s="39">
        <v>88.13</v>
      </c>
      <c r="H1063" s="40">
        <v>1.1100000000000001</v>
      </c>
      <c r="I1063" s="196"/>
    </row>
    <row r="1064" spans="1:9" ht="19.5" x14ac:dyDescent="0.2">
      <c r="A1064" s="37" t="s">
        <v>654</v>
      </c>
      <c r="B1064" s="38" t="s">
        <v>3749</v>
      </c>
      <c r="C1064" s="39" t="s">
        <v>95</v>
      </c>
      <c r="D1064" s="39" t="s">
        <v>3750</v>
      </c>
      <c r="E1064" s="38" t="s">
        <v>2920</v>
      </c>
      <c r="F1064" s="38" t="s">
        <v>3751</v>
      </c>
      <c r="G1064" s="39">
        <v>7.26</v>
      </c>
      <c r="H1064" s="40">
        <v>1.48</v>
      </c>
      <c r="I1064" s="196"/>
    </row>
    <row r="1065" spans="1:9" x14ac:dyDescent="0.2">
      <c r="A1065" s="37" t="s">
        <v>1569</v>
      </c>
      <c r="B1065" s="38" t="s">
        <v>60</v>
      </c>
      <c r="C1065" s="39" t="s">
        <v>61</v>
      </c>
      <c r="D1065" s="39" t="s">
        <v>3</v>
      </c>
      <c r="E1065" s="38" t="s">
        <v>62</v>
      </c>
      <c r="F1065" s="38" t="s">
        <v>63</v>
      </c>
      <c r="G1065" s="39" t="s">
        <v>64</v>
      </c>
      <c r="H1065" s="40" t="s">
        <v>4</v>
      </c>
      <c r="I1065" s="196"/>
    </row>
    <row r="1066" spans="1:9" x14ac:dyDescent="0.2">
      <c r="A1066" s="37" t="s">
        <v>78</v>
      </c>
      <c r="B1066" s="38" t="s">
        <v>1570</v>
      </c>
      <c r="C1066" s="39" t="s">
        <v>74</v>
      </c>
      <c r="D1066" s="39" t="s">
        <v>1571</v>
      </c>
      <c r="E1066" s="38" t="s">
        <v>76</v>
      </c>
      <c r="F1066" s="38" t="s">
        <v>6</v>
      </c>
      <c r="G1066" s="39">
        <v>516.49</v>
      </c>
      <c r="H1066" s="40">
        <v>516.49</v>
      </c>
      <c r="I1066" s="196"/>
    </row>
    <row r="1067" spans="1:9" x14ac:dyDescent="0.2">
      <c r="A1067" s="37" t="s">
        <v>2673</v>
      </c>
      <c r="B1067" s="38" t="s">
        <v>2744</v>
      </c>
      <c r="C1067" s="39" t="s">
        <v>95</v>
      </c>
      <c r="D1067" s="39" t="s">
        <v>2745</v>
      </c>
      <c r="E1067" s="38" t="s">
        <v>2641</v>
      </c>
      <c r="F1067" s="38" t="s">
        <v>3752</v>
      </c>
      <c r="G1067" s="39">
        <v>20.79</v>
      </c>
      <c r="H1067" s="40">
        <v>183.15</v>
      </c>
      <c r="I1067" s="196"/>
    </row>
    <row r="1068" spans="1:9" x14ac:dyDescent="0.2">
      <c r="A1068" s="37" t="s">
        <v>2673</v>
      </c>
      <c r="B1068" s="38" t="s">
        <v>2901</v>
      </c>
      <c r="C1068" s="39" t="s">
        <v>95</v>
      </c>
      <c r="D1068" s="39" t="s">
        <v>2902</v>
      </c>
      <c r="E1068" s="38" t="s">
        <v>2641</v>
      </c>
      <c r="F1068" s="38" t="s">
        <v>3753</v>
      </c>
      <c r="G1068" s="39">
        <v>25.75</v>
      </c>
      <c r="H1068" s="40">
        <v>129</v>
      </c>
      <c r="I1068" s="196"/>
    </row>
    <row r="1069" spans="1:9" x14ac:dyDescent="0.2">
      <c r="A1069" s="37" t="s">
        <v>654</v>
      </c>
      <c r="B1069" s="38" t="s">
        <v>3746</v>
      </c>
      <c r="C1069" s="39" t="s">
        <v>95</v>
      </c>
      <c r="D1069" s="39" t="s">
        <v>3747</v>
      </c>
      <c r="E1069" s="38" t="s">
        <v>111</v>
      </c>
      <c r="F1069" s="38" t="s">
        <v>3754</v>
      </c>
      <c r="G1069" s="39">
        <v>88.13</v>
      </c>
      <c r="H1069" s="40">
        <v>1.0900000000000001</v>
      </c>
      <c r="I1069" s="196"/>
    </row>
    <row r="1070" spans="1:9" x14ac:dyDescent="0.2">
      <c r="A1070" s="37" t="s">
        <v>654</v>
      </c>
      <c r="B1070" s="38" t="s">
        <v>3005</v>
      </c>
      <c r="C1070" s="39" t="s">
        <v>95</v>
      </c>
      <c r="D1070" s="39" t="s">
        <v>3006</v>
      </c>
      <c r="E1070" s="38" t="s">
        <v>111</v>
      </c>
      <c r="F1070" s="38" t="s">
        <v>3350</v>
      </c>
      <c r="G1070" s="39">
        <v>87</v>
      </c>
      <c r="H1070" s="40">
        <v>13.05</v>
      </c>
      <c r="I1070" s="196"/>
    </row>
    <row r="1071" spans="1:9" x14ac:dyDescent="0.2">
      <c r="A1071" s="37" t="s">
        <v>654</v>
      </c>
      <c r="B1071" s="38" t="s">
        <v>3008</v>
      </c>
      <c r="C1071" s="39" t="s">
        <v>95</v>
      </c>
      <c r="D1071" s="39" t="s">
        <v>3009</v>
      </c>
      <c r="E1071" s="38" t="s">
        <v>787</v>
      </c>
      <c r="F1071" s="38" t="s">
        <v>3755</v>
      </c>
      <c r="G1071" s="39">
        <v>1.2</v>
      </c>
      <c r="H1071" s="40">
        <v>13.2</v>
      </c>
      <c r="I1071" s="196"/>
    </row>
    <row r="1072" spans="1:9" ht="19.5" x14ac:dyDescent="0.2">
      <c r="A1072" s="37" t="s">
        <v>654</v>
      </c>
      <c r="B1072" s="38" t="s">
        <v>3756</v>
      </c>
      <c r="C1072" s="39" t="s">
        <v>95</v>
      </c>
      <c r="D1072" s="39" t="s">
        <v>3757</v>
      </c>
      <c r="E1072" s="38" t="s">
        <v>104</v>
      </c>
      <c r="F1072" s="38" t="s">
        <v>3118</v>
      </c>
      <c r="G1072" s="39">
        <v>59.69</v>
      </c>
      <c r="H1072" s="40">
        <v>7.16</v>
      </c>
      <c r="I1072" s="196"/>
    </row>
    <row r="1073" spans="1:9" x14ac:dyDescent="0.2">
      <c r="A1073" s="37" t="s">
        <v>654</v>
      </c>
      <c r="B1073" s="38" t="s">
        <v>3011</v>
      </c>
      <c r="C1073" s="39" t="s">
        <v>95</v>
      </c>
      <c r="D1073" s="39" t="s">
        <v>3012</v>
      </c>
      <c r="E1073" s="38" t="s">
        <v>787</v>
      </c>
      <c r="F1073" s="38" t="s">
        <v>3758</v>
      </c>
      <c r="G1073" s="39">
        <v>0.8</v>
      </c>
      <c r="H1073" s="40">
        <v>27.75</v>
      </c>
      <c r="I1073" s="196"/>
    </row>
    <row r="1074" spans="1:9" x14ac:dyDescent="0.2">
      <c r="A1074" s="37" t="s">
        <v>654</v>
      </c>
      <c r="B1074" s="38" t="s">
        <v>3737</v>
      </c>
      <c r="C1074" s="39" t="s">
        <v>95</v>
      </c>
      <c r="D1074" s="39" t="s">
        <v>3738</v>
      </c>
      <c r="E1074" s="38" t="s">
        <v>111</v>
      </c>
      <c r="F1074" s="38" t="s">
        <v>3759</v>
      </c>
      <c r="G1074" s="39">
        <v>99.4</v>
      </c>
      <c r="H1074" s="40">
        <v>1.3</v>
      </c>
      <c r="I1074" s="196"/>
    </row>
    <row r="1075" spans="1:9" x14ac:dyDescent="0.2">
      <c r="A1075" s="37" t="s">
        <v>654</v>
      </c>
      <c r="B1075" s="38" t="s">
        <v>3760</v>
      </c>
      <c r="C1075" s="39" t="s">
        <v>95</v>
      </c>
      <c r="D1075" s="39" t="s">
        <v>3761</v>
      </c>
      <c r="E1075" s="38" t="s">
        <v>111</v>
      </c>
      <c r="F1075" s="38" t="s">
        <v>3762</v>
      </c>
      <c r="G1075" s="39">
        <v>93.4</v>
      </c>
      <c r="H1075" s="40">
        <v>1.1200000000000001</v>
      </c>
      <c r="I1075" s="196"/>
    </row>
    <row r="1076" spans="1:9" x14ac:dyDescent="0.2">
      <c r="A1076" s="37" t="s">
        <v>654</v>
      </c>
      <c r="B1076" s="38" t="s">
        <v>3742</v>
      </c>
      <c r="C1076" s="39" t="s">
        <v>95</v>
      </c>
      <c r="D1076" s="39" t="s">
        <v>3743</v>
      </c>
      <c r="E1076" s="38" t="s">
        <v>76</v>
      </c>
      <c r="F1076" s="38" t="s">
        <v>3763</v>
      </c>
      <c r="G1076" s="39">
        <v>0.65</v>
      </c>
      <c r="H1076" s="40">
        <v>130</v>
      </c>
      <c r="I1076" s="196"/>
    </row>
    <row r="1077" spans="1:9" x14ac:dyDescent="0.2">
      <c r="A1077" s="37" t="s">
        <v>654</v>
      </c>
      <c r="B1077" s="38" t="s">
        <v>3764</v>
      </c>
      <c r="C1077" s="39" t="s">
        <v>95</v>
      </c>
      <c r="D1077" s="39" t="s">
        <v>3765</v>
      </c>
      <c r="E1077" s="38" t="s">
        <v>787</v>
      </c>
      <c r="F1077" s="38" t="s">
        <v>3766</v>
      </c>
      <c r="G1077" s="39">
        <v>7.68</v>
      </c>
      <c r="H1077" s="40">
        <v>9.67</v>
      </c>
      <c r="I1077" s="196"/>
    </row>
    <row r="1078" spans="1:9" x14ac:dyDescent="0.2">
      <c r="A1078" s="37" t="s">
        <v>1573</v>
      </c>
      <c r="B1078" s="38" t="s">
        <v>60</v>
      </c>
      <c r="C1078" s="39" t="s">
        <v>61</v>
      </c>
      <c r="D1078" s="39" t="s">
        <v>3</v>
      </c>
      <c r="E1078" s="38" t="s">
        <v>62</v>
      </c>
      <c r="F1078" s="38" t="s">
        <v>63</v>
      </c>
      <c r="G1078" s="39" t="s">
        <v>64</v>
      </c>
      <c r="H1078" s="40" t="s">
        <v>4</v>
      </c>
      <c r="I1078" s="196"/>
    </row>
    <row r="1079" spans="1:9" ht="19.5" x14ac:dyDescent="0.2">
      <c r="A1079" s="37" t="s">
        <v>78</v>
      </c>
      <c r="B1079" s="38" t="s">
        <v>1574</v>
      </c>
      <c r="C1079" s="39" t="s">
        <v>74</v>
      </c>
      <c r="D1079" s="39" t="s">
        <v>1575</v>
      </c>
      <c r="E1079" s="38" t="s">
        <v>76</v>
      </c>
      <c r="F1079" s="38" t="s">
        <v>6</v>
      </c>
      <c r="G1079" s="39">
        <v>1174.04</v>
      </c>
      <c r="H1079" s="40">
        <v>1174.04</v>
      </c>
      <c r="I1079" s="196"/>
    </row>
    <row r="1080" spans="1:9" x14ac:dyDescent="0.2">
      <c r="A1080" s="37" t="s">
        <v>2673</v>
      </c>
      <c r="B1080" s="38" t="s">
        <v>2685</v>
      </c>
      <c r="C1080" s="39" t="s">
        <v>95</v>
      </c>
      <c r="D1080" s="39" t="s">
        <v>2686</v>
      </c>
      <c r="E1080" s="38" t="s">
        <v>2641</v>
      </c>
      <c r="F1080" s="38" t="s">
        <v>3158</v>
      </c>
      <c r="G1080" s="39">
        <v>21.69</v>
      </c>
      <c r="H1080" s="40">
        <v>130.13999999999999</v>
      </c>
      <c r="I1080" s="196"/>
    </row>
    <row r="1081" spans="1:9" x14ac:dyDescent="0.2">
      <c r="A1081" s="37" t="s">
        <v>2673</v>
      </c>
      <c r="B1081" s="38" t="s">
        <v>2688</v>
      </c>
      <c r="C1081" s="39" t="s">
        <v>95</v>
      </c>
      <c r="D1081" s="39" t="s">
        <v>2689</v>
      </c>
      <c r="E1081" s="38" t="s">
        <v>2641</v>
      </c>
      <c r="F1081" s="38" t="s">
        <v>3158</v>
      </c>
      <c r="G1081" s="39">
        <v>29.75</v>
      </c>
      <c r="H1081" s="40">
        <v>178.5</v>
      </c>
      <c r="I1081" s="196"/>
    </row>
    <row r="1082" spans="1:9" ht="19.5" x14ac:dyDescent="0.2">
      <c r="A1082" s="37" t="s">
        <v>654</v>
      </c>
      <c r="B1082" s="38" t="s">
        <v>3767</v>
      </c>
      <c r="C1082" s="39" t="s">
        <v>4811</v>
      </c>
      <c r="D1082" s="39" t="s">
        <v>3768</v>
      </c>
      <c r="E1082" s="38" t="s">
        <v>76</v>
      </c>
      <c r="F1082" s="38" t="s">
        <v>6</v>
      </c>
      <c r="G1082" s="39">
        <v>865.4</v>
      </c>
      <c r="H1082" s="40">
        <v>865.4</v>
      </c>
      <c r="I1082" s="196"/>
    </row>
    <row r="1083" spans="1:9" x14ac:dyDescent="0.2">
      <c r="A1083" s="37" t="s">
        <v>1577</v>
      </c>
      <c r="B1083" s="38" t="s">
        <v>60</v>
      </c>
      <c r="C1083" s="39" t="s">
        <v>61</v>
      </c>
      <c r="D1083" s="39" t="s">
        <v>3</v>
      </c>
      <c r="E1083" s="38" t="s">
        <v>62</v>
      </c>
      <c r="F1083" s="38" t="s">
        <v>63</v>
      </c>
      <c r="G1083" s="39" t="s">
        <v>64</v>
      </c>
      <c r="H1083" s="40" t="s">
        <v>4</v>
      </c>
      <c r="I1083" s="196"/>
    </row>
    <row r="1084" spans="1:9" ht="19.5" x14ac:dyDescent="0.2">
      <c r="A1084" s="37" t="s">
        <v>78</v>
      </c>
      <c r="B1084" s="38" t="s">
        <v>1578</v>
      </c>
      <c r="C1084" s="39" t="s">
        <v>74</v>
      </c>
      <c r="D1084" s="39" t="s">
        <v>1579</v>
      </c>
      <c r="E1084" s="38" t="s">
        <v>76</v>
      </c>
      <c r="F1084" s="38" t="s">
        <v>6</v>
      </c>
      <c r="G1084" s="39">
        <v>1858.87</v>
      </c>
      <c r="H1084" s="40">
        <v>1858.87</v>
      </c>
      <c r="I1084" s="196"/>
    </row>
    <row r="1085" spans="1:9" x14ac:dyDescent="0.2">
      <c r="A1085" s="37" t="s">
        <v>2673</v>
      </c>
      <c r="B1085" s="38" t="s">
        <v>2685</v>
      </c>
      <c r="C1085" s="39" t="s">
        <v>95</v>
      </c>
      <c r="D1085" s="39" t="s">
        <v>2686</v>
      </c>
      <c r="E1085" s="38" t="s">
        <v>2641</v>
      </c>
      <c r="F1085" s="38" t="s">
        <v>2755</v>
      </c>
      <c r="G1085" s="39">
        <v>21.69</v>
      </c>
      <c r="H1085" s="40">
        <v>8.67</v>
      </c>
      <c r="I1085" s="196"/>
    </row>
    <row r="1086" spans="1:9" x14ac:dyDescent="0.2">
      <c r="A1086" s="37" t="s">
        <v>2673</v>
      </c>
      <c r="B1086" s="38" t="s">
        <v>2688</v>
      </c>
      <c r="C1086" s="39" t="s">
        <v>95</v>
      </c>
      <c r="D1086" s="39" t="s">
        <v>2689</v>
      </c>
      <c r="E1086" s="38" t="s">
        <v>2641</v>
      </c>
      <c r="F1086" s="38" t="s">
        <v>2755</v>
      </c>
      <c r="G1086" s="39">
        <v>29.75</v>
      </c>
      <c r="H1086" s="40">
        <v>11.9</v>
      </c>
      <c r="I1086" s="196"/>
    </row>
    <row r="1087" spans="1:9" ht="19.5" x14ac:dyDescent="0.2">
      <c r="A1087" s="37" t="s">
        <v>654</v>
      </c>
      <c r="B1087" s="38" t="s">
        <v>3769</v>
      </c>
      <c r="C1087" s="39" t="s">
        <v>95</v>
      </c>
      <c r="D1087" s="39" t="s">
        <v>3770</v>
      </c>
      <c r="E1087" s="38" t="s">
        <v>76</v>
      </c>
      <c r="F1087" s="38" t="s">
        <v>6</v>
      </c>
      <c r="G1087" s="39">
        <v>1838.3</v>
      </c>
      <c r="H1087" s="40">
        <v>1838.3</v>
      </c>
      <c r="I1087" s="196"/>
    </row>
    <row r="1088" spans="1:9" x14ac:dyDescent="0.2">
      <c r="A1088" s="37" t="s">
        <v>1581</v>
      </c>
      <c r="B1088" s="38" t="s">
        <v>60</v>
      </c>
      <c r="C1088" s="39" t="s">
        <v>61</v>
      </c>
      <c r="D1088" s="39" t="s">
        <v>3</v>
      </c>
      <c r="E1088" s="38" t="s">
        <v>62</v>
      </c>
      <c r="F1088" s="38" t="s">
        <v>63</v>
      </c>
      <c r="G1088" s="39" t="s">
        <v>64</v>
      </c>
      <c r="H1088" s="40" t="s">
        <v>4</v>
      </c>
      <c r="I1088" s="196"/>
    </row>
    <row r="1089" spans="1:9" x14ac:dyDescent="0.2">
      <c r="A1089" s="37" t="s">
        <v>78</v>
      </c>
      <c r="B1089" s="38" t="s">
        <v>1582</v>
      </c>
      <c r="C1089" s="39" t="s">
        <v>74</v>
      </c>
      <c r="D1089" s="39" t="s">
        <v>1583</v>
      </c>
      <c r="E1089" s="38" t="s">
        <v>97</v>
      </c>
      <c r="F1089" s="38" t="s">
        <v>6</v>
      </c>
      <c r="G1089" s="39">
        <v>419.75</v>
      </c>
      <c r="H1089" s="40">
        <v>419.75</v>
      </c>
      <c r="I1089" s="196"/>
    </row>
    <row r="1090" spans="1:9" x14ac:dyDescent="0.2">
      <c r="A1090" s="37" t="s">
        <v>2673</v>
      </c>
      <c r="B1090" s="38" t="s">
        <v>2688</v>
      </c>
      <c r="C1090" s="39" t="s">
        <v>95</v>
      </c>
      <c r="D1090" s="39" t="s">
        <v>2689</v>
      </c>
      <c r="E1090" s="38" t="s">
        <v>2641</v>
      </c>
      <c r="F1090" s="38" t="s">
        <v>3147</v>
      </c>
      <c r="G1090" s="39">
        <v>29.75</v>
      </c>
      <c r="H1090" s="40">
        <v>74.37</v>
      </c>
      <c r="I1090" s="196"/>
    </row>
    <row r="1091" spans="1:9" x14ac:dyDescent="0.2">
      <c r="A1091" s="37" t="s">
        <v>2673</v>
      </c>
      <c r="B1091" s="38" t="s">
        <v>2685</v>
      </c>
      <c r="C1091" s="39" t="s">
        <v>95</v>
      </c>
      <c r="D1091" s="39" t="s">
        <v>2686</v>
      </c>
      <c r="E1091" s="38" t="s">
        <v>2641</v>
      </c>
      <c r="F1091" s="38" t="s">
        <v>3147</v>
      </c>
      <c r="G1091" s="39">
        <v>21.69</v>
      </c>
      <c r="H1091" s="40">
        <v>54.22</v>
      </c>
      <c r="I1091" s="196"/>
    </row>
    <row r="1092" spans="1:9" ht="19.5" x14ac:dyDescent="0.2">
      <c r="A1092" s="37" t="s">
        <v>654</v>
      </c>
      <c r="B1092" s="38" t="s">
        <v>3771</v>
      </c>
      <c r="C1092" s="39" t="s">
        <v>2833</v>
      </c>
      <c r="D1092" s="39" t="s">
        <v>3772</v>
      </c>
      <c r="E1092" s="38" t="s">
        <v>787</v>
      </c>
      <c r="F1092" s="38" t="s">
        <v>3773</v>
      </c>
      <c r="G1092" s="39">
        <v>116</v>
      </c>
      <c r="H1092" s="40">
        <v>291.16000000000003</v>
      </c>
      <c r="I1092" s="196"/>
    </row>
    <row r="1093" spans="1:9" x14ac:dyDescent="0.2">
      <c r="A1093" s="37" t="s">
        <v>1585</v>
      </c>
      <c r="B1093" s="38" t="s">
        <v>60</v>
      </c>
      <c r="C1093" s="39" t="s">
        <v>61</v>
      </c>
      <c r="D1093" s="39" t="s">
        <v>3</v>
      </c>
      <c r="E1093" s="38" t="s">
        <v>62</v>
      </c>
      <c r="F1093" s="38" t="s">
        <v>63</v>
      </c>
      <c r="G1093" s="39" t="s">
        <v>64</v>
      </c>
      <c r="H1093" s="40" t="s">
        <v>4</v>
      </c>
      <c r="I1093" s="196"/>
    </row>
    <row r="1094" spans="1:9" x14ac:dyDescent="0.2">
      <c r="A1094" s="37" t="s">
        <v>78</v>
      </c>
      <c r="B1094" s="38" t="s">
        <v>1586</v>
      </c>
      <c r="C1094" s="39" t="s">
        <v>74</v>
      </c>
      <c r="D1094" s="39" t="s">
        <v>1587</v>
      </c>
      <c r="E1094" s="38" t="s">
        <v>76</v>
      </c>
      <c r="F1094" s="38" t="s">
        <v>6</v>
      </c>
      <c r="G1094" s="39">
        <v>383.89</v>
      </c>
      <c r="H1094" s="40">
        <v>383.89</v>
      </c>
      <c r="I1094" s="196"/>
    </row>
    <row r="1095" spans="1:9" x14ac:dyDescent="0.2">
      <c r="A1095" s="37" t="s">
        <v>2673</v>
      </c>
      <c r="B1095" s="38" t="s">
        <v>2685</v>
      </c>
      <c r="C1095" s="39" t="s">
        <v>95</v>
      </c>
      <c r="D1095" s="39" t="s">
        <v>2686</v>
      </c>
      <c r="E1095" s="38" t="s">
        <v>2641</v>
      </c>
      <c r="F1095" s="38" t="s">
        <v>3774</v>
      </c>
      <c r="G1095" s="39">
        <v>21.69</v>
      </c>
      <c r="H1095" s="40">
        <v>16.98</v>
      </c>
      <c r="I1095" s="196"/>
    </row>
    <row r="1096" spans="1:9" x14ac:dyDescent="0.2">
      <c r="A1096" s="37" t="s">
        <v>2673</v>
      </c>
      <c r="B1096" s="38" t="s">
        <v>2688</v>
      </c>
      <c r="C1096" s="39" t="s">
        <v>95</v>
      </c>
      <c r="D1096" s="39" t="s">
        <v>2689</v>
      </c>
      <c r="E1096" s="38" t="s">
        <v>2641</v>
      </c>
      <c r="F1096" s="38" t="s">
        <v>3774</v>
      </c>
      <c r="G1096" s="39">
        <v>29.75</v>
      </c>
      <c r="H1096" s="40">
        <v>23.29</v>
      </c>
      <c r="I1096" s="196"/>
    </row>
    <row r="1097" spans="1:9" ht="19.5" x14ac:dyDescent="0.2">
      <c r="A1097" s="37" t="s">
        <v>654</v>
      </c>
      <c r="B1097" s="38" t="s">
        <v>3775</v>
      </c>
      <c r="C1097" s="39" t="s">
        <v>95</v>
      </c>
      <c r="D1097" s="39" t="s">
        <v>3776</v>
      </c>
      <c r="E1097" s="38" t="s">
        <v>76</v>
      </c>
      <c r="F1097" s="38" t="s">
        <v>2712</v>
      </c>
      <c r="G1097" s="39">
        <v>3.31</v>
      </c>
      <c r="H1097" s="40">
        <v>9.93</v>
      </c>
      <c r="I1097" s="196"/>
    </row>
    <row r="1098" spans="1:9" ht="19.5" x14ac:dyDescent="0.2">
      <c r="A1098" s="37" t="s">
        <v>654</v>
      </c>
      <c r="B1098" s="38" t="s">
        <v>3777</v>
      </c>
      <c r="C1098" s="39" t="s">
        <v>74</v>
      </c>
      <c r="D1098" s="39" t="s">
        <v>3778</v>
      </c>
      <c r="E1098" s="38" t="s">
        <v>76</v>
      </c>
      <c r="F1098" s="38" t="s">
        <v>6</v>
      </c>
      <c r="G1098" s="39">
        <v>333.69</v>
      </c>
      <c r="H1098" s="40">
        <v>333.69</v>
      </c>
      <c r="I1098" s="196"/>
    </row>
    <row r="1099" spans="1:9" x14ac:dyDescent="0.2">
      <c r="A1099" s="37" t="s">
        <v>1592</v>
      </c>
      <c r="B1099" s="38" t="s">
        <v>60</v>
      </c>
      <c r="C1099" s="39" t="s">
        <v>61</v>
      </c>
      <c r="D1099" s="39" t="s">
        <v>3</v>
      </c>
      <c r="E1099" s="38" t="s">
        <v>62</v>
      </c>
      <c r="F1099" s="38" t="s">
        <v>63</v>
      </c>
      <c r="G1099" s="39" t="s">
        <v>64</v>
      </c>
      <c r="H1099" s="40" t="s">
        <v>4</v>
      </c>
      <c r="I1099" s="196"/>
    </row>
    <row r="1100" spans="1:9" x14ac:dyDescent="0.2">
      <c r="A1100" s="37" t="s">
        <v>78</v>
      </c>
      <c r="B1100" s="38" t="s">
        <v>1593</v>
      </c>
      <c r="C1100" s="39" t="s">
        <v>74</v>
      </c>
      <c r="D1100" s="39" t="s">
        <v>1594</v>
      </c>
      <c r="E1100" s="38" t="s">
        <v>76</v>
      </c>
      <c r="F1100" s="38" t="s">
        <v>6</v>
      </c>
      <c r="G1100" s="39">
        <v>3987.74</v>
      </c>
      <c r="H1100" s="40">
        <v>3987.74</v>
      </c>
      <c r="I1100" s="196"/>
    </row>
    <row r="1101" spans="1:9" x14ac:dyDescent="0.2">
      <c r="A1101" s="37" t="s">
        <v>2673</v>
      </c>
      <c r="B1101" s="38" t="s">
        <v>2827</v>
      </c>
      <c r="C1101" s="39" t="s">
        <v>95</v>
      </c>
      <c r="D1101" s="39" t="s">
        <v>2828</v>
      </c>
      <c r="E1101" s="38" t="s">
        <v>2641</v>
      </c>
      <c r="F1101" s="38" t="s">
        <v>3779</v>
      </c>
      <c r="G1101" s="39">
        <v>21.65</v>
      </c>
      <c r="H1101" s="40">
        <v>189.82</v>
      </c>
      <c r="I1101" s="196"/>
    </row>
    <row r="1102" spans="1:9" x14ac:dyDescent="0.2">
      <c r="A1102" s="37" t="s">
        <v>2673</v>
      </c>
      <c r="B1102" s="38" t="s">
        <v>3189</v>
      </c>
      <c r="C1102" s="39" t="s">
        <v>95</v>
      </c>
      <c r="D1102" s="39" t="s">
        <v>3190</v>
      </c>
      <c r="E1102" s="38" t="s">
        <v>2641</v>
      </c>
      <c r="F1102" s="38" t="s">
        <v>3779</v>
      </c>
      <c r="G1102" s="39">
        <v>28.77</v>
      </c>
      <c r="H1102" s="40">
        <v>252.25</v>
      </c>
      <c r="I1102" s="196"/>
    </row>
    <row r="1103" spans="1:9" x14ac:dyDescent="0.2">
      <c r="A1103" s="37" t="s">
        <v>2673</v>
      </c>
      <c r="B1103" s="38" t="s">
        <v>2657</v>
      </c>
      <c r="C1103" s="39" t="s">
        <v>95</v>
      </c>
      <c r="D1103" s="39" t="s">
        <v>2658</v>
      </c>
      <c r="E1103" s="38" t="s">
        <v>2641</v>
      </c>
      <c r="F1103" s="38" t="s">
        <v>3779</v>
      </c>
      <c r="G1103" s="39">
        <v>30.22</v>
      </c>
      <c r="H1103" s="40">
        <v>264.95999999999998</v>
      </c>
      <c r="I1103" s="196"/>
    </row>
    <row r="1104" spans="1:9" x14ac:dyDescent="0.2">
      <c r="A1104" s="37" t="s">
        <v>654</v>
      </c>
      <c r="B1104" s="38" t="s">
        <v>3780</v>
      </c>
      <c r="C1104" s="39" t="s">
        <v>2822</v>
      </c>
      <c r="D1104" s="39" t="s">
        <v>3781</v>
      </c>
      <c r="E1104" s="38" t="s">
        <v>2641</v>
      </c>
      <c r="F1104" s="38" t="s">
        <v>3268</v>
      </c>
      <c r="G1104" s="39">
        <v>354.27</v>
      </c>
      <c r="H1104" s="40">
        <v>1771.35</v>
      </c>
      <c r="I1104" s="196"/>
    </row>
    <row r="1105" spans="1:9" x14ac:dyDescent="0.2">
      <c r="A1105" s="37" t="s">
        <v>654</v>
      </c>
      <c r="B1105" s="38" t="s">
        <v>3782</v>
      </c>
      <c r="C1105" s="39" t="s">
        <v>2822</v>
      </c>
      <c r="D1105" s="39" t="s">
        <v>3783</v>
      </c>
      <c r="E1105" s="38" t="s">
        <v>76</v>
      </c>
      <c r="F1105" s="38" t="s">
        <v>6</v>
      </c>
      <c r="G1105" s="39">
        <v>332.9</v>
      </c>
      <c r="H1105" s="40">
        <v>332.9</v>
      </c>
      <c r="I1105" s="196"/>
    </row>
    <row r="1106" spans="1:9" ht="19.5" x14ac:dyDescent="0.2">
      <c r="A1106" s="37" t="s">
        <v>654</v>
      </c>
      <c r="B1106" s="38" t="s">
        <v>3784</v>
      </c>
      <c r="C1106" s="39" t="s">
        <v>2822</v>
      </c>
      <c r="D1106" s="39" t="s">
        <v>3785</v>
      </c>
      <c r="E1106" s="38" t="s">
        <v>76</v>
      </c>
      <c r="F1106" s="38" t="s">
        <v>3786</v>
      </c>
      <c r="G1106" s="39">
        <v>1141.0899999999999</v>
      </c>
      <c r="H1106" s="40">
        <v>1176.46</v>
      </c>
      <c r="I1106" s="196"/>
    </row>
    <row r="1107" spans="1:9" x14ac:dyDescent="0.2">
      <c r="A1107" s="37" t="s">
        <v>1596</v>
      </c>
      <c r="B1107" s="38" t="s">
        <v>60</v>
      </c>
      <c r="C1107" s="39" t="s">
        <v>61</v>
      </c>
      <c r="D1107" s="39" t="s">
        <v>3</v>
      </c>
      <c r="E1107" s="38" t="s">
        <v>62</v>
      </c>
      <c r="F1107" s="38" t="s">
        <v>63</v>
      </c>
      <c r="G1107" s="39" t="s">
        <v>64</v>
      </c>
      <c r="H1107" s="40" t="s">
        <v>4</v>
      </c>
      <c r="I1107" s="196"/>
    </row>
    <row r="1108" spans="1:9" x14ac:dyDescent="0.2">
      <c r="A1108" s="37" t="s">
        <v>78</v>
      </c>
      <c r="B1108" s="38" t="s">
        <v>1597</v>
      </c>
      <c r="C1108" s="39" t="s">
        <v>74</v>
      </c>
      <c r="D1108" s="39" t="s">
        <v>1598</v>
      </c>
      <c r="E1108" s="38" t="s">
        <v>76</v>
      </c>
      <c r="F1108" s="38" t="s">
        <v>6</v>
      </c>
      <c r="G1108" s="39">
        <v>62730.74</v>
      </c>
      <c r="H1108" s="40">
        <v>62730.74</v>
      </c>
      <c r="I1108" s="196"/>
    </row>
    <row r="1109" spans="1:9" x14ac:dyDescent="0.2">
      <c r="A1109" s="37" t="s">
        <v>2673</v>
      </c>
      <c r="B1109" s="38" t="s">
        <v>2688</v>
      </c>
      <c r="C1109" s="39" t="s">
        <v>95</v>
      </c>
      <c r="D1109" s="39" t="s">
        <v>2689</v>
      </c>
      <c r="E1109" s="38" t="s">
        <v>2641</v>
      </c>
      <c r="F1109" s="38" t="s">
        <v>3787</v>
      </c>
      <c r="G1109" s="39">
        <v>29.75</v>
      </c>
      <c r="H1109" s="40">
        <v>3094</v>
      </c>
      <c r="I1109" s="196"/>
    </row>
    <row r="1110" spans="1:9" x14ac:dyDescent="0.2">
      <c r="A1110" s="37" t="s">
        <v>2673</v>
      </c>
      <c r="B1110" s="38" t="s">
        <v>2827</v>
      </c>
      <c r="C1110" s="39" t="s">
        <v>95</v>
      </c>
      <c r="D1110" s="39" t="s">
        <v>2828</v>
      </c>
      <c r="E1110" s="38" t="s">
        <v>2641</v>
      </c>
      <c r="F1110" s="38" t="s">
        <v>3787</v>
      </c>
      <c r="G1110" s="39">
        <v>21.65</v>
      </c>
      <c r="H1110" s="40">
        <v>2251.6</v>
      </c>
      <c r="I1110" s="196"/>
    </row>
    <row r="1111" spans="1:9" x14ac:dyDescent="0.2">
      <c r="A1111" s="37" t="s">
        <v>2673</v>
      </c>
      <c r="B1111" s="38" t="s">
        <v>3788</v>
      </c>
      <c r="C1111" s="39" t="s">
        <v>74</v>
      </c>
      <c r="D1111" s="39" t="s">
        <v>3789</v>
      </c>
      <c r="E1111" s="38" t="s">
        <v>76</v>
      </c>
      <c r="F1111" s="38" t="s">
        <v>6</v>
      </c>
      <c r="G1111" s="39">
        <v>2877.34</v>
      </c>
      <c r="H1111" s="40">
        <v>2877.34</v>
      </c>
      <c r="I1111" s="196"/>
    </row>
    <row r="1112" spans="1:9" ht="29.25" x14ac:dyDescent="0.2">
      <c r="A1112" s="37" t="s">
        <v>2673</v>
      </c>
      <c r="B1112" s="38" t="s">
        <v>2954</v>
      </c>
      <c r="C1112" s="39" t="s">
        <v>95</v>
      </c>
      <c r="D1112" s="39" t="s">
        <v>2955</v>
      </c>
      <c r="E1112" s="38" t="s">
        <v>2885</v>
      </c>
      <c r="F1112" s="38" t="s">
        <v>3268</v>
      </c>
      <c r="G1112" s="39">
        <v>271.05</v>
      </c>
      <c r="H1112" s="40">
        <v>1355.25</v>
      </c>
      <c r="I1112" s="196"/>
    </row>
    <row r="1113" spans="1:9" x14ac:dyDescent="0.2">
      <c r="A1113" s="37" t="s">
        <v>2673</v>
      </c>
      <c r="B1113" s="38" t="s">
        <v>3790</v>
      </c>
      <c r="C1113" s="39" t="s">
        <v>95</v>
      </c>
      <c r="D1113" s="39" t="s">
        <v>3791</v>
      </c>
      <c r="E1113" s="38" t="s">
        <v>2641</v>
      </c>
      <c r="F1113" s="38" t="s">
        <v>3268</v>
      </c>
      <c r="G1113" s="39">
        <v>27.16</v>
      </c>
      <c r="H1113" s="40">
        <v>135.80000000000001</v>
      </c>
      <c r="I1113" s="196"/>
    </row>
    <row r="1114" spans="1:9" x14ac:dyDescent="0.2">
      <c r="A1114" s="37" t="s">
        <v>654</v>
      </c>
      <c r="B1114" s="38" t="s">
        <v>3792</v>
      </c>
      <c r="C1114" s="39" t="s">
        <v>95</v>
      </c>
      <c r="D1114" s="39" t="s">
        <v>3793</v>
      </c>
      <c r="E1114" s="38" t="s">
        <v>97</v>
      </c>
      <c r="F1114" s="38" t="s">
        <v>3268</v>
      </c>
      <c r="G1114" s="39">
        <v>38.21</v>
      </c>
      <c r="H1114" s="40">
        <v>191.05</v>
      </c>
      <c r="I1114" s="196"/>
    </row>
    <row r="1115" spans="1:9" ht="19.5" x14ac:dyDescent="0.2">
      <c r="A1115" s="37" t="s">
        <v>654</v>
      </c>
      <c r="B1115" s="38" t="s">
        <v>3794</v>
      </c>
      <c r="C1115" s="39" t="s">
        <v>95</v>
      </c>
      <c r="D1115" s="39" t="s">
        <v>3795</v>
      </c>
      <c r="E1115" s="38" t="s">
        <v>76</v>
      </c>
      <c r="F1115" s="38" t="s">
        <v>6</v>
      </c>
      <c r="G1115" s="39">
        <v>36914.31</v>
      </c>
      <c r="H1115" s="40">
        <v>36914.31</v>
      </c>
      <c r="I1115" s="196"/>
    </row>
    <row r="1116" spans="1:9" ht="19.5" x14ac:dyDescent="0.2">
      <c r="A1116" s="37" t="s">
        <v>654</v>
      </c>
      <c r="B1116" s="38" t="s">
        <v>3796</v>
      </c>
      <c r="C1116" s="39" t="s">
        <v>95</v>
      </c>
      <c r="D1116" s="39" t="s">
        <v>3797</v>
      </c>
      <c r="E1116" s="38" t="s">
        <v>76</v>
      </c>
      <c r="F1116" s="38" t="s">
        <v>2712</v>
      </c>
      <c r="G1116" s="39">
        <v>219.51</v>
      </c>
      <c r="H1116" s="40">
        <v>658.53</v>
      </c>
      <c r="I1116" s="196"/>
    </row>
    <row r="1117" spans="1:9" x14ac:dyDescent="0.2">
      <c r="A1117" s="37" t="s">
        <v>654</v>
      </c>
      <c r="B1117" s="38" t="s">
        <v>3798</v>
      </c>
      <c r="C1117" s="39" t="s">
        <v>95</v>
      </c>
      <c r="D1117" s="39" t="s">
        <v>3799</v>
      </c>
      <c r="E1117" s="38" t="s">
        <v>76</v>
      </c>
      <c r="F1117" s="38" t="s">
        <v>3158</v>
      </c>
      <c r="G1117" s="39">
        <v>23.88</v>
      </c>
      <c r="H1117" s="40">
        <v>143.28</v>
      </c>
      <c r="I1117" s="196"/>
    </row>
    <row r="1118" spans="1:9" ht="19.5" x14ac:dyDescent="0.2">
      <c r="A1118" s="37" t="s">
        <v>654</v>
      </c>
      <c r="B1118" s="38" t="s">
        <v>3800</v>
      </c>
      <c r="C1118" s="39" t="s">
        <v>95</v>
      </c>
      <c r="D1118" s="39" t="s">
        <v>3801</v>
      </c>
      <c r="E1118" s="38" t="s">
        <v>76</v>
      </c>
      <c r="F1118" s="38" t="s">
        <v>42</v>
      </c>
      <c r="G1118" s="39">
        <v>63.81</v>
      </c>
      <c r="H1118" s="40">
        <v>127.62</v>
      </c>
      <c r="I1118" s="196"/>
    </row>
    <row r="1119" spans="1:9" x14ac:dyDescent="0.2">
      <c r="A1119" s="37" t="s">
        <v>654</v>
      </c>
      <c r="B1119" s="38" t="s">
        <v>2715</v>
      </c>
      <c r="C1119" s="39" t="s">
        <v>95</v>
      </c>
      <c r="D1119" s="39" t="s">
        <v>2716</v>
      </c>
      <c r="E1119" s="38" t="s">
        <v>76</v>
      </c>
      <c r="F1119" s="38" t="s">
        <v>42</v>
      </c>
      <c r="G1119" s="39">
        <v>38.74</v>
      </c>
      <c r="H1119" s="40">
        <v>77.48</v>
      </c>
      <c r="I1119" s="196"/>
    </row>
    <row r="1120" spans="1:9" ht="19.5" x14ac:dyDescent="0.2">
      <c r="A1120" s="37" t="s">
        <v>654</v>
      </c>
      <c r="B1120" s="38" t="s">
        <v>3802</v>
      </c>
      <c r="C1120" s="39" t="s">
        <v>4811</v>
      </c>
      <c r="D1120" s="39" t="s">
        <v>3803</v>
      </c>
      <c r="E1120" s="38" t="s">
        <v>76</v>
      </c>
      <c r="F1120" s="38" t="s">
        <v>42</v>
      </c>
      <c r="G1120" s="39">
        <v>31.98</v>
      </c>
      <c r="H1120" s="40">
        <v>63.96</v>
      </c>
      <c r="I1120" s="196"/>
    </row>
    <row r="1121" spans="1:9" ht="19.5" x14ac:dyDescent="0.2">
      <c r="A1121" s="37" t="s">
        <v>654</v>
      </c>
      <c r="B1121" s="38" t="s">
        <v>3804</v>
      </c>
      <c r="C1121" s="39" t="s">
        <v>4811</v>
      </c>
      <c r="D1121" s="39" t="s">
        <v>3805</v>
      </c>
      <c r="E1121" s="38" t="s">
        <v>76</v>
      </c>
      <c r="F1121" s="38" t="s">
        <v>42</v>
      </c>
      <c r="G1121" s="39">
        <v>12.06</v>
      </c>
      <c r="H1121" s="40">
        <v>24.12</v>
      </c>
      <c r="I1121" s="196"/>
    </row>
    <row r="1122" spans="1:9" ht="19.5" x14ac:dyDescent="0.2">
      <c r="A1122" s="37" t="s">
        <v>654</v>
      </c>
      <c r="B1122" s="38" t="s">
        <v>3806</v>
      </c>
      <c r="C1122" s="39" t="s">
        <v>95</v>
      </c>
      <c r="D1122" s="39" t="s">
        <v>3807</v>
      </c>
      <c r="E1122" s="38" t="s">
        <v>76</v>
      </c>
      <c r="F1122" s="38" t="s">
        <v>3158</v>
      </c>
      <c r="G1122" s="39">
        <v>19.75</v>
      </c>
      <c r="H1122" s="40">
        <v>118.5</v>
      </c>
      <c r="I1122" s="196"/>
    </row>
    <row r="1123" spans="1:9" ht="19.5" x14ac:dyDescent="0.2">
      <c r="A1123" s="37" t="s">
        <v>654</v>
      </c>
      <c r="B1123" s="38" t="s">
        <v>3808</v>
      </c>
      <c r="C1123" s="39" t="s">
        <v>4811</v>
      </c>
      <c r="D1123" s="39" t="s">
        <v>3809</v>
      </c>
      <c r="E1123" s="38" t="s">
        <v>76</v>
      </c>
      <c r="F1123" s="38" t="s">
        <v>3158</v>
      </c>
      <c r="G1123" s="39">
        <v>7.13</v>
      </c>
      <c r="H1123" s="40">
        <v>42.78</v>
      </c>
      <c r="I1123" s="196"/>
    </row>
    <row r="1124" spans="1:9" ht="19.5" x14ac:dyDescent="0.2">
      <c r="A1124" s="37" t="s">
        <v>654</v>
      </c>
      <c r="B1124" s="38" t="s">
        <v>3810</v>
      </c>
      <c r="C1124" s="39" t="s">
        <v>95</v>
      </c>
      <c r="D1124" s="39" t="s">
        <v>3811</v>
      </c>
      <c r="E1124" s="38" t="s">
        <v>76</v>
      </c>
      <c r="F1124" s="38" t="s">
        <v>2719</v>
      </c>
      <c r="G1124" s="39">
        <v>278.22000000000003</v>
      </c>
      <c r="H1124" s="40">
        <v>1112.8800000000001</v>
      </c>
      <c r="I1124" s="196"/>
    </row>
    <row r="1125" spans="1:9" x14ac:dyDescent="0.2">
      <c r="A1125" s="37" t="s">
        <v>654</v>
      </c>
      <c r="B1125" s="38" t="s">
        <v>3812</v>
      </c>
      <c r="C1125" s="39" t="s">
        <v>95</v>
      </c>
      <c r="D1125" s="39" t="s">
        <v>3813</v>
      </c>
      <c r="E1125" s="38" t="s">
        <v>76</v>
      </c>
      <c r="F1125" s="38" t="s">
        <v>42</v>
      </c>
      <c r="G1125" s="39">
        <v>108.6</v>
      </c>
      <c r="H1125" s="40">
        <v>217.2</v>
      </c>
      <c r="I1125" s="196"/>
    </row>
    <row r="1126" spans="1:9" x14ac:dyDescent="0.2">
      <c r="A1126" s="37" t="s">
        <v>654</v>
      </c>
      <c r="B1126" s="38" t="s">
        <v>3814</v>
      </c>
      <c r="C1126" s="39" t="s">
        <v>95</v>
      </c>
      <c r="D1126" s="39" t="s">
        <v>3815</v>
      </c>
      <c r="E1126" s="38" t="s">
        <v>76</v>
      </c>
      <c r="F1126" s="38" t="s">
        <v>2712</v>
      </c>
      <c r="G1126" s="39">
        <v>111.41</v>
      </c>
      <c r="H1126" s="40">
        <v>334.23</v>
      </c>
      <c r="I1126" s="196"/>
    </row>
    <row r="1127" spans="1:9" ht="19.5" x14ac:dyDescent="0.2">
      <c r="A1127" s="37" t="s">
        <v>654</v>
      </c>
      <c r="B1127" s="38" t="s">
        <v>3816</v>
      </c>
      <c r="C1127" s="39" t="s">
        <v>95</v>
      </c>
      <c r="D1127" s="39" t="s">
        <v>3817</v>
      </c>
      <c r="E1127" s="38" t="s">
        <v>76</v>
      </c>
      <c r="F1127" s="38" t="s">
        <v>6</v>
      </c>
      <c r="G1127" s="39">
        <v>71.19</v>
      </c>
      <c r="H1127" s="40">
        <v>71.19</v>
      </c>
      <c r="I1127" s="196"/>
    </row>
    <row r="1128" spans="1:9" x14ac:dyDescent="0.2">
      <c r="A1128" s="37" t="s">
        <v>654</v>
      </c>
      <c r="B1128" s="38" t="s">
        <v>3818</v>
      </c>
      <c r="C1128" s="39" t="s">
        <v>95</v>
      </c>
      <c r="D1128" s="39" t="s">
        <v>3819</v>
      </c>
      <c r="E1128" s="38" t="s">
        <v>76</v>
      </c>
      <c r="F1128" s="38" t="s">
        <v>42</v>
      </c>
      <c r="G1128" s="39">
        <v>8.41</v>
      </c>
      <c r="H1128" s="40">
        <v>16.82</v>
      </c>
      <c r="I1128" s="196"/>
    </row>
    <row r="1129" spans="1:9" ht="19.5" x14ac:dyDescent="0.2">
      <c r="A1129" s="37" t="s">
        <v>654</v>
      </c>
      <c r="B1129" s="38" t="s">
        <v>3820</v>
      </c>
      <c r="C1129" s="39" t="s">
        <v>95</v>
      </c>
      <c r="D1129" s="39" t="s">
        <v>3821</v>
      </c>
      <c r="E1129" s="38" t="s">
        <v>97</v>
      </c>
      <c r="F1129" s="38" t="s">
        <v>3822</v>
      </c>
      <c r="G1129" s="39">
        <v>46.59</v>
      </c>
      <c r="H1129" s="40">
        <v>419.31</v>
      </c>
      <c r="I1129" s="196"/>
    </row>
    <row r="1130" spans="1:9" x14ac:dyDescent="0.2">
      <c r="A1130" s="37" t="s">
        <v>654</v>
      </c>
      <c r="B1130" s="38" t="s">
        <v>3823</v>
      </c>
      <c r="C1130" s="39" t="s">
        <v>95</v>
      </c>
      <c r="D1130" s="39" t="s">
        <v>3824</v>
      </c>
      <c r="E1130" s="38" t="s">
        <v>97</v>
      </c>
      <c r="F1130" s="38" t="s">
        <v>3825</v>
      </c>
      <c r="G1130" s="39">
        <v>18.2</v>
      </c>
      <c r="H1130" s="40">
        <v>455</v>
      </c>
      <c r="I1130" s="196"/>
    </row>
    <row r="1131" spans="1:9" ht="19.5" x14ac:dyDescent="0.2">
      <c r="A1131" s="37" t="s">
        <v>654</v>
      </c>
      <c r="B1131" s="38" t="s">
        <v>3826</v>
      </c>
      <c r="C1131" s="39" t="s">
        <v>4811</v>
      </c>
      <c r="D1131" s="39" t="s">
        <v>3827</v>
      </c>
      <c r="E1131" s="38" t="s">
        <v>76</v>
      </c>
      <c r="F1131" s="38" t="s">
        <v>6</v>
      </c>
      <c r="G1131" s="39">
        <v>704.49</v>
      </c>
      <c r="H1131" s="40">
        <v>704.49</v>
      </c>
      <c r="I1131" s="196"/>
    </row>
    <row r="1132" spans="1:9" ht="19.5" x14ac:dyDescent="0.2">
      <c r="A1132" s="37" t="s">
        <v>654</v>
      </c>
      <c r="B1132" s="38" t="s">
        <v>3828</v>
      </c>
      <c r="C1132" s="39" t="s">
        <v>4811</v>
      </c>
      <c r="D1132" s="39" t="s">
        <v>3829</v>
      </c>
      <c r="E1132" s="38" t="s">
        <v>76</v>
      </c>
      <c r="F1132" s="38" t="s">
        <v>3830</v>
      </c>
      <c r="G1132" s="39">
        <v>1.43</v>
      </c>
      <c r="H1132" s="40">
        <v>20.02</v>
      </c>
      <c r="I1132" s="196"/>
    </row>
    <row r="1133" spans="1:9" x14ac:dyDescent="0.2">
      <c r="A1133" s="37" t="s">
        <v>654</v>
      </c>
      <c r="B1133" s="38" t="s">
        <v>3831</v>
      </c>
      <c r="C1133" s="39" t="s">
        <v>95</v>
      </c>
      <c r="D1133" s="39" t="s">
        <v>3832</v>
      </c>
      <c r="E1133" s="38" t="s">
        <v>76</v>
      </c>
      <c r="F1133" s="38" t="s">
        <v>2719</v>
      </c>
      <c r="G1133" s="39">
        <v>17.45</v>
      </c>
      <c r="H1133" s="40">
        <v>69.8</v>
      </c>
      <c r="I1133" s="196"/>
    </row>
    <row r="1134" spans="1:9" x14ac:dyDescent="0.2">
      <c r="A1134" s="37" t="s">
        <v>654</v>
      </c>
      <c r="B1134" s="38" t="s">
        <v>3833</v>
      </c>
      <c r="C1134" s="39" t="s">
        <v>95</v>
      </c>
      <c r="D1134" s="39" t="s">
        <v>3834</v>
      </c>
      <c r="E1134" s="38" t="s">
        <v>76</v>
      </c>
      <c r="F1134" s="38" t="s">
        <v>2719</v>
      </c>
      <c r="G1134" s="39">
        <v>2.95</v>
      </c>
      <c r="H1134" s="40">
        <v>11.8</v>
      </c>
      <c r="I1134" s="196"/>
    </row>
    <row r="1135" spans="1:9" ht="19.5" x14ac:dyDescent="0.2">
      <c r="A1135" s="37" t="s">
        <v>654</v>
      </c>
      <c r="B1135" s="38" t="s">
        <v>3835</v>
      </c>
      <c r="C1135" s="39" t="s">
        <v>95</v>
      </c>
      <c r="D1135" s="39" t="s">
        <v>3836</v>
      </c>
      <c r="E1135" s="38" t="s">
        <v>76</v>
      </c>
      <c r="F1135" s="38" t="s">
        <v>2712</v>
      </c>
      <c r="G1135" s="39">
        <v>11.38</v>
      </c>
      <c r="H1135" s="40">
        <v>34.14</v>
      </c>
      <c r="I1135" s="196"/>
    </row>
    <row r="1136" spans="1:9" ht="19.5" x14ac:dyDescent="0.2">
      <c r="A1136" s="37" t="s">
        <v>654</v>
      </c>
      <c r="B1136" s="38" t="s">
        <v>3837</v>
      </c>
      <c r="C1136" s="39" t="s">
        <v>4811</v>
      </c>
      <c r="D1136" s="39" t="s">
        <v>3838</v>
      </c>
      <c r="E1136" s="38" t="s">
        <v>76</v>
      </c>
      <c r="F1136" s="38" t="s">
        <v>2719</v>
      </c>
      <c r="G1136" s="39">
        <v>10.79</v>
      </c>
      <c r="H1136" s="40">
        <v>43.16</v>
      </c>
      <c r="I1136" s="196"/>
    </row>
    <row r="1137" spans="1:9" ht="19.5" x14ac:dyDescent="0.2">
      <c r="A1137" s="37" t="s">
        <v>654</v>
      </c>
      <c r="B1137" s="38" t="s">
        <v>3839</v>
      </c>
      <c r="C1137" s="39" t="s">
        <v>95</v>
      </c>
      <c r="D1137" s="39" t="s">
        <v>3840</v>
      </c>
      <c r="E1137" s="38" t="s">
        <v>76</v>
      </c>
      <c r="F1137" s="38" t="s">
        <v>6</v>
      </c>
      <c r="G1137" s="39">
        <v>260.62</v>
      </c>
      <c r="H1137" s="40">
        <v>260.62</v>
      </c>
      <c r="I1137" s="196"/>
    </row>
    <row r="1138" spans="1:9" ht="19.5" x14ac:dyDescent="0.2">
      <c r="A1138" s="37" t="s">
        <v>654</v>
      </c>
      <c r="B1138" s="38" t="s">
        <v>3841</v>
      </c>
      <c r="C1138" s="39" t="s">
        <v>95</v>
      </c>
      <c r="D1138" s="39" t="s">
        <v>3842</v>
      </c>
      <c r="E1138" s="38" t="s">
        <v>76</v>
      </c>
      <c r="F1138" s="38" t="s">
        <v>42</v>
      </c>
      <c r="G1138" s="39">
        <v>59.07</v>
      </c>
      <c r="H1138" s="40">
        <v>118.14</v>
      </c>
      <c r="I1138" s="196"/>
    </row>
    <row r="1139" spans="1:9" x14ac:dyDescent="0.2">
      <c r="A1139" s="37" t="s">
        <v>654</v>
      </c>
      <c r="B1139" s="38" t="s">
        <v>3843</v>
      </c>
      <c r="C1139" s="39" t="s">
        <v>95</v>
      </c>
      <c r="D1139" s="39" t="s">
        <v>3844</v>
      </c>
      <c r="E1139" s="38" t="s">
        <v>76</v>
      </c>
      <c r="F1139" s="38" t="s">
        <v>2719</v>
      </c>
      <c r="G1139" s="39">
        <v>11.61</v>
      </c>
      <c r="H1139" s="40">
        <v>46.44</v>
      </c>
      <c r="I1139" s="196"/>
    </row>
    <row r="1140" spans="1:9" ht="19.5" x14ac:dyDescent="0.2">
      <c r="A1140" s="37" t="s">
        <v>654</v>
      </c>
      <c r="B1140" s="38" t="s">
        <v>3845</v>
      </c>
      <c r="C1140" s="39" t="s">
        <v>95</v>
      </c>
      <c r="D1140" s="39" t="s">
        <v>3846</v>
      </c>
      <c r="E1140" s="38" t="s">
        <v>97</v>
      </c>
      <c r="F1140" s="38" t="s">
        <v>3847</v>
      </c>
      <c r="G1140" s="39">
        <v>148.96</v>
      </c>
      <c r="H1140" s="40">
        <v>10427.200000000001</v>
      </c>
      <c r="I1140" s="196"/>
    </row>
    <row r="1141" spans="1:9" ht="19.5" x14ac:dyDescent="0.2">
      <c r="A1141" s="37" t="s">
        <v>654</v>
      </c>
      <c r="B1141" s="38" t="s">
        <v>3848</v>
      </c>
      <c r="C1141" s="39" t="s">
        <v>95</v>
      </c>
      <c r="D1141" s="39" t="s">
        <v>3849</v>
      </c>
      <c r="E1141" s="38" t="s">
        <v>76</v>
      </c>
      <c r="F1141" s="38" t="s">
        <v>2712</v>
      </c>
      <c r="G1141" s="39">
        <v>3.06</v>
      </c>
      <c r="H1141" s="40">
        <v>9.18</v>
      </c>
      <c r="I1141" s="196"/>
    </row>
    <row r="1142" spans="1:9" ht="19.5" x14ac:dyDescent="0.2">
      <c r="A1142" s="37" t="s">
        <v>654</v>
      </c>
      <c r="B1142" s="38" t="s">
        <v>3850</v>
      </c>
      <c r="C1142" s="39" t="s">
        <v>95</v>
      </c>
      <c r="D1142" s="39" t="s">
        <v>3851</v>
      </c>
      <c r="E1142" s="38" t="s">
        <v>76</v>
      </c>
      <c r="F1142" s="38" t="s">
        <v>3158</v>
      </c>
      <c r="G1142" s="39">
        <v>47.25</v>
      </c>
      <c r="H1142" s="40">
        <v>283.5</v>
      </c>
      <c r="I1142" s="196"/>
    </row>
    <row r="1143" spans="1:9" x14ac:dyDescent="0.2">
      <c r="A1143" s="37" t="s">
        <v>1657</v>
      </c>
      <c r="B1143" s="38" t="s">
        <v>60</v>
      </c>
      <c r="C1143" s="39" t="s">
        <v>61</v>
      </c>
      <c r="D1143" s="39" t="s">
        <v>3</v>
      </c>
      <c r="E1143" s="38" t="s">
        <v>62</v>
      </c>
      <c r="F1143" s="38" t="s">
        <v>63</v>
      </c>
      <c r="G1143" s="39" t="s">
        <v>64</v>
      </c>
      <c r="H1143" s="40" t="s">
        <v>4</v>
      </c>
      <c r="I1143" s="196"/>
    </row>
    <row r="1144" spans="1:9" x14ac:dyDescent="0.2">
      <c r="A1144" s="37" t="s">
        <v>78</v>
      </c>
      <c r="B1144" s="38" t="s">
        <v>1658</v>
      </c>
      <c r="C1144" s="39" t="s">
        <v>74</v>
      </c>
      <c r="D1144" s="39" t="s">
        <v>1659</v>
      </c>
      <c r="E1144" s="38" t="s">
        <v>76</v>
      </c>
      <c r="F1144" s="38" t="s">
        <v>6</v>
      </c>
      <c r="G1144" s="39">
        <v>24.21</v>
      </c>
      <c r="H1144" s="40">
        <v>24.21</v>
      </c>
      <c r="I1144" s="196"/>
    </row>
    <row r="1145" spans="1:9" x14ac:dyDescent="0.2">
      <c r="A1145" s="37" t="s">
        <v>2673</v>
      </c>
      <c r="B1145" s="38" t="s">
        <v>2769</v>
      </c>
      <c r="C1145" s="39" t="s">
        <v>95</v>
      </c>
      <c r="D1145" s="39" t="s">
        <v>2770</v>
      </c>
      <c r="E1145" s="38" t="s">
        <v>2641</v>
      </c>
      <c r="F1145" s="38" t="s">
        <v>2831</v>
      </c>
      <c r="G1145" s="39">
        <v>25.71</v>
      </c>
      <c r="H1145" s="40">
        <v>7.71</v>
      </c>
      <c r="I1145" s="196"/>
    </row>
    <row r="1146" spans="1:9" x14ac:dyDescent="0.2">
      <c r="A1146" s="37" t="s">
        <v>2673</v>
      </c>
      <c r="B1146" s="38" t="s">
        <v>2766</v>
      </c>
      <c r="C1146" s="39" t="s">
        <v>95</v>
      </c>
      <c r="D1146" s="39" t="s">
        <v>2767</v>
      </c>
      <c r="E1146" s="38" t="s">
        <v>2641</v>
      </c>
      <c r="F1146" s="38" t="s">
        <v>2831</v>
      </c>
      <c r="G1146" s="39">
        <v>20.72</v>
      </c>
      <c r="H1146" s="40">
        <v>6.21</v>
      </c>
      <c r="I1146" s="196"/>
    </row>
    <row r="1147" spans="1:9" x14ac:dyDescent="0.2">
      <c r="A1147" s="37" t="s">
        <v>654</v>
      </c>
      <c r="B1147" s="38" t="s">
        <v>3852</v>
      </c>
      <c r="C1147" s="39" t="s">
        <v>2912</v>
      </c>
      <c r="D1147" s="39" t="s">
        <v>3853</v>
      </c>
      <c r="E1147" s="38" t="s">
        <v>76</v>
      </c>
      <c r="F1147" s="38" t="s">
        <v>6</v>
      </c>
      <c r="G1147" s="39">
        <v>10.29</v>
      </c>
      <c r="H1147" s="40">
        <v>10.29</v>
      </c>
      <c r="I1147" s="196"/>
    </row>
    <row r="1148" spans="1:9" x14ac:dyDescent="0.2">
      <c r="A1148" s="37" t="s">
        <v>1693</v>
      </c>
      <c r="B1148" s="38" t="s">
        <v>60</v>
      </c>
      <c r="C1148" s="39" t="s">
        <v>61</v>
      </c>
      <c r="D1148" s="39" t="s">
        <v>3</v>
      </c>
      <c r="E1148" s="38" t="s">
        <v>62</v>
      </c>
      <c r="F1148" s="38" t="s">
        <v>63</v>
      </c>
      <c r="G1148" s="39" t="s">
        <v>64</v>
      </c>
      <c r="H1148" s="40" t="s">
        <v>4</v>
      </c>
      <c r="I1148" s="196"/>
    </row>
    <row r="1149" spans="1:9" ht="19.5" x14ac:dyDescent="0.2">
      <c r="A1149" s="37" t="s">
        <v>78</v>
      </c>
      <c r="B1149" s="38" t="s">
        <v>1694</v>
      </c>
      <c r="C1149" s="39" t="s">
        <v>74</v>
      </c>
      <c r="D1149" s="39" t="s">
        <v>1695</v>
      </c>
      <c r="E1149" s="38" t="s">
        <v>76</v>
      </c>
      <c r="F1149" s="38" t="s">
        <v>6</v>
      </c>
      <c r="G1149" s="39">
        <v>5.14</v>
      </c>
      <c r="H1149" s="40">
        <v>5.14</v>
      </c>
      <c r="I1149" s="196"/>
    </row>
    <row r="1150" spans="1:9" x14ac:dyDescent="0.2">
      <c r="A1150" s="37" t="s">
        <v>2673</v>
      </c>
      <c r="B1150" s="38" t="s">
        <v>2766</v>
      </c>
      <c r="C1150" s="39" t="s">
        <v>95</v>
      </c>
      <c r="D1150" s="39" t="s">
        <v>2767</v>
      </c>
      <c r="E1150" s="38" t="s">
        <v>2641</v>
      </c>
      <c r="F1150" s="38" t="s">
        <v>2722</v>
      </c>
      <c r="G1150" s="39">
        <v>20.72</v>
      </c>
      <c r="H1150" s="40">
        <v>1.24</v>
      </c>
      <c r="I1150" s="196"/>
    </row>
    <row r="1151" spans="1:9" x14ac:dyDescent="0.2">
      <c r="A1151" s="37" t="s">
        <v>2673</v>
      </c>
      <c r="B1151" s="38" t="s">
        <v>2769</v>
      </c>
      <c r="C1151" s="39" t="s">
        <v>95</v>
      </c>
      <c r="D1151" s="39" t="s">
        <v>2770</v>
      </c>
      <c r="E1151" s="38" t="s">
        <v>2641</v>
      </c>
      <c r="F1151" s="38" t="s">
        <v>2722</v>
      </c>
      <c r="G1151" s="39">
        <v>25.71</v>
      </c>
      <c r="H1151" s="40">
        <v>1.54</v>
      </c>
      <c r="I1151" s="196"/>
    </row>
    <row r="1152" spans="1:9" x14ac:dyDescent="0.2">
      <c r="A1152" s="37" t="s">
        <v>654</v>
      </c>
      <c r="B1152" s="38" t="s">
        <v>1377</v>
      </c>
      <c r="C1152" s="39" t="s">
        <v>95</v>
      </c>
      <c r="D1152" s="39" t="s">
        <v>1378</v>
      </c>
      <c r="E1152" s="38" t="s">
        <v>76</v>
      </c>
      <c r="F1152" s="38" t="s">
        <v>3854</v>
      </c>
      <c r="G1152" s="39">
        <v>76.56</v>
      </c>
      <c r="H1152" s="40">
        <v>0.53</v>
      </c>
      <c r="I1152" s="196"/>
    </row>
    <row r="1153" spans="1:9" x14ac:dyDescent="0.2">
      <c r="A1153" s="37" t="s">
        <v>654</v>
      </c>
      <c r="B1153" s="38" t="s">
        <v>3855</v>
      </c>
      <c r="C1153" s="39" t="s">
        <v>95</v>
      </c>
      <c r="D1153" s="39" t="s">
        <v>3856</v>
      </c>
      <c r="E1153" s="38" t="s">
        <v>76</v>
      </c>
      <c r="F1153" s="38" t="s">
        <v>6</v>
      </c>
      <c r="G1153" s="39">
        <v>1.05</v>
      </c>
      <c r="H1153" s="40">
        <v>1.05</v>
      </c>
      <c r="I1153" s="196"/>
    </row>
    <row r="1154" spans="1:9" x14ac:dyDescent="0.2">
      <c r="A1154" s="37" t="s">
        <v>654</v>
      </c>
      <c r="B1154" s="38" t="s">
        <v>2932</v>
      </c>
      <c r="C1154" s="39" t="s">
        <v>95</v>
      </c>
      <c r="D1154" s="39" t="s">
        <v>2933</v>
      </c>
      <c r="E1154" s="38" t="s">
        <v>76</v>
      </c>
      <c r="F1154" s="38" t="s">
        <v>3108</v>
      </c>
      <c r="G1154" s="39">
        <v>86.73</v>
      </c>
      <c r="H1154" s="40">
        <v>0.69</v>
      </c>
      <c r="I1154" s="196"/>
    </row>
    <row r="1155" spans="1:9" x14ac:dyDescent="0.2">
      <c r="A1155" s="37" t="s">
        <v>654</v>
      </c>
      <c r="B1155" s="38" t="s">
        <v>2935</v>
      </c>
      <c r="C1155" s="39" t="s">
        <v>95</v>
      </c>
      <c r="D1155" s="39" t="s">
        <v>2936</v>
      </c>
      <c r="E1155" s="38" t="s">
        <v>76</v>
      </c>
      <c r="F1155" s="38" t="s">
        <v>3857</v>
      </c>
      <c r="G1155" s="39">
        <v>3.08</v>
      </c>
      <c r="H1155" s="40">
        <v>0.09</v>
      </c>
      <c r="I1155" s="196"/>
    </row>
    <row r="1156" spans="1:9" x14ac:dyDescent="0.2">
      <c r="A1156" s="37" t="s">
        <v>1699</v>
      </c>
      <c r="B1156" s="38" t="s">
        <v>60</v>
      </c>
      <c r="C1156" s="39" t="s">
        <v>61</v>
      </c>
      <c r="D1156" s="39" t="s">
        <v>3</v>
      </c>
      <c r="E1156" s="38" t="s">
        <v>62</v>
      </c>
      <c r="F1156" s="38" t="s">
        <v>63</v>
      </c>
      <c r="G1156" s="39" t="s">
        <v>64</v>
      </c>
      <c r="H1156" s="40" t="s">
        <v>4</v>
      </c>
      <c r="I1156" s="196"/>
    </row>
    <row r="1157" spans="1:9" ht="19.5" x14ac:dyDescent="0.2">
      <c r="A1157" s="37" t="s">
        <v>78</v>
      </c>
      <c r="B1157" s="38" t="s">
        <v>1700</v>
      </c>
      <c r="C1157" s="39" t="s">
        <v>74</v>
      </c>
      <c r="D1157" s="39" t="s">
        <v>1701</v>
      </c>
      <c r="E1157" s="38" t="s">
        <v>76</v>
      </c>
      <c r="F1157" s="38" t="s">
        <v>6</v>
      </c>
      <c r="G1157" s="39">
        <v>13.6</v>
      </c>
      <c r="H1157" s="40">
        <v>13.6</v>
      </c>
      <c r="I1157" s="196"/>
    </row>
    <row r="1158" spans="1:9" x14ac:dyDescent="0.2">
      <c r="A1158" s="37" t="s">
        <v>2673</v>
      </c>
      <c r="B1158" s="38" t="s">
        <v>2766</v>
      </c>
      <c r="C1158" s="39" t="s">
        <v>95</v>
      </c>
      <c r="D1158" s="39" t="s">
        <v>2767</v>
      </c>
      <c r="E1158" s="38" t="s">
        <v>2641</v>
      </c>
      <c r="F1158" s="38" t="s">
        <v>3858</v>
      </c>
      <c r="G1158" s="39">
        <v>20.72</v>
      </c>
      <c r="H1158" s="40">
        <v>2.46</v>
      </c>
      <c r="I1158" s="196"/>
    </row>
    <row r="1159" spans="1:9" x14ac:dyDescent="0.2">
      <c r="A1159" s="37" t="s">
        <v>2673</v>
      </c>
      <c r="B1159" s="38" t="s">
        <v>2769</v>
      </c>
      <c r="C1159" s="39" t="s">
        <v>95</v>
      </c>
      <c r="D1159" s="39" t="s">
        <v>2770</v>
      </c>
      <c r="E1159" s="38" t="s">
        <v>2641</v>
      </c>
      <c r="F1159" s="38" t="s">
        <v>3858</v>
      </c>
      <c r="G1159" s="39">
        <v>25.71</v>
      </c>
      <c r="H1159" s="40">
        <v>3.05</v>
      </c>
      <c r="I1159" s="196"/>
    </row>
    <row r="1160" spans="1:9" x14ac:dyDescent="0.2">
      <c r="A1160" s="37" t="s">
        <v>654</v>
      </c>
      <c r="B1160" s="38" t="s">
        <v>1377</v>
      </c>
      <c r="C1160" s="39" t="s">
        <v>95</v>
      </c>
      <c r="D1160" s="39" t="s">
        <v>1378</v>
      </c>
      <c r="E1160" s="38" t="s">
        <v>76</v>
      </c>
      <c r="F1160" s="38" t="s">
        <v>3540</v>
      </c>
      <c r="G1160" s="39">
        <v>76.56</v>
      </c>
      <c r="H1160" s="40">
        <v>0.68</v>
      </c>
      <c r="I1160" s="196"/>
    </row>
    <row r="1161" spans="1:9" x14ac:dyDescent="0.2">
      <c r="A1161" s="37" t="s">
        <v>654</v>
      </c>
      <c r="B1161" s="38" t="s">
        <v>2932</v>
      </c>
      <c r="C1161" s="39" t="s">
        <v>95</v>
      </c>
      <c r="D1161" s="39" t="s">
        <v>2933</v>
      </c>
      <c r="E1161" s="38" t="s">
        <v>76</v>
      </c>
      <c r="F1161" s="38" t="s">
        <v>3859</v>
      </c>
      <c r="G1161" s="39">
        <v>86.73</v>
      </c>
      <c r="H1161" s="40">
        <v>0.95</v>
      </c>
      <c r="I1161" s="196"/>
    </row>
    <row r="1162" spans="1:9" x14ac:dyDescent="0.2">
      <c r="A1162" s="37" t="s">
        <v>654</v>
      </c>
      <c r="B1162" s="38" t="s">
        <v>2935</v>
      </c>
      <c r="C1162" s="39" t="s">
        <v>95</v>
      </c>
      <c r="D1162" s="39" t="s">
        <v>2936</v>
      </c>
      <c r="E1162" s="38" t="s">
        <v>76</v>
      </c>
      <c r="F1162" s="38" t="s">
        <v>2722</v>
      </c>
      <c r="G1162" s="39">
        <v>3.08</v>
      </c>
      <c r="H1162" s="40">
        <v>0.18</v>
      </c>
      <c r="I1162" s="196"/>
    </row>
    <row r="1163" spans="1:9" x14ac:dyDescent="0.2">
      <c r="A1163" s="37" t="s">
        <v>654</v>
      </c>
      <c r="B1163" s="38" t="s">
        <v>3860</v>
      </c>
      <c r="C1163" s="39" t="s">
        <v>95</v>
      </c>
      <c r="D1163" s="39" t="s">
        <v>3861</v>
      </c>
      <c r="E1163" s="38" t="s">
        <v>76</v>
      </c>
      <c r="F1163" s="38" t="s">
        <v>6</v>
      </c>
      <c r="G1163" s="39">
        <v>6.28</v>
      </c>
      <c r="H1163" s="40">
        <v>6.28</v>
      </c>
      <c r="I1163" s="196"/>
    </row>
    <row r="1164" spans="1:9" x14ac:dyDescent="0.2">
      <c r="A1164" s="37" t="s">
        <v>1720</v>
      </c>
      <c r="B1164" s="38" t="s">
        <v>60</v>
      </c>
      <c r="C1164" s="39" t="s">
        <v>61</v>
      </c>
      <c r="D1164" s="39" t="s">
        <v>3</v>
      </c>
      <c r="E1164" s="38" t="s">
        <v>62</v>
      </c>
      <c r="F1164" s="38" t="s">
        <v>63</v>
      </c>
      <c r="G1164" s="39" t="s">
        <v>64</v>
      </c>
      <c r="H1164" s="40" t="s">
        <v>4</v>
      </c>
      <c r="I1164" s="196"/>
    </row>
    <row r="1165" spans="1:9" ht="19.5" x14ac:dyDescent="0.2">
      <c r="A1165" s="37" t="s">
        <v>78</v>
      </c>
      <c r="B1165" s="38" t="s">
        <v>1721</v>
      </c>
      <c r="C1165" s="39" t="s">
        <v>74</v>
      </c>
      <c r="D1165" s="39" t="s">
        <v>1722</v>
      </c>
      <c r="E1165" s="38" t="s">
        <v>76</v>
      </c>
      <c r="F1165" s="38" t="s">
        <v>6</v>
      </c>
      <c r="G1165" s="39">
        <v>21.45</v>
      </c>
      <c r="H1165" s="40">
        <v>21.45</v>
      </c>
      <c r="I1165" s="196"/>
    </row>
    <row r="1166" spans="1:9" x14ac:dyDescent="0.2">
      <c r="A1166" s="37" t="s">
        <v>2673</v>
      </c>
      <c r="B1166" s="38" t="s">
        <v>2766</v>
      </c>
      <c r="C1166" s="39" t="s">
        <v>95</v>
      </c>
      <c r="D1166" s="39" t="s">
        <v>2767</v>
      </c>
      <c r="E1166" s="38" t="s">
        <v>2641</v>
      </c>
      <c r="F1166" s="38" t="s">
        <v>3081</v>
      </c>
      <c r="G1166" s="39">
        <v>20.72</v>
      </c>
      <c r="H1166" s="40">
        <v>0.82</v>
      </c>
      <c r="I1166" s="196"/>
    </row>
    <row r="1167" spans="1:9" x14ac:dyDescent="0.2">
      <c r="A1167" s="37" t="s">
        <v>2673</v>
      </c>
      <c r="B1167" s="38" t="s">
        <v>2769</v>
      </c>
      <c r="C1167" s="39" t="s">
        <v>95</v>
      </c>
      <c r="D1167" s="39" t="s">
        <v>2770</v>
      </c>
      <c r="E1167" s="38" t="s">
        <v>2641</v>
      </c>
      <c r="F1167" s="38" t="s">
        <v>3081</v>
      </c>
      <c r="G1167" s="39">
        <v>25.71</v>
      </c>
      <c r="H1167" s="40">
        <v>1.02</v>
      </c>
      <c r="I1167" s="196"/>
    </row>
    <row r="1168" spans="1:9" x14ac:dyDescent="0.2">
      <c r="A1168" s="37" t="s">
        <v>654</v>
      </c>
      <c r="B1168" s="38" t="s">
        <v>3862</v>
      </c>
      <c r="C1168" s="39" t="s">
        <v>95</v>
      </c>
      <c r="D1168" s="39" t="s">
        <v>3863</v>
      </c>
      <c r="E1168" s="38" t="s">
        <v>76</v>
      </c>
      <c r="F1168" s="38" t="s">
        <v>6</v>
      </c>
      <c r="G1168" s="39">
        <v>1.69</v>
      </c>
      <c r="H1168" s="40">
        <v>1.69</v>
      </c>
      <c r="I1168" s="196"/>
    </row>
    <row r="1169" spans="1:9" ht="19.5" x14ac:dyDescent="0.2">
      <c r="A1169" s="37" t="s">
        <v>654</v>
      </c>
      <c r="B1169" s="38" t="s">
        <v>3864</v>
      </c>
      <c r="C1169" s="39" t="s">
        <v>95</v>
      </c>
      <c r="D1169" s="39" t="s">
        <v>3865</v>
      </c>
      <c r="E1169" s="38" t="s">
        <v>76</v>
      </c>
      <c r="F1169" s="38" t="s">
        <v>3241</v>
      </c>
      <c r="G1169" s="39">
        <v>31.59</v>
      </c>
      <c r="H1169" s="40">
        <v>0.63</v>
      </c>
      <c r="I1169" s="196"/>
    </row>
    <row r="1170" spans="1:9" ht="19.5" x14ac:dyDescent="0.2">
      <c r="A1170" s="37" t="s">
        <v>654</v>
      </c>
      <c r="B1170" s="38" t="s">
        <v>3866</v>
      </c>
      <c r="C1170" s="39" t="s">
        <v>74</v>
      </c>
      <c r="D1170" s="39" t="s">
        <v>3867</v>
      </c>
      <c r="E1170" s="38" t="s">
        <v>76</v>
      </c>
      <c r="F1170" s="38" t="s">
        <v>6</v>
      </c>
      <c r="G1170" s="39">
        <v>17.29</v>
      </c>
      <c r="H1170" s="40">
        <v>17.29</v>
      </c>
      <c r="I1170" s="196"/>
    </row>
    <row r="1171" spans="1:9" x14ac:dyDescent="0.2">
      <c r="A1171" s="37" t="s">
        <v>1736</v>
      </c>
      <c r="B1171" s="38" t="s">
        <v>60</v>
      </c>
      <c r="C1171" s="39" t="s">
        <v>61</v>
      </c>
      <c r="D1171" s="39" t="s">
        <v>3</v>
      </c>
      <c r="E1171" s="38" t="s">
        <v>62</v>
      </c>
      <c r="F1171" s="38" t="s">
        <v>63</v>
      </c>
      <c r="G1171" s="39" t="s">
        <v>64</v>
      </c>
      <c r="H1171" s="40" t="s">
        <v>4</v>
      </c>
      <c r="I1171" s="196"/>
    </row>
    <row r="1172" spans="1:9" x14ac:dyDescent="0.2">
      <c r="A1172" s="37" t="s">
        <v>78</v>
      </c>
      <c r="B1172" s="38" t="s">
        <v>1737</v>
      </c>
      <c r="C1172" s="39" t="s">
        <v>74</v>
      </c>
      <c r="D1172" s="39" t="s">
        <v>1738</v>
      </c>
      <c r="E1172" s="38" t="s">
        <v>76</v>
      </c>
      <c r="F1172" s="38" t="s">
        <v>6</v>
      </c>
      <c r="G1172" s="39">
        <v>12.78</v>
      </c>
      <c r="H1172" s="40">
        <v>12.78</v>
      </c>
      <c r="I1172" s="196"/>
    </row>
    <row r="1173" spans="1:9" x14ac:dyDescent="0.2">
      <c r="A1173" s="37" t="s">
        <v>2673</v>
      </c>
      <c r="B1173" s="38" t="s">
        <v>2769</v>
      </c>
      <c r="C1173" s="39" t="s">
        <v>95</v>
      </c>
      <c r="D1173" s="39" t="s">
        <v>2770</v>
      </c>
      <c r="E1173" s="38" t="s">
        <v>2641</v>
      </c>
      <c r="F1173" s="38" t="s">
        <v>2759</v>
      </c>
      <c r="G1173" s="39">
        <v>25.71</v>
      </c>
      <c r="H1173" s="40">
        <v>1.79</v>
      </c>
      <c r="I1173" s="196"/>
    </row>
    <row r="1174" spans="1:9" x14ac:dyDescent="0.2">
      <c r="A1174" s="37" t="s">
        <v>2673</v>
      </c>
      <c r="B1174" s="38" t="s">
        <v>2766</v>
      </c>
      <c r="C1174" s="39" t="s">
        <v>95</v>
      </c>
      <c r="D1174" s="39" t="s">
        <v>2767</v>
      </c>
      <c r="E1174" s="38" t="s">
        <v>2641</v>
      </c>
      <c r="F1174" s="38" t="s">
        <v>2759</v>
      </c>
      <c r="G1174" s="39">
        <v>20.72</v>
      </c>
      <c r="H1174" s="40">
        <v>1.45</v>
      </c>
      <c r="I1174" s="196"/>
    </row>
    <row r="1175" spans="1:9" x14ac:dyDescent="0.2">
      <c r="A1175" s="37" t="s">
        <v>654</v>
      </c>
      <c r="B1175" s="38" t="s">
        <v>3868</v>
      </c>
      <c r="C1175" s="39" t="s">
        <v>95</v>
      </c>
      <c r="D1175" s="39" t="s">
        <v>3869</v>
      </c>
      <c r="E1175" s="38" t="s">
        <v>76</v>
      </c>
      <c r="F1175" s="38" t="s">
        <v>6</v>
      </c>
      <c r="G1175" s="39">
        <v>9.5399999999999991</v>
      </c>
      <c r="H1175" s="40">
        <v>9.5399999999999991</v>
      </c>
      <c r="I1175" s="196"/>
    </row>
    <row r="1176" spans="1:9" x14ac:dyDescent="0.2">
      <c r="A1176" s="37" t="s">
        <v>1740</v>
      </c>
      <c r="B1176" s="38" t="s">
        <v>60</v>
      </c>
      <c r="C1176" s="39" t="s">
        <v>61</v>
      </c>
      <c r="D1176" s="39" t="s">
        <v>3</v>
      </c>
      <c r="E1176" s="38" t="s">
        <v>62</v>
      </c>
      <c r="F1176" s="38" t="s">
        <v>63</v>
      </c>
      <c r="G1176" s="39" t="s">
        <v>64</v>
      </c>
      <c r="H1176" s="40" t="s">
        <v>4</v>
      </c>
      <c r="I1176" s="196"/>
    </row>
    <row r="1177" spans="1:9" x14ac:dyDescent="0.2">
      <c r="A1177" s="37" t="s">
        <v>78</v>
      </c>
      <c r="B1177" s="38" t="s">
        <v>1741</v>
      </c>
      <c r="C1177" s="39" t="s">
        <v>74</v>
      </c>
      <c r="D1177" s="39" t="s">
        <v>1742</v>
      </c>
      <c r="E1177" s="38" t="s">
        <v>76</v>
      </c>
      <c r="F1177" s="38" t="s">
        <v>6</v>
      </c>
      <c r="G1177" s="39">
        <v>21.58</v>
      </c>
      <c r="H1177" s="40">
        <v>21.58</v>
      </c>
      <c r="I1177" s="196"/>
    </row>
    <row r="1178" spans="1:9" x14ac:dyDescent="0.2">
      <c r="A1178" s="37" t="s">
        <v>2673</v>
      </c>
      <c r="B1178" s="38" t="s">
        <v>2769</v>
      </c>
      <c r="C1178" s="39" t="s">
        <v>95</v>
      </c>
      <c r="D1178" s="39" t="s">
        <v>2770</v>
      </c>
      <c r="E1178" s="38" t="s">
        <v>2641</v>
      </c>
      <c r="F1178" s="38" t="s">
        <v>2759</v>
      </c>
      <c r="G1178" s="39">
        <v>25.71</v>
      </c>
      <c r="H1178" s="40">
        <v>1.79</v>
      </c>
      <c r="I1178" s="196"/>
    </row>
    <row r="1179" spans="1:9" x14ac:dyDescent="0.2">
      <c r="A1179" s="37" t="s">
        <v>2673</v>
      </c>
      <c r="B1179" s="38" t="s">
        <v>2766</v>
      </c>
      <c r="C1179" s="39" t="s">
        <v>95</v>
      </c>
      <c r="D1179" s="39" t="s">
        <v>2767</v>
      </c>
      <c r="E1179" s="38" t="s">
        <v>2641</v>
      </c>
      <c r="F1179" s="38" t="s">
        <v>2759</v>
      </c>
      <c r="G1179" s="39">
        <v>20.72</v>
      </c>
      <c r="H1179" s="40">
        <v>1.45</v>
      </c>
      <c r="I1179" s="196"/>
    </row>
    <row r="1180" spans="1:9" x14ac:dyDescent="0.2">
      <c r="A1180" s="37" t="s">
        <v>654</v>
      </c>
      <c r="B1180" s="38" t="s">
        <v>3870</v>
      </c>
      <c r="C1180" s="39" t="s">
        <v>95</v>
      </c>
      <c r="D1180" s="39" t="s">
        <v>3871</v>
      </c>
      <c r="E1180" s="38" t="s">
        <v>76</v>
      </c>
      <c r="F1180" s="38" t="s">
        <v>6</v>
      </c>
      <c r="G1180" s="39">
        <v>18.34</v>
      </c>
      <c r="H1180" s="40">
        <v>18.34</v>
      </c>
      <c r="I1180" s="196"/>
    </row>
    <row r="1181" spans="1:9" x14ac:dyDescent="0.2">
      <c r="A1181" s="37" t="s">
        <v>1756</v>
      </c>
      <c r="B1181" s="38" t="s">
        <v>60</v>
      </c>
      <c r="C1181" s="39" t="s">
        <v>61</v>
      </c>
      <c r="D1181" s="39" t="s">
        <v>3</v>
      </c>
      <c r="E1181" s="38" t="s">
        <v>62</v>
      </c>
      <c r="F1181" s="38" t="s">
        <v>63</v>
      </c>
      <c r="G1181" s="39" t="s">
        <v>64</v>
      </c>
      <c r="H1181" s="40" t="s">
        <v>4</v>
      </c>
      <c r="I1181" s="196"/>
    </row>
    <row r="1182" spans="1:9" ht="19.5" x14ac:dyDescent="0.2">
      <c r="A1182" s="37" t="s">
        <v>78</v>
      </c>
      <c r="B1182" s="38" t="s">
        <v>1757</v>
      </c>
      <c r="C1182" s="39" t="s">
        <v>74</v>
      </c>
      <c r="D1182" s="39" t="s">
        <v>1758</v>
      </c>
      <c r="E1182" s="38" t="s">
        <v>76</v>
      </c>
      <c r="F1182" s="38" t="s">
        <v>6</v>
      </c>
      <c r="G1182" s="39">
        <v>32.020000000000003</v>
      </c>
      <c r="H1182" s="40">
        <v>32.020000000000003</v>
      </c>
      <c r="I1182" s="196"/>
    </row>
    <row r="1183" spans="1:9" x14ac:dyDescent="0.2">
      <c r="A1183" s="37" t="s">
        <v>2673</v>
      </c>
      <c r="B1183" s="38" t="s">
        <v>2766</v>
      </c>
      <c r="C1183" s="39" t="s">
        <v>95</v>
      </c>
      <c r="D1183" s="39" t="s">
        <v>2767</v>
      </c>
      <c r="E1183" s="38" t="s">
        <v>2641</v>
      </c>
      <c r="F1183" s="38" t="s">
        <v>2835</v>
      </c>
      <c r="G1183" s="39">
        <v>20.72</v>
      </c>
      <c r="H1183" s="40">
        <v>4.1399999999999997</v>
      </c>
      <c r="I1183" s="196"/>
    </row>
    <row r="1184" spans="1:9" x14ac:dyDescent="0.2">
      <c r="A1184" s="37" t="s">
        <v>2673</v>
      </c>
      <c r="B1184" s="38" t="s">
        <v>2769</v>
      </c>
      <c r="C1184" s="39" t="s">
        <v>95</v>
      </c>
      <c r="D1184" s="39" t="s">
        <v>2770</v>
      </c>
      <c r="E1184" s="38" t="s">
        <v>2641</v>
      </c>
      <c r="F1184" s="38" t="s">
        <v>2835</v>
      </c>
      <c r="G1184" s="39">
        <v>25.71</v>
      </c>
      <c r="H1184" s="40">
        <v>5.14</v>
      </c>
      <c r="I1184" s="196"/>
    </row>
    <row r="1185" spans="1:9" x14ac:dyDescent="0.2">
      <c r="A1185" s="37" t="s">
        <v>654</v>
      </c>
      <c r="B1185" s="38" t="s">
        <v>1377</v>
      </c>
      <c r="C1185" s="39" t="s">
        <v>95</v>
      </c>
      <c r="D1185" s="39" t="s">
        <v>1378</v>
      </c>
      <c r="E1185" s="38" t="s">
        <v>76</v>
      </c>
      <c r="F1185" s="38" t="s">
        <v>3872</v>
      </c>
      <c r="G1185" s="39">
        <v>76.56</v>
      </c>
      <c r="H1185" s="40">
        <v>1.99</v>
      </c>
      <c r="I1185" s="196"/>
    </row>
    <row r="1186" spans="1:9" x14ac:dyDescent="0.2">
      <c r="A1186" s="37" t="s">
        <v>654</v>
      </c>
      <c r="B1186" s="38" t="s">
        <v>3873</v>
      </c>
      <c r="C1186" s="39" t="s">
        <v>95</v>
      </c>
      <c r="D1186" s="39" t="s">
        <v>3874</v>
      </c>
      <c r="E1186" s="38" t="s">
        <v>76</v>
      </c>
      <c r="F1186" s="38" t="s">
        <v>6</v>
      </c>
      <c r="G1186" s="39">
        <v>17.78</v>
      </c>
      <c r="H1186" s="40">
        <v>17.78</v>
      </c>
      <c r="I1186" s="196"/>
    </row>
    <row r="1187" spans="1:9" x14ac:dyDescent="0.2">
      <c r="A1187" s="37" t="s">
        <v>654</v>
      </c>
      <c r="B1187" s="38" t="s">
        <v>2932</v>
      </c>
      <c r="C1187" s="39" t="s">
        <v>95</v>
      </c>
      <c r="D1187" s="39" t="s">
        <v>2933</v>
      </c>
      <c r="E1187" s="38" t="s">
        <v>76</v>
      </c>
      <c r="F1187" s="38" t="s">
        <v>3875</v>
      </c>
      <c r="G1187" s="39">
        <v>86.73</v>
      </c>
      <c r="H1187" s="40">
        <v>2.86</v>
      </c>
      <c r="I1187" s="196"/>
    </row>
    <row r="1188" spans="1:9" x14ac:dyDescent="0.2">
      <c r="A1188" s="37" t="s">
        <v>654</v>
      </c>
      <c r="B1188" s="38" t="s">
        <v>2935</v>
      </c>
      <c r="C1188" s="39" t="s">
        <v>95</v>
      </c>
      <c r="D1188" s="39" t="s">
        <v>2936</v>
      </c>
      <c r="E1188" s="38" t="s">
        <v>76</v>
      </c>
      <c r="F1188" s="38" t="s">
        <v>3876</v>
      </c>
      <c r="G1188" s="39">
        <v>3.08</v>
      </c>
      <c r="H1188" s="40">
        <v>0.11</v>
      </c>
      <c r="I1188" s="196"/>
    </row>
    <row r="1189" spans="1:9" x14ac:dyDescent="0.2">
      <c r="A1189" s="37" t="s">
        <v>1760</v>
      </c>
      <c r="B1189" s="38" t="s">
        <v>60</v>
      </c>
      <c r="C1189" s="39" t="s">
        <v>61</v>
      </c>
      <c r="D1189" s="39" t="s">
        <v>3</v>
      </c>
      <c r="E1189" s="38" t="s">
        <v>62</v>
      </c>
      <c r="F1189" s="38" t="s">
        <v>63</v>
      </c>
      <c r="G1189" s="39" t="s">
        <v>64</v>
      </c>
      <c r="H1189" s="40" t="s">
        <v>4</v>
      </c>
      <c r="I1189" s="196"/>
    </row>
    <row r="1190" spans="1:9" x14ac:dyDescent="0.2">
      <c r="A1190" s="37" t="s">
        <v>78</v>
      </c>
      <c r="B1190" s="38" t="s">
        <v>3877</v>
      </c>
      <c r="C1190" s="39" t="s">
        <v>74</v>
      </c>
      <c r="D1190" s="39" t="s">
        <v>1762</v>
      </c>
      <c r="E1190" s="38" t="s">
        <v>76</v>
      </c>
      <c r="F1190" s="38" t="s">
        <v>6</v>
      </c>
      <c r="G1190" s="39">
        <v>39.159999999999997</v>
      </c>
      <c r="H1190" s="40">
        <v>39.159999999999997</v>
      </c>
      <c r="I1190" s="196"/>
    </row>
    <row r="1191" spans="1:9" x14ac:dyDescent="0.2">
      <c r="A1191" s="37" t="s">
        <v>2673</v>
      </c>
      <c r="B1191" s="38" t="s">
        <v>2769</v>
      </c>
      <c r="C1191" s="39" t="s">
        <v>95</v>
      </c>
      <c r="D1191" s="39" t="s">
        <v>2770</v>
      </c>
      <c r="E1191" s="38" t="s">
        <v>2641</v>
      </c>
      <c r="F1191" s="38" t="s">
        <v>2748</v>
      </c>
      <c r="G1191" s="39">
        <v>25.71</v>
      </c>
      <c r="H1191" s="40">
        <v>2.82</v>
      </c>
      <c r="I1191" s="196"/>
    </row>
    <row r="1192" spans="1:9" x14ac:dyDescent="0.2">
      <c r="A1192" s="37" t="s">
        <v>2673</v>
      </c>
      <c r="B1192" s="38" t="s">
        <v>2744</v>
      </c>
      <c r="C1192" s="39" t="s">
        <v>95</v>
      </c>
      <c r="D1192" s="39" t="s">
        <v>2745</v>
      </c>
      <c r="E1192" s="38" t="s">
        <v>2641</v>
      </c>
      <c r="F1192" s="38" t="s">
        <v>2748</v>
      </c>
      <c r="G1192" s="39">
        <v>20.79</v>
      </c>
      <c r="H1192" s="40">
        <v>2.2799999999999998</v>
      </c>
      <c r="I1192" s="196"/>
    </row>
    <row r="1193" spans="1:9" x14ac:dyDescent="0.2">
      <c r="A1193" s="37" t="s">
        <v>654</v>
      </c>
      <c r="B1193" s="38" t="s">
        <v>3862</v>
      </c>
      <c r="C1193" s="39" t="s">
        <v>95</v>
      </c>
      <c r="D1193" s="39" t="s">
        <v>3863</v>
      </c>
      <c r="E1193" s="38" t="s">
        <v>76</v>
      </c>
      <c r="F1193" s="38" t="s">
        <v>6</v>
      </c>
      <c r="G1193" s="39">
        <v>1.69</v>
      </c>
      <c r="H1193" s="40">
        <v>1.69</v>
      </c>
      <c r="I1193" s="196"/>
    </row>
    <row r="1194" spans="1:9" ht="19.5" x14ac:dyDescent="0.2">
      <c r="A1194" s="37" t="s">
        <v>654</v>
      </c>
      <c r="B1194" s="38" t="s">
        <v>3864</v>
      </c>
      <c r="C1194" s="39" t="s">
        <v>95</v>
      </c>
      <c r="D1194" s="39" t="s">
        <v>3865</v>
      </c>
      <c r="E1194" s="38" t="s">
        <v>76</v>
      </c>
      <c r="F1194" s="38" t="s">
        <v>2722</v>
      </c>
      <c r="G1194" s="39">
        <v>31.59</v>
      </c>
      <c r="H1194" s="40">
        <v>1.89</v>
      </c>
      <c r="I1194" s="196"/>
    </row>
    <row r="1195" spans="1:9" x14ac:dyDescent="0.2">
      <c r="A1195" s="37" t="s">
        <v>654</v>
      </c>
      <c r="B1195" s="38" t="s">
        <v>3878</v>
      </c>
      <c r="C1195" s="39" t="s">
        <v>95</v>
      </c>
      <c r="D1195" s="39" t="s">
        <v>3879</v>
      </c>
      <c r="E1195" s="38" t="s">
        <v>76</v>
      </c>
      <c r="F1195" s="38" t="s">
        <v>6</v>
      </c>
      <c r="G1195" s="39">
        <v>2.4900000000000002</v>
      </c>
      <c r="H1195" s="40">
        <v>2.4900000000000002</v>
      </c>
      <c r="I1195" s="196"/>
    </row>
    <row r="1196" spans="1:9" x14ac:dyDescent="0.2">
      <c r="A1196" s="37" t="s">
        <v>654</v>
      </c>
      <c r="B1196" s="38" t="s">
        <v>3880</v>
      </c>
      <c r="C1196" s="39" t="s">
        <v>95</v>
      </c>
      <c r="D1196" s="39" t="s">
        <v>3881</v>
      </c>
      <c r="E1196" s="38" t="s">
        <v>76</v>
      </c>
      <c r="F1196" s="38" t="s">
        <v>6</v>
      </c>
      <c r="G1196" s="39">
        <v>17.36</v>
      </c>
      <c r="H1196" s="40">
        <v>17.36</v>
      </c>
      <c r="I1196" s="196"/>
    </row>
    <row r="1197" spans="1:9" x14ac:dyDescent="0.2">
      <c r="A1197" s="37" t="s">
        <v>654</v>
      </c>
      <c r="B1197" s="38" t="s">
        <v>3882</v>
      </c>
      <c r="C1197" s="39" t="s">
        <v>95</v>
      </c>
      <c r="D1197" s="39" t="s">
        <v>3883</v>
      </c>
      <c r="E1197" s="38" t="s">
        <v>76</v>
      </c>
      <c r="F1197" s="38" t="s">
        <v>6</v>
      </c>
      <c r="G1197" s="39">
        <v>8.14</v>
      </c>
      <c r="H1197" s="40">
        <v>8.14</v>
      </c>
      <c r="I1197" s="196"/>
    </row>
    <row r="1198" spans="1:9" x14ac:dyDescent="0.2">
      <c r="A1198" s="37" t="s">
        <v>654</v>
      </c>
      <c r="B1198" s="38" t="s">
        <v>3878</v>
      </c>
      <c r="C1198" s="39" t="s">
        <v>95</v>
      </c>
      <c r="D1198" s="39" t="s">
        <v>3879</v>
      </c>
      <c r="E1198" s="38" t="s">
        <v>76</v>
      </c>
      <c r="F1198" s="38" t="s">
        <v>6</v>
      </c>
      <c r="G1198" s="39">
        <v>2.4900000000000002</v>
      </c>
      <c r="H1198" s="40">
        <v>2.4900000000000002</v>
      </c>
      <c r="I1198" s="196"/>
    </row>
    <row r="1199" spans="1:9" x14ac:dyDescent="0.2">
      <c r="A1199" s="37" t="s">
        <v>1781</v>
      </c>
      <c r="B1199" s="38" t="s">
        <v>60</v>
      </c>
      <c r="C1199" s="39" t="s">
        <v>61</v>
      </c>
      <c r="D1199" s="39" t="s">
        <v>3</v>
      </c>
      <c r="E1199" s="38" t="s">
        <v>62</v>
      </c>
      <c r="F1199" s="38" t="s">
        <v>63</v>
      </c>
      <c r="G1199" s="39" t="s">
        <v>64</v>
      </c>
      <c r="H1199" s="40" t="s">
        <v>4</v>
      </c>
      <c r="I1199" s="196"/>
    </row>
    <row r="1200" spans="1:9" ht="19.5" x14ac:dyDescent="0.2">
      <c r="A1200" s="37" t="s">
        <v>78</v>
      </c>
      <c r="B1200" s="38" t="s">
        <v>1782</v>
      </c>
      <c r="C1200" s="39" t="s">
        <v>74</v>
      </c>
      <c r="D1200" s="39" t="s">
        <v>1783</v>
      </c>
      <c r="E1200" s="38" t="s">
        <v>76</v>
      </c>
      <c r="F1200" s="38" t="s">
        <v>6</v>
      </c>
      <c r="G1200" s="39">
        <v>29.9</v>
      </c>
      <c r="H1200" s="40">
        <v>29.9</v>
      </c>
      <c r="I1200" s="196"/>
    </row>
    <row r="1201" spans="1:9" x14ac:dyDescent="0.2">
      <c r="A1201" s="37" t="s">
        <v>2673</v>
      </c>
      <c r="B1201" s="38" t="s">
        <v>2766</v>
      </c>
      <c r="C1201" s="39" t="s">
        <v>95</v>
      </c>
      <c r="D1201" s="39" t="s">
        <v>2767</v>
      </c>
      <c r="E1201" s="38" t="s">
        <v>2641</v>
      </c>
      <c r="F1201" s="38" t="s">
        <v>2777</v>
      </c>
      <c r="G1201" s="39">
        <v>20.72</v>
      </c>
      <c r="H1201" s="40">
        <v>5.18</v>
      </c>
      <c r="I1201" s="196"/>
    </row>
    <row r="1202" spans="1:9" x14ac:dyDescent="0.2">
      <c r="A1202" s="37" t="s">
        <v>2673</v>
      </c>
      <c r="B1202" s="38" t="s">
        <v>2769</v>
      </c>
      <c r="C1202" s="39" t="s">
        <v>95</v>
      </c>
      <c r="D1202" s="39" t="s">
        <v>2770</v>
      </c>
      <c r="E1202" s="38" t="s">
        <v>2641</v>
      </c>
      <c r="F1202" s="38" t="s">
        <v>2777</v>
      </c>
      <c r="G1202" s="39">
        <v>25.71</v>
      </c>
      <c r="H1202" s="40">
        <v>6.42</v>
      </c>
      <c r="I1202" s="196"/>
    </row>
    <row r="1203" spans="1:9" x14ac:dyDescent="0.2">
      <c r="A1203" s="37" t="s">
        <v>654</v>
      </c>
      <c r="B1203" s="38" t="s">
        <v>3878</v>
      </c>
      <c r="C1203" s="39" t="s">
        <v>95</v>
      </c>
      <c r="D1203" s="39" t="s">
        <v>3879</v>
      </c>
      <c r="E1203" s="38" t="s">
        <v>76</v>
      </c>
      <c r="F1203" s="38" t="s">
        <v>42</v>
      </c>
      <c r="G1203" s="39">
        <v>2.4900000000000002</v>
      </c>
      <c r="H1203" s="40">
        <v>4.9800000000000004</v>
      </c>
      <c r="I1203" s="196"/>
    </row>
    <row r="1204" spans="1:9" ht="19.5" x14ac:dyDescent="0.2">
      <c r="A1204" s="37" t="s">
        <v>654</v>
      </c>
      <c r="B1204" s="38" t="s">
        <v>3864</v>
      </c>
      <c r="C1204" s="39" t="s">
        <v>95</v>
      </c>
      <c r="D1204" s="39" t="s">
        <v>3865</v>
      </c>
      <c r="E1204" s="38" t="s">
        <v>76</v>
      </c>
      <c r="F1204" s="38" t="s">
        <v>2722</v>
      </c>
      <c r="G1204" s="39">
        <v>31.59</v>
      </c>
      <c r="H1204" s="40">
        <v>1.89</v>
      </c>
      <c r="I1204" s="196"/>
    </row>
    <row r="1205" spans="1:9" x14ac:dyDescent="0.2">
      <c r="A1205" s="37" t="s">
        <v>654</v>
      </c>
      <c r="B1205" s="38" t="s">
        <v>3884</v>
      </c>
      <c r="C1205" s="39" t="s">
        <v>2818</v>
      </c>
      <c r="D1205" s="39" t="s">
        <v>3885</v>
      </c>
      <c r="E1205" s="38" t="s">
        <v>430</v>
      </c>
      <c r="F1205" s="38" t="s">
        <v>6</v>
      </c>
      <c r="G1205" s="39">
        <v>11.43</v>
      </c>
      <c r="H1205" s="40">
        <v>11.43</v>
      </c>
      <c r="I1205" s="196"/>
    </row>
    <row r="1206" spans="1:9" x14ac:dyDescent="0.2">
      <c r="A1206" s="37" t="s">
        <v>1785</v>
      </c>
      <c r="B1206" s="38" t="s">
        <v>60</v>
      </c>
      <c r="C1206" s="39" t="s">
        <v>61</v>
      </c>
      <c r="D1206" s="39" t="s">
        <v>3</v>
      </c>
      <c r="E1206" s="38" t="s">
        <v>62</v>
      </c>
      <c r="F1206" s="38" t="s">
        <v>63</v>
      </c>
      <c r="G1206" s="39" t="s">
        <v>64</v>
      </c>
      <c r="H1206" s="40" t="s">
        <v>4</v>
      </c>
      <c r="I1206" s="196"/>
    </row>
    <row r="1207" spans="1:9" ht="19.5" x14ac:dyDescent="0.2">
      <c r="A1207" s="37" t="s">
        <v>78</v>
      </c>
      <c r="B1207" s="38" t="s">
        <v>1786</v>
      </c>
      <c r="C1207" s="39" t="s">
        <v>74</v>
      </c>
      <c r="D1207" s="39" t="s">
        <v>1787</v>
      </c>
      <c r="E1207" s="38" t="s">
        <v>76</v>
      </c>
      <c r="F1207" s="38" t="s">
        <v>6</v>
      </c>
      <c r="G1207" s="39">
        <v>39.53</v>
      </c>
      <c r="H1207" s="40">
        <v>39.53</v>
      </c>
      <c r="I1207" s="196"/>
    </row>
    <row r="1208" spans="1:9" x14ac:dyDescent="0.2">
      <c r="A1208" s="37" t="s">
        <v>2673</v>
      </c>
      <c r="B1208" s="38" t="s">
        <v>2766</v>
      </c>
      <c r="C1208" s="39" t="s">
        <v>95</v>
      </c>
      <c r="D1208" s="39" t="s">
        <v>2767</v>
      </c>
      <c r="E1208" s="38" t="s">
        <v>2641</v>
      </c>
      <c r="F1208" s="38" t="s">
        <v>2835</v>
      </c>
      <c r="G1208" s="39">
        <v>20.72</v>
      </c>
      <c r="H1208" s="40">
        <v>4.1399999999999997</v>
      </c>
      <c r="I1208" s="196"/>
    </row>
    <row r="1209" spans="1:9" x14ac:dyDescent="0.2">
      <c r="A1209" s="37" t="s">
        <v>2673</v>
      </c>
      <c r="B1209" s="38" t="s">
        <v>2769</v>
      </c>
      <c r="C1209" s="39" t="s">
        <v>95</v>
      </c>
      <c r="D1209" s="39" t="s">
        <v>2770</v>
      </c>
      <c r="E1209" s="38" t="s">
        <v>2641</v>
      </c>
      <c r="F1209" s="38" t="s">
        <v>2835</v>
      </c>
      <c r="G1209" s="39">
        <v>25.71</v>
      </c>
      <c r="H1209" s="40">
        <v>5.14</v>
      </c>
      <c r="I1209" s="196"/>
    </row>
    <row r="1210" spans="1:9" x14ac:dyDescent="0.2">
      <c r="A1210" s="37" t="s">
        <v>654</v>
      </c>
      <c r="B1210" s="38" t="s">
        <v>1377</v>
      </c>
      <c r="C1210" s="39" t="s">
        <v>95</v>
      </c>
      <c r="D1210" s="39" t="s">
        <v>1378</v>
      </c>
      <c r="E1210" s="38" t="s">
        <v>76</v>
      </c>
      <c r="F1210" s="38" t="s">
        <v>3872</v>
      </c>
      <c r="G1210" s="39">
        <v>76.56</v>
      </c>
      <c r="H1210" s="40">
        <v>1.99</v>
      </c>
      <c r="I1210" s="196"/>
    </row>
    <row r="1211" spans="1:9" x14ac:dyDescent="0.2">
      <c r="A1211" s="37" t="s">
        <v>654</v>
      </c>
      <c r="B1211" s="38" t="s">
        <v>3886</v>
      </c>
      <c r="C1211" s="39" t="s">
        <v>95</v>
      </c>
      <c r="D1211" s="39" t="s">
        <v>3887</v>
      </c>
      <c r="E1211" s="38" t="s">
        <v>76</v>
      </c>
      <c r="F1211" s="38" t="s">
        <v>6</v>
      </c>
      <c r="G1211" s="39">
        <v>25.29</v>
      </c>
      <c r="H1211" s="40">
        <v>25.29</v>
      </c>
      <c r="I1211" s="196"/>
    </row>
    <row r="1212" spans="1:9" x14ac:dyDescent="0.2">
      <c r="A1212" s="37" t="s">
        <v>654</v>
      </c>
      <c r="B1212" s="38" t="s">
        <v>2932</v>
      </c>
      <c r="C1212" s="39" t="s">
        <v>95</v>
      </c>
      <c r="D1212" s="39" t="s">
        <v>2933</v>
      </c>
      <c r="E1212" s="38" t="s">
        <v>76</v>
      </c>
      <c r="F1212" s="38" t="s">
        <v>3875</v>
      </c>
      <c r="G1212" s="39">
        <v>86.73</v>
      </c>
      <c r="H1212" s="40">
        <v>2.86</v>
      </c>
      <c r="I1212" s="196"/>
    </row>
    <row r="1213" spans="1:9" x14ac:dyDescent="0.2">
      <c r="A1213" s="37" t="s">
        <v>654</v>
      </c>
      <c r="B1213" s="38" t="s">
        <v>2935</v>
      </c>
      <c r="C1213" s="39" t="s">
        <v>95</v>
      </c>
      <c r="D1213" s="39" t="s">
        <v>2936</v>
      </c>
      <c r="E1213" s="38" t="s">
        <v>76</v>
      </c>
      <c r="F1213" s="38" t="s">
        <v>3876</v>
      </c>
      <c r="G1213" s="39">
        <v>3.08</v>
      </c>
      <c r="H1213" s="40">
        <v>0.11</v>
      </c>
      <c r="I1213" s="196"/>
    </row>
    <row r="1214" spans="1:9" x14ac:dyDescent="0.2">
      <c r="A1214" s="37" t="s">
        <v>1797</v>
      </c>
      <c r="B1214" s="38" t="s">
        <v>60</v>
      </c>
      <c r="C1214" s="39" t="s">
        <v>61</v>
      </c>
      <c r="D1214" s="39" t="s">
        <v>3</v>
      </c>
      <c r="E1214" s="38" t="s">
        <v>62</v>
      </c>
      <c r="F1214" s="38" t="s">
        <v>63</v>
      </c>
      <c r="G1214" s="39" t="s">
        <v>64</v>
      </c>
      <c r="H1214" s="40" t="s">
        <v>4</v>
      </c>
      <c r="I1214" s="196"/>
    </row>
    <row r="1215" spans="1:9" x14ac:dyDescent="0.2">
      <c r="A1215" s="37" t="s">
        <v>78</v>
      </c>
      <c r="B1215" s="38" t="s">
        <v>1798</v>
      </c>
      <c r="C1215" s="39" t="s">
        <v>74</v>
      </c>
      <c r="D1215" s="39" t="s">
        <v>1799</v>
      </c>
      <c r="E1215" s="38" t="s">
        <v>76</v>
      </c>
      <c r="F1215" s="38" t="s">
        <v>6</v>
      </c>
      <c r="G1215" s="39">
        <v>89.51</v>
      </c>
      <c r="H1215" s="40">
        <v>89.51</v>
      </c>
      <c r="I1215" s="196"/>
    </row>
    <row r="1216" spans="1:9" x14ac:dyDescent="0.2">
      <c r="A1216" s="37" t="s">
        <v>2673</v>
      </c>
      <c r="B1216" s="38" t="s">
        <v>2766</v>
      </c>
      <c r="C1216" s="39" t="s">
        <v>95</v>
      </c>
      <c r="D1216" s="39" t="s">
        <v>2767</v>
      </c>
      <c r="E1216" s="38" t="s">
        <v>2641</v>
      </c>
      <c r="F1216" s="38" t="s">
        <v>3888</v>
      </c>
      <c r="G1216" s="39">
        <v>20.72</v>
      </c>
      <c r="H1216" s="40">
        <v>10.09</v>
      </c>
      <c r="I1216" s="196"/>
    </row>
    <row r="1217" spans="1:9" x14ac:dyDescent="0.2">
      <c r="A1217" s="37" t="s">
        <v>2673</v>
      </c>
      <c r="B1217" s="38" t="s">
        <v>2769</v>
      </c>
      <c r="C1217" s="39" t="s">
        <v>95</v>
      </c>
      <c r="D1217" s="39" t="s">
        <v>2770</v>
      </c>
      <c r="E1217" s="38" t="s">
        <v>2641</v>
      </c>
      <c r="F1217" s="38" t="s">
        <v>3888</v>
      </c>
      <c r="G1217" s="39">
        <v>25.71</v>
      </c>
      <c r="H1217" s="40">
        <v>12.52</v>
      </c>
      <c r="I1217" s="196"/>
    </row>
    <row r="1218" spans="1:9" x14ac:dyDescent="0.2">
      <c r="A1218" s="37" t="s">
        <v>654</v>
      </c>
      <c r="B1218" s="38" t="s">
        <v>3889</v>
      </c>
      <c r="C1218" s="39" t="s">
        <v>2822</v>
      </c>
      <c r="D1218" s="39" t="s">
        <v>4989</v>
      </c>
      <c r="E1218" s="38" t="s">
        <v>76</v>
      </c>
      <c r="F1218" s="38" t="s">
        <v>6</v>
      </c>
      <c r="G1218" s="39">
        <v>66.900000000000006</v>
      </c>
      <c r="H1218" s="40">
        <v>66.900000000000006</v>
      </c>
      <c r="I1218" s="196"/>
    </row>
    <row r="1219" spans="1:9" x14ac:dyDescent="0.2">
      <c r="A1219" s="37" t="s">
        <v>1809</v>
      </c>
      <c r="B1219" s="38" t="s">
        <v>60</v>
      </c>
      <c r="C1219" s="39" t="s">
        <v>61</v>
      </c>
      <c r="D1219" s="39" t="s">
        <v>3</v>
      </c>
      <c r="E1219" s="38" t="s">
        <v>62</v>
      </c>
      <c r="F1219" s="38" t="s">
        <v>63</v>
      </c>
      <c r="G1219" s="39" t="s">
        <v>64</v>
      </c>
      <c r="H1219" s="40" t="s">
        <v>4</v>
      </c>
      <c r="I1219" s="196"/>
    </row>
    <row r="1220" spans="1:9" ht="19.5" x14ac:dyDescent="0.2">
      <c r="A1220" s="37" t="s">
        <v>78</v>
      </c>
      <c r="B1220" s="38" t="s">
        <v>1810</v>
      </c>
      <c r="C1220" s="39" t="s">
        <v>74</v>
      </c>
      <c r="D1220" s="39" t="s">
        <v>1811</v>
      </c>
      <c r="E1220" s="38" t="s">
        <v>76</v>
      </c>
      <c r="F1220" s="38" t="s">
        <v>6</v>
      </c>
      <c r="G1220" s="39">
        <v>421.98</v>
      </c>
      <c r="H1220" s="40">
        <v>421.98</v>
      </c>
      <c r="I1220" s="196"/>
    </row>
    <row r="1221" spans="1:9" ht="19.5" x14ac:dyDescent="0.2">
      <c r="A1221" s="37" t="s">
        <v>2673</v>
      </c>
      <c r="B1221" s="38" t="s">
        <v>3891</v>
      </c>
      <c r="C1221" s="39" t="s">
        <v>95</v>
      </c>
      <c r="D1221" s="39" t="s">
        <v>3892</v>
      </c>
      <c r="E1221" s="38" t="s">
        <v>111</v>
      </c>
      <c r="F1221" s="38" t="s">
        <v>3893</v>
      </c>
      <c r="G1221" s="39">
        <v>487.71</v>
      </c>
      <c r="H1221" s="40">
        <v>0.53</v>
      </c>
      <c r="I1221" s="196"/>
    </row>
    <row r="1222" spans="1:9" x14ac:dyDescent="0.2">
      <c r="A1222" s="37" t="s">
        <v>2673</v>
      </c>
      <c r="B1222" s="38" t="s">
        <v>2901</v>
      </c>
      <c r="C1222" s="39" t="s">
        <v>95</v>
      </c>
      <c r="D1222" s="39" t="s">
        <v>2902</v>
      </c>
      <c r="E1222" s="38" t="s">
        <v>2641</v>
      </c>
      <c r="F1222" s="38" t="s">
        <v>3894</v>
      </c>
      <c r="G1222" s="39">
        <v>25.75</v>
      </c>
      <c r="H1222" s="40">
        <v>118.52</v>
      </c>
      <c r="I1222" s="196"/>
    </row>
    <row r="1223" spans="1:9" x14ac:dyDescent="0.2">
      <c r="A1223" s="37" t="s">
        <v>2673</v>
      </c>
      <c r="B1223" s="38" t="s">
        <v>2744</v>
      </c>
      <c r="C1223" s="39" t="s">
        <v>95</v>
      </c>
      <c r="D1223" s="39" t="s">
        <v>2745</v>
      </c>
      <c r="E1223" s="38" t="s">
        <v>2641</v>
      </c>
      <c r="F1223" s="38" t="s">
        <v>3894</v>
      </c>
      <c r="G1223" s="39">
        <v>20.79</v>
      </c>
      <c r="H1223" s="40">
        <v>95.69</v>
      </c>
      <c r="I1223" s="196"/>
    </row>
    <row r="1224" spans="1:9" ht="19.5" x14ac:dyDescent="0.2">
      <c r="A1224" s="37" t="s">
        <v>2673</v>
      </c>
      <c r="B1224" s="38" t="s">
        <v>3637</v>
      </c>
      <c r="C1224" s="39" t="s">
        <v>95</v>
      </c>
      <c r="D1224" s="39" t="s">
        <v>3638</v>
      </c>
      <c r="E1224" s="38" t="s">
        <v>111</v>
      </c>
      <c r="F1224" s="38" t="s">
        <v>3895</v>
      </c>
      <c r="G1224" s="39">
        <v>464.48</v>
      </c>
      <c r="H1224" s="40">
        <v>10.35</v>
      </c>
      <c r="I1224" s="196"/>
    </row>
    <row r="1225" spans="1:9" ht="19.5" x14ac:dyDescent="0.2">
      <c r="A1225" s="37" t="s">
        <v>2673</v>
      </c>
      <c r="B1225" s="38" t="s">
        <v>3896</v>
      </c>
      <c r="C1225" s="39" t="s">
        <v>95</v>
      </c>
      <c r="D1225" s="39" t="s">
        <v>3897</v>
      </c>
      <c r="E1225" s="38" t="s">
        <v>111</v>
      </c>
      <c r="F1225" s="38" t="s">
        <v>3898</v>
      </c>
      <c r="G1225" s="39">
        <v>3246.35</v>
      </c>
      <c r="H1225" s="40">
        <v>42.85</v>
      </c>
      <c r="I1225" s="196"/>
    </row>
    <row r="1226" spans="1:9" ht="19.5" x14ac:dyDescent="0.2">
      <c r="A1226" s="37" t="s">
        <v>2673</v>
      </c>
      <c r="B1226" s="38" t="s">
        <v>3899</v>
      </c>
      <c r="C1226" s="39" t="s">
        <v>95</v>
      </c>
      <c r="D1226" s="39" t="s">
        <v>3900</v>
      </c>
      <c r="E1226" s="38" t="s">
        <v>111</v>
      </c>
      <c r="F1226" s="38" t="s">
        <v>3901</v>
      </c>
      <c r="G1226" s="39">
        <v>723.3</v>
      </c>
      <c r="H1226" s="40">
        <v>67.91</v>
      </c>
      <c r="I1226" s="196"/>
    </row>
    <row r="1227" spans="1:9" ht="19.5" x14ac:dyDescent="0.2">
      <c r="A1227" s="37" t="s">
        <v>2673</v>
      </c>
      <c r="B1227" s="38" t="s">
        <v>3902</v>
      </c>
      <c r="C1227" s="39" t="s">
        <v>95</v>
      </c>
      <c r="D1227" s="39" t="s">
        <v>3903</v>
      </c>
      <c r="E1227" s="38" t="s">
        <v>104</v>
      </c>
      <c r="F1227" s="38" t="s">
        <v>3904</v>
      </c>
      <c r="G1227" s="39">
        <v>6.03</v>
      </c>
      <c r="H1227" s="40">
        <v>2.11</v>
      </c>
      <c r="I1227" s="196"/>
    </row>
    <row r="1228" spans="1:9" x14ac:dyDescent="0.2">
      <c r="A1228" s="37" t="s">
        <v>654</v>
      </c>
      <c r="B1228" s="38" t="s">
        <v>3742</v>
      </c>
      <c r="C1228" s="39" t="s">
        <v>95</v>
      </c>
      <c r="D1228" s="39" t="s">
        <v>3743</v>
      </c>
      <c r="E1228" s="38" t="s">
        <v>76</v>
      </c>
      <c r="F1228" s="38" t="s">
        <v>3905</v>
      </c>
      <c r="G1228" s="39">
        <v>0.65</v>
      </c>
      <c r="H1228" s="40">
        <v>84.02</v>
      </c>
      <c r="I1228" s="196"/>
    </row>
    <row r="1229" spans="1:9" x14ac:dyDescent="0.2">
      <c r="A1229" s="37" t="s">
        <v>1846</v>
      </c>
      <c r="B1229" s="38" t="s">
        <v>60</v>
      </c>
      <c r="C1229" s="39" t="s">
        <v>61</v>
      </c>
      <c r="D1229" s="39" t="s">
        <v>3</v>
      </c>
      <c r="E1229" s="38" t="s">
        <v>62</v>
      </c>
      <c r="F1229" s="38" t="s">
        <v>63</v>
      </c>
      <c r="G1229" s="39" t="s">
        <v>64</v>
      </c>
      <c r="H1229" s="40" t="s">
        <v>4</v>
      </c>
      <c r="I1229" s="196"/>
    </row>
    <row r="1230" spans="1:9" ht="19.5" x14ac:dyDescent="0.2">
      <c r="A1230" s="37" t="s">
        <v>78</v>
      </c>
      <c r="B1230" s="38" t="s">
        <v>1847</v>
      </c>
      <c r="C1230" s="39" t="s">
        <v>74</v>
      </c>
      <c r="D1230" s="39" t="s">
        <v>1848</v>
      </c>
      <c r="E1230" s="38" t="s">
        <v>97</v>
      </c>
      <c r="F1230" s="38" t="s">
        <v>6</v>
      </c>
      <c r="G1230" s="39">
        <v>110.64</v>
      </c>
      <c r="H1230" s="40">
        <v>110.64</v>
      </c>
      <c r="I1230" s="196"/>
    </row>
    <row r="1231" spans="1:9" x14ac:dyDescent="0.2">
      <c r="A1231" s="37" t="s">
        <v>2673</v>
      </c>
      <c r="B1231" s="38" t="s">
        <v>2901</v>
      </c>
      <c r="C1231" s="39" t="s">
        <v>95</v>
      </c>
      <c r="D1231" s="39" t="s">
        <v>2902</v>
      </c>
      <c r="E1231" s="38" t="s">
        <v>2641</v>
      </c>
      <c r="F1231" s="38" t="s">
        <v>2755</v>
      </c>
      <c r="G1231" s="39">
        <v>25.75</v>
      </c>
      <c r="H1231" s="40">
        <v>10.3</v>
      </c>
      <c r="I1231" s="196"/>
    </row>
    <row r="1232" spans="1:9" x14ac:dyDescent="0.2">
      <c r="A1232" s="37" t="s">
        <v>2673</v>
      </c>
      <c r="B1232" s="38" t="s">
        <v>2744</v>
      </c>
      <c r="C1232" s="39" t="s">
        <v>95</v>
      </c>
      <c r="D1232" s="39" t="s">
        <v>2745</v>
      </c>
      <c r="E1232" s="38" t="s">
        <v>2641</v>
      </c>
      <c r="F1232" s="38" t="s">
        <v>3906</v>
      </c>
      <c r="G1232" s="39">
        <v>20.79</v>
      </c>
      <c r="H1232" s="40">
        <v>20.16</v>
      </c>
      <c r="I1232" s="196"/>
    </row>
    <row r="1233" spans="1:9" x14ac:dyDescent="0.2">
      <c r="A1233" s="37" t="s">
        <v>654</v>
      </c>
      <c r="B1233" s="38" t="s">
        <v>3005</v>
      </c>
      <c r="C1233" s="39" t="s">
        <v>95</v>
      </c>
      <c r="D1233" s="39" t="s">
        <v>3006</v>
      </c>
      <c r="E1233" s="38" t="s">
        <v>111</v>
      </c>
      <c r="F1233" s="38" t="s">
        <v>3907</v>
      </c>
      <c r="G1233" s="39">
        <v>87</v>
      </c>
      <c r="H1233" s="40">
        <v>4.41</v>
      </c>
      <c r="I1233" s="196"/>
    </row>
    <row r="1234" spans="1:9" x14ac:dyDescent="0.2">
      <c r="A1234" s="37" t="s">
        <v>654</v>
      </c>
      <c r="B1234" s="38" t="s">
        <v>3908</v>
      </c>
      <c r="C1234" s="39" t="s">
        <v>95</v>
      </c>
      <c r="D1234" s="39" t="s">
        <v>3909</v>
      </c>
      <c r="E1234" s="38" t="s">
        <v>111</v>
      </c>
      <c r="F1234" s="38" t="s">
        <v>2722</v>
      </c>
      <c r="G1234" s="39">
        <v>98.88</v>
      </c>
      <c r="H1234" s="40">
        <v>5.93</v>
      </c>
      <c r="I1234" s="196"/>
    </row>
    <row r="1235" spans="1:9" x14ac:dyDescent="0.2">
      <c r="A1235" s="37" t="s">
        <v>654</v>
      </c>
      <c r="B1235" s="38" t="s">
        <v>3011</v>
      </c>
      <c r="C1235" s="39" t="s">
        <v>95</v>
      </c>
      <c r="D1235" s="39" t="s">
        <v>3012</v>
      </c>
      <c r="E1235" s="38" t="s">
        <v>787</v>
      </c>
      <c r="F1235" s="38" t="s">
        <v>3910</v>
      </c>
      <c r="G1235" s="39">
        <v>0.8</v>
      </c>
      <c r="H1235" s="40">
        <v>23.44</v>
      </c>
      <c r="I1235" s="196"/>
    </row>
    <row r="1236" spans="1:9" ht="19.5" x14ac:dyDescent="0.2">
      <c r="A1236" s="37" t="s">
        <v>654</v>
      </c>
      <c r="B1236" s="38" t="s">
        <v>3911</v>
      </c>
      <c r="C1236" s="39" t="s">
        <v>2833</v>
      </c>
      <c r="D1236" s="39" t="s">
        <v>3912</v>
      </c>
      <c r="E1236" s="38" t="s">
        <v>97</v>
      </c>
      <c r="F1236" s="38" t="s">
        <v>6</v>
      </c>
      <c r="G1236" s="39">
        <v>46.4</v>
      </c>
      <c r="H1236" s="40">
        <v>46.4</v>
      </c>
      <c r="I1236" s="196"/>
    </row>
    <row r="1237" spans="1:9" x14ac:dyDescent="0.2">
      <c r="A1237" s="37" t="s">
        <v>1866</v>
      </c>
      <c r="B1237" s="38" t="s">
        <v>60</v>
      </c>
      <c r="C1237" s="39" t="s">
        <v>61</v>
      </c>
      <c r="D1237" s="39" t="s">
        <v>3</v>
      </c>
      <c r="E1237" s="38" t="s">
        <v>62</v>
      </c>
      <c r="F1237" s="38" t="s">
        <v>63</v>
      </c>
      <c r="G1237" s="39" t="s">
        <v>64</v>
      </c>
      <c r="H1237" s="40" t="s">
        <v>4</v>
      </c>
      <c r="I1237" s="196"/>
    </row>
    <row r="1238" spans="1:9" ht="19.5" x14ac:dyDescent="0.2">
      <c r="A1238" s="37" t="s">
        <v>78</v>
      </c>
      <c r="B1238" s="38" t="s">
        <v>1867</v>
      </c>
      <c r="C1238" s="39" t="s">
        <v>74</v>
      </c>
      <c r="D1238" s="39" t="s">
        <v>1868</v>
      </c>
      <c r="E1238" s="38" t="s">
        <v>76</v>
      </c>
      <c r="F1238" s="38" t="s">
        <v>6</v>
      </c>
      <c r="G1238" s="39">
        <v>55992.34</v>
      </c>
      <c r="H1238" s="40">
        <v>55992.34</v>
      </c>
      <c r="I1238" s="196"/>
    </row>
    <row r="1239" spans="1:9" ht="29.25" x14ac:dyDescent="0.2">
      <c r="A1239" s="37" t="s">
        <v>2673</v>
      </c>
      <c r="B1239" s="38" t="s">
        <v>2954</v>
      </c>
      <c r="C1239" s="39" t="s">
        <v>95</v>
      </c>
      <c r="D1239" s="39" t="s">
        <v>2955</v>
      </c>
      <c r="E1239" s="38" t="s">
        <v>2885</v>
      </c>
      <c r="F1239" s="38" t="s">
        <v>2712</v>
      </c>
      <c r="G1239" s="39">
        <v>271.05</v>
      </c>
      <c r="H1239" s="40">
        <v>813.15</v>
      </c>
      <c r="I1239" s="196"/>
    </row>
    <row r="1240" spans="1:9" x14ac:dyDescent="0.2">
      <c r="A1240" s="37" t="s">
        <v>2673</v>
      </c>
      <c r="B1240" s="38" t="s">
        <v>2827</v>
      </c>
      <c r="C1240" s="39" t="s">
        <v>95</v>
      </c>
      <c r="D1240" s="39" t="s">
        <v>2828</v>
      </c>
      <c r="E1240" s="38" t="s">
        <v>2641</v>
      </c>
      <c r="F1240" s="38" t="s">
        <v>3158</v>
      </c>
      <c r="G1240" s="39">
        <v>21.65</v>
      </c>
      <c r="H1240" s="40">
        <v>129.9</v>
      </c>
      <c r="I1240" s="196"/>
    </row>
    <row r="1241" spans="1:9" x14ac:dyDescent="0.2">
      <c r="A1241" s="37" t="s">
        <v>654</v>
      </c>
      <c r="B1241" s="38" t="s">
        <v>3913</v>
      </c>
      <c r="C1241" s="39" t="s">
        <v>2973</v>
      </c>
      <c r="D1241" s="39" t="s">
        <v>3914</v>
      </c>
      <c r="E1241" s="38" t="s">
        <v>430</v>
      </c>
      <c r="F1241" s="38" t="s">
        <v>6</v>
      </c>
      <c r="G1241" s="39">
        <v>55049.291799999999</v>
      </c>
      <c r="H1241" s="40">
        <v>55049.29</v>
      </c>
      <c r="I1241" s="196"/>
    </row>
    <row r="1242" spans="1:9" x14ac:dyDescent="0.2">
      <c r="A1242" s="37" t="s">
        <v>1876</v>
      </c>
      <c r="B1242" s="38" t="s">
        <v>60</v>
      </c>
      <c r="C1242" s="39" t="s">
        <v>61</v>
      </c>
      <c r="D1242" s="39" t="s">
        <v>3</v>
      </c>
      <c r="E1242" s="38" t="s">
        <v>62</v>
      </c>
      <c r="F1242" s="38" t="s">
        <v>63</v>
      </c>
      <c r="G1242" s="39" t="s">
        <v>64</v>
      </c>
      <c r="H1242" s="40" t="s">
        <v>4</v>
      </c>
      <c r="I1242" s="196"/>
    </row>
    <row r="1243" spans="1:9" ht="19.5" x14ac:dyDescent="0.2">
      <c r="A1243" s="37" t="s">
        <v>78</v>
      </c>
      <c r="B1243" s="38" t="s">
        <v>1877</v>
      </c>
      <c r="C1243" s="39" t="s">
        <v>74</v>
      </c>
      <c r="D1243" s="39" t="s">
        <v>1878</v>
      </c>
      <c r="E1243" s="38" t="s">
        <v>76</v>
      </c>
      <c r="F1243" s="38" t="s">
        <v>6</v>
      </c>
      <c r="G1243" s="39">
        <v>2009.65</v>
      </c>
      <c r="H1243" s="40">
        <v>2009.65</v>
      </c>
      <c r="I1243" s="196"/>
    </row>
    <row r="1244" spans="1:9" ht="19.5" x14ac:dyDescent="0.2">
      <c r="A1244" s="37" t="s">
        <v>2673</v>
      </c>
      <c r="B1244" s="38" t="s">
        <v>3915</v>
      </c>
      <c r="C1244" s="39" t="s">
        <v>95</v>
      </c>
      <c r="D1244" s="39" t="s">
        <v>3916</v>
      </c>
      <c r="E1244" s="38" t="s">
        <v>76</v>
      </c>
      <c r="F1244" s="38" t="s">
        <v>6</v>
      </c>
      <c r="G1244" s="39">
        <v>110.75</v>
      </c>
      <c r="H1244" s="40">
        <v>110.75</v>
      </c>
      <c r="I1244" s="196"/>
    </row>
    <row r="1245" spans="1:9" ht="19.5" x14ac:dyDescent="0.2">
      <c r="A1245" s="37" t="s">
        <v>2673</v>
      </c>
      <c r="B1245" s="38" t="s">
        <v>1916</v>
      </c>
      <c r="C1245" s="39" t="s">
        <v>95</v>
      </c>
      <c r="D1245" s="39" t="s">
        <v>1917</v>
      </c>
      <c r="E1245" s="38" t="s">
        <v>76</v>
      </c>
      <c r="F1245" s="38" t="s">
        <v>6</v>
      </c>
      <c r="G1245" s="39">
        <v>342.47</v>
      </c>
      <c r="H1245" s="40">
        <v>342.47</v>
      </c>
      <c r="I1245" s="196"/>
    </row>
    <row r="1246" spans="1:9" x14ac:dyDescent="0.2">
      <c r="A1246" s="37" t="s">
        <v>2673</v>
      </c>
      <c r="B1246" s="38" t="s">
        <v>3917</v>
      </c>
      <c r="C1246" s="39" t="s">
        <v>95</v>
      </c>
      <c r="D1246" s="39" t="s">
        <v>3918</v>
      </c>
      <c r="E1246" s="38" t="s">
        <v>76</v>
      </c>
      <c r="F1246" s="38" t="s">
        <v>6</v>
      </c>
      <c r="G1246" s="39">
        <v>88.72</v>
      </c>
      <c r="H1246" s="40">
        <v>88.72</v>
      </c>
      <c r="I1246" s="196"/>
    </row>
    <row r="1247" spans="1:9" x14ac:dyDescent="0.2">
      <c r="A1247" s="37" t="s">
        <v>2673</v>
      </c>
      <c r="B1247" s="38" t="s">
        <v>2769</v>
      </c>
      <c r="C1247" s="39" t="s">
        <v>95</v>
      </c>
      <c r="D1247" s="39" t="s">
        <v>2770</v>
      </c>
      <c r="E1247" s="38" t="s">
        <v>2641</v>
      </c>
      <c r="F1247" s="38" t="s">
        <v>3919</v>
      </c>
      <c r="G1247" s="39">
        <v>25.71</v>
      </c>
      <c r="H1247" s="40">
        <v>53.21</v>
      </c>
      <c r="I1247" s="196"/>
    </row>
    <row r="1248" spans="1:9" x14ac:dyDescent="0.2">
      <c r="A1248" s="37" t="s">
        <v>2673</v>
      </c>
      <c r="B1248" s="38" t="s">
        <v>2744</v>
      </c>
      <c r="C1248" s="39" t="s">
        <v>95</v>
      </c>
      <c r="D1248" s="39" t="s">
        <v>2745</v>
      </c>
      <c r="E1248" s="38" t="s">
        <v>2641</v>
      </c>
      <c r="F1248" s="38" t="s">
        <v>3920</v>
      </c>
      <c r="G1248" s="39">
        <v>20.79</v>
      </c>
      <c r="H1248" s="40">
        <v>17.46</v>
      </c>
      <c r="I1248" s="196"/>
    </row>
    <row r="1249" spans="1:9" ht="19.5" x14ac:dyDescent="0.2">
      <c r="A1249" s="37" t="s">
        <v>654</v>
      </c>
      <c r="B1249" s="38" t="s">
        <v>3921</v>
      </c>
      <c r="C1249" s="39" t="s">
        <v>95</v>
      </c>
      <c r="D1249" s="39" t="s">
        <v>3922</v>
      </c>
      <c r="E1249" s="38" t="s">
        <v>76</v>
      </c>
      <c r="F1249" s="38" t="s">
        <v>3158</v>
      </c>
      <c r="G1249" s="39">
        <v>19.260000000000002</v>
      </c>
      <c r="H1249" s="40">
        <v>115.56</v>
      </c>
      <c r="I1249" s="196"/>
    </row>
    <row r="1250" spans="1:9" ht="19.5" x14ac:dyDescent="0.2">
      <c r="A1250" s="37" t="s">
        <v>654</v>
      </c>
      <c r="B1250" s="38" t="s">
        <v>3923</v>
      </c>
      <c r="C1250" s="39" t="s">
        <v>2912</v>
      </c>
      <c r="D1250" s="39" t="s">
        <v>4990</v>
      </c>
      <c r="E1250" s="38" t="s">
        <v>76</v>
      </c>
      <c r="F1250" s="38" t="s">
        <v>6</v>
      </c>
      <c r="G1250" s="39">
        <v>831.99</v>
      </c>
      <c r="H1250" s="40">
        <v>831.99</v>
      </c>
      <c r="I1250" s="196"/>
    </row>
    <row r="1251" spans="1:9" ht="19.5" x14ac:dyDescent="0.2">
      <c r="A1251" s="37" t="s">
        <v>654</v>
      </c>
      <c r="B1251" s="38" t="s">
        <v>3925</v>
      </c>
      <c r="C1251" s="39" t="s">
        <v>2912</v>
      </c>
      <c r="D1251" s="39" t="s">
        <v>4991</v>
      </c>
      <c r="E1251" s="38" t="s">
        <v>76</v>
      </c>
      <c r="F1251" s="38" t="s">
        <v>6</v>
      </c>
      <c r="G1251" s="39">
        <v>449.49</v>
      </c>
      <c r="H1251" s="40">
        <v>449.49</v>
      </c>
      <c r="I1251" s="196"/>
    </row>
    <row r="1252" spans="1:9" x14ac:dyDescent="0.2">
      <c r="A1252" s="37" t="s">
        <v>1880</v>
      </c>
      <c r="B1252" s="38" t="s">
        <v>60</v>
      </c>
      <c r="C1252" s="39" t="s">
        <v>61</v>
      </c>
      <c r="D1252" s="39" t="s">
        <v>3</v>
      </c>
      <c r="E1252" s="38" t="s">
        <v>62</v>
      </c>
      <c r="F1252" s="38" t="s">
        <v>63</v>
      </c>
      <c r="G1252" s="39" t="s">
        <v>64</v>
      </c>
      <c r="H1252" s="40" t="s">
        <v>4</v>
      </c>
      <c r="I1252" s="196"/>
    </row>
    <row r="1253" spans="1:9" x14ac:dyDescent="0.2">
      <c r="A1253" s="37" t="s">
        <v>78</v>
      </c>
      <c r="B1253" s="38" t="s">
        <v>1881</v>
      </c>
      <c r="C1253" s="39" t="s">
        <v>74</v>
      </c>
      <c r="D1253" s="39" t="s">
        <v>1882</v>
      </c>
      <c r="E1253" s="38" t="s">
        <v>76</v>
      </c>
      <c r="F1253" s="38" t="s">
        <v>6</v>
      </c>
      <c r="G1253" s="39">
        <v>63.18</v>
      </c>
      <c r="H1253" s="40">
        <v>63.18</v>
      </c>
      <c r="I1253" s="196"/>
    </row>
    <row r="1254" spans="1:9" x14ac:dyDescent="0.2">
      <c r="A1254" s="37" t="s">
        <v>2673</v>
      </c>
      <c r="B1254" s="38" t="s">
        <v>2744</v>
      </c>
      <c r="C1254" s="39" t="s">
        <v>95</v>
      </c>
      <c r="D1254" s="39" t="s">
        <v>2745</v>
      </c>
      <c r="E1254" s="38" t="s">
        <v>2641</v>
      </c>
      <c r="F1254" s="38" t="s">
        <v>3927</v>
      </c>
      <c r="G1254" s="39">
        <v>20.79</v>
      </c>
      <c r="H1254" s="40">
        <v>2.0699999999999998</v>
      </c>
      <c r="I1254" s="196"/>
    </row>
    <row r="1255" spans="1:9" x14ac:dyDescent="0.2">
      <c r="A1255" s="37" t="s">
        <v>2673</v>
      </c>
      <c r="B1255" s="38" t="s">
        <v>2769</v>
      </c>
      <c r="C1255" s="39" t="s">
        <v>95</v>
      </c>
      <c r="D1255" s="39" t="s">
        <v>2770</v>
      </c>
      <c r="E1255" s="38" t="s">
        <v>2641</v>
      </c>
      <c r="F1255" s="38" t="s">
        <v>3928</v>
      </c>
      <c r="G1255" s="39">
        <v>25.71</v>
      </c>
      <c r="H1255" s="40">
        <v>8.1199999999999992</v>
      </c>
      <c r="I1255" s="196"/>
    </row>
    <row r="1256" spans="1:9" x14ac:dyDescent="0.2">
      <c r="A1256" s="37" t="s">
        <v>654</v>
      </c>
      <c r="B1256" s="38" t="s">
        <v>3929</v>
      </c>
      <c r="C1256" s="39" t="s">
        <v>95</v>
      </c>
      <c r="D1256" s="39" t="s">
        <v>1882</v>
      </c>
      <c r="E1256" s="38" t="s">
        <v>76</v>
      </c>
      <c r="F1256" s="38" t="s">
        <v>6</v>
      </c>
      <c r="G1256" s="39">
        <v>52.99</v>
      </c>
      <c r="H1256" s="40">
        <v>52.99</v>
      </c>
      <c r="I1256" s="196"/>
    </row>
    <row r="1257" spans="1:9" x14ac:dyDescent="0.2">
      <c r="A1257" s="37" t="s">
        <v>1888</v>
      </c>
      <c r="B1257" s="38" t="s">
        <v>60</v>
      </c>
      <c r="C1257" s="39" t="s">
        <v>61</v>
      </c>
      <c r="D1257" s="39" t="s">
        <v>3</v>
      </c>
      <c r="E1257" s="38" t="s">
        <v>62</v>
      </c>
      <c r="F1257" s="38" t="s">
        <v>63</v>
      </c>
      <c r="G1257" s="39" t="s">
        <v>64</v>
      </c>
      <c r="H1257" s="40" t="s">
        <v>4</v>
      </c>
      <c r="I1257" s="196"/>
    </row>
    <row r="1258" spans="1:9" x14ac:dyDescent="0.2">
      <c r="A1258" s="37" t="s">
        <v>78</v>
      </c>
      <c r="B1258" s="38" t="s">
        <v>1889</v>
      </c>
      <c r="C1258" s="39" t="s">
        <v>74</v>
      </c>
      <c r="D1258" s="39" t="s">
        <v>1890</v>
      </c>
      <c r="E1258" s="38" t="s">
        <v>76</v>
      </c>
      <c r="F1258" s="38" t="s">
        <v>6</v>
      </c>
      <c r="G1258" s="39">
        <v>252.43</v>
      </c>
      <c r="H1258" s="40">
        <v>252.43</v>
      </c>
      <c r="I1258" s="196"/>
    </row>
    <row r="1259" spans="1:9" x14ac:dyDescent="0.2">
      <c r="A1259" s="37" t="s">
        <v>2673</v>
      </c>
      <c r="B1259" s="38" t="s">
        <v>2901</v>
      </c>
      <c r="C1259" s="39" t="s">
        <v>95</v>
      </c>
      <c r="D1259" s="39" t="s">
        <v>2902</v>
      </c>
      <c r="E1259" s="38" t="s">
        <v>2641</v>
      </c>
      <c r="F1259" s="38" t="s">
        <v>2777</v>
      </c>
      <c r="G1259" s="39">
        <v>25.75</v>
      </c>
      <c r="H1259" s="40">
        <v>6.43</v>
      </c>
      <c r="I1259" s="196"/>
    </row>
    <row r="1260" spans="1:9" x14ac:dyDescent="0.2">
      <c r="A1260" s="37" t="s">
        <v>654</v>
      </c>
      <c r="B1260" s="38" t="s">
        <v>3930</v>
      </c>
      <c r="C1260" s="39" t="s">
        <v>2822</v>
      </c>
      <c r="D1260" s="39" t="s">
        <v>4992</v>
      </c>
      <c r="E1260" s="38" t="s">
        <v>76</v>
      </c>
      <c r="F1260" s="38" t="s">
        <v>6</v>
      </c>
      <c r="G1260" s="39">
        <v>246</v>
      </c>
      <c r="H1260" s="40">
        <v>246</v>
      </c>
      <c r="I1260" s="196"/>
    </row>
    <row r="1261" spans="1:9" x14ac:dyDescent="0.2">
      <c r="A1261" s="37" t="s">
        <v>1892</v>
      </c>
      <c r="B1261" s="38" t="s">
        <v>60</v>
      </c>
      <c r="C1261" s="39" t="s">
        <v>61</v>
      </c>
      <c r="D1261" s="39" t="s">
        <v>3</v>
      </c>
      <c r="E1261" s="38" t="s">
        <v>62</v>
      </c>
      <c r="F1261" s="38" t="s">
        <v>63</v>
      </c>
      <c r="G1261" s="39" t="s">
        <v>64</v>
      </c>
      <c r="H1261" s="40" t="s">
        <v>4</v>
      </c>
      <c r="I1261" s="196"/>
    </row>
    <row r="1262" spans="1:9" ht="19.5" x14ac:dyDescent="0.2">
      <c r="A1262" s="37" t="s">
        <v>78</v>
      </c>
      <c r="B1262" s="38" t="s">
        <v>1893</v>
      </c>
      <c r="C1262" s="39" t="s">
        <v>74</v>
      </c>
      <c r="D1262" s="39" t="s">
        <v>1894</v>
      </c>
      <c r="E1262" s="38" t="s">
        <v>76</v>
      </c>
      <c r="F1262" s="38" t="s">
        <v>6</v>
      </c>
      <c r="G1262" s="39">
        <v>3550.76</v>
      </c>
      <c r="H1262" s="40">
        <v>3550.76</v>
      </c>
      <c r="I1262" s="196"/>
    </row>
    <row r="1263" spans="1:9" x14ac:dyDescent="0.2">
      <c r="A1263" s="37" t="s">
        <v>2673</v>
      </c>
      <c r="B1263" s="38" t="s">
        <v>2769</v>
      </c>
      <c r="C1263" s="39" t="s">
        <v>95</v>
      </c>
      <c r="D1263" s="39" t="s">
        <v>2770</v>
      </c>
      <c r="E1263" s="38" t="s">
        <v>2641</v>
      </c>
      <c r="F1263" s="38" t="s">
        <v>6</v>
      </c>
      <c r="G1263" s="39">
        <v>25.71</v>
      </c>
      <c r="H1263" s="40">
        <v>25.71</v>
      </c>
      <c r="I1263" s="196"/>
    </row>
    <row r="1264" spans="1:9" x14ac:dyDescent="0.2">
      <c r="A1264" s="37" t="s">
        <v>654</v>
      </c>
      <c r="B1264" s="38" t="s">
        <v>3932</v>
      </c>
      <c r="C1264" s="39" t="s">
        <v>95</v>
      </c>
      <c r="D1264" s="39" t="s">
        <v>3933</v>
      </c>
      <c r="E1264" s="38" t="s">
        <v>76</v>
      </c>
      <c r="F1264" s="38" t="s">
        <v>3241</v>
      </c>
      <c r="G1264" s="39">
        <v>18.440000000000001</v>
      </c>
      <c r="H1264" s="40">
        <v>0.36</v>
      </c>
      <c r="I1264" s="196"/>
    </row>
    <row r="1265" spans="1:9" x14ac:dyDescent="0.2">
      <c r="A1265" s="37" t="s">
        <v>654</v>
      </c>
      <c r="B1265" s="38" t="s">
        <v>3934</v>
      </c>
      <c r="C1265" s="39" t="s">
        <v>95</v>
      </c>
      <c r="D1265" s="39" t="s">
        <v>3935</v>
      </c>
      <c r="E1265" s="38" t="s">
        <v>76</v>
      </c>
      <c r="F1265" s="38" t="s">
        <v>6</v>
      </c>
      <c r="G1265" s="39">
        <v>7.19</v>
      </c>
      <c r="H1265" s="40">
        <v>7.19</v>
      </c>
      <c r="I1265" s="196"/>
    </row>
    <row r="1266" spans="1:9" x14ac:dyDescent="0.2">
      <c r="A1266" s="37" t="s">
        <v>654</v>
      </c>
      <c r="B1266" s="38" t="s">
        <v>3936</v>
      </c>
      <c r="C1266" s="39" t="s">
        <v>2912</v>
      </c>
      <c r="D1266" s="39" t="s">
        <v>3937</v>
      </c>
      <c r="E1266" s="38" t="s">
        <v>76</v>
      </c>
      <c r="F1266" s="38" t="s">
        <v>6</v>
      </c>
      <c r="G1266" s="39">
        <v>3517.5</v>
      </c>
      <c r="H1266" s="40">
        <v>3517.5</v>
      </c>
      <c r="I1266" s="196"/>
    </row>
    <row r="1267" spans="1:9" x14ac:dyDescent="0.2">
      <c r="A1267" s="37" t="s">
        <v>1911</v>
      </c>
      <c r="B1267" s="38" t="s">
        <v>60</v>
      </c>
      <c r="C1267" s="39" t="s">
        <v>61</v>
      </c>
      <c r="D1267" s="39" t="s">
        <v>3</v>
      </c>
      <c r="E1267" s="38" t="s">
        <v>62</v>
      </c>
      <c r="F1267" s="38" t="s">
        <v>63</v>
      </c>
      <c r="G1267" s="39" t="s">
        <v>64</v>
      </c>
      <c r="H1267" s="40" t="s">
        <v>4</v>
      </c>
      <c r="I1267" s="196"/>
    </row>
    <row r="1268" spans="1:9" ht="19.5" x14ac:dyDescent="0.2">
      <c r="A1268" s="37" t="s">
        <v>78</v>
      </c>
      <c r="B1268" s="38" t="s">
        <v>1912</v>
      </c>
      <c r="C1268" s="39" t="s">
        <v>74</v>
      </c>
      <c r="D1268" s="39" t="s">
        <v>1913</v>
      </c>
      <c r="E1268" s="38" t="s">
        <v>76</v>
      </c>
      <c r="F1268" s="38" t="s">
        <v>6</v>
      </c>
      <c r="G1268" s="39">
        <v>2597.54</v>
      </c>
      <c r="H1268" s="40">
        <v>2597.54</v>
      </c>
      <c r="I1268" s="196"/>
    </row>
    <row r="1269" spans="1:9" ht="19.5" x14ac:dyDescent="0.2">
      <c r="A1269" s="37" t="s">
        <v>2673</v>
      </c>
      <c r="B1269" s="38" t="s">
        <v>1916</v>
      </c>
      <c r="C1269" s="39" t="s">
        <v>95</v>
      </c>
      <c r="D1269" s="39" t="s">
        <v>1917</v>
      </c>
      <c r="E1269" s="38" t="s">
        <v>76</v>
      </c>
      <c r="F1269" s="38" t="s">
        <v>6</v>
      </c>
      <c r="G1269" s="39">
        <v>342.47</v>
      </c>
      <c r="H1269" s="40">
        <v>342.47</v>
      </c>
      <c r="I1269" s="196"/>
    </row>
    <row r="1270" spans="1:9" ht="19.5" x14ac:dyDescent="0.2">
      <c r="A1270" s="37" t="s">
        <v>2673</v>
      </c>
      <c r="B1270" s="38" t="s">
        <v>2907</v>
      </c>
      <c r="C1270" s="39" t="s">
        <v>95</v>
      </c>
      <c r="D1270" s="39" t="s">
        <v>2908</v>
      </c>
      <c r="E1270" s="38" t="s">
        <v>76</v>
      </c>
      <c r="F1270" s="38" t="s">
        <v>6</v>
      </c>
      <c r="G1270" s="39">
        <v>119.74</v>
      </c>
      <c r="H1270" s="40">
        <v>119.74</v>
      </c>
      <c r="I1270" s="196"/>
    </row>
    <row r="1271" spans="1:9" x14ac:dyDescent="0.2">
      <c r="A1271" s="37" t="s">
        <v>2673</v>
      </c>
      <c r="B1271" s="38" t="s">
        <v>2769</v>
      </c>
      <c r="C1271" s="39" t="s">
        <v>95</v>
      </c>
      <c r="D1271" s="39" t="s">
        <v>2770</v>
      </c>
      <c r="E1271" s="38" t="s">
        <v>2641</v>
      </c>
      <c r="F1271" s="38" t="s">
        <v>3004</v>
      </c>
      <c r="G1271" s="39">
        <v>25.71</v>
      </c>
      <c r="H1271" s="40">
        <v>12.85</v>
      </c>
      <c r="I1271" s="196"/>
    </row>
    <row r="1272" spans="1:9" x14ac:dyDescent="0.2">
      <c r="A1272" s="37" t="s">
        <v>2673</v>
      </c>
      <c r="B1272" s="38" t="s">
        <v>2766</v>
      </c>
      <c r="C1272" s="39" t="s">
        <v>95</v>
      </c>
      <c r="D1272" s="39" t="s">
        <v>2767</v>
      </c>
      <c r="E1272" s="38" t="s">
        <v>2641</v>
      </c>
      <c r="F1272" s="38" t="s">
        <v>3004</v>
      </c>
      <c r="G1272" s="39">
        <v>20.72</v>
      </c>
      <c r="H1272" s="40">
        <v>10.36</v>
      </c>
      <c r="I1272" s="196"/>
    </row>
    <row r="1273" spans="1:9" x14ac:dyDescent="0.2">
      <c r="A1273" s="37" t="s">
        <v>654</v>
      </c>
      <c r="B1273" s="38" t="s">
        <v>3938</v>
      </c>
      <c r="C1273" s="39" t="s">
        <v>95</v>
      </c>
      <c r="D1273" s="39" t="s">
        <v>3939</v>
      </c>
      <c r="E1273" s="38" t="s">
        <v>787</v>
      </c>
      <c r="F1273" s="38" t="s">
        <v>2801</v>
      </c>
      <c r="G1273" s="39">
        <v>38.31</v>
      </c>
      <c r="H1273" s="40">
        <v>34.47</v>
      </c>
      <c r="I1273" s="196"/>
    </row>
    <row r="1274" spans="1:9" ht="19.5" x14ac:dyDescent="0.2">
      <c r="A1274" s="37" t="s">
        <v>654</v>
      </c>
      <c r="B1274" s="38" t="s">
        <v>3940</v>
      </c>
      <c r="C1274" s="39" t="s">
        <v>2833</v>
      </c>
      <c r="D1274" s="39" t="s">
        <v>3941</v>
      </c>
      <c r="E1274" s="38" t="s">
        <v>76</v>
      </c>
      <c r="F1274" s="38" t="s">
        <v>6</v>
      </c>
      <c r="G1274" s="39">
        <v>2077.65</v>
      </c>
      <c r="H1274" s="40">
        <v>2077.65</v>
      </c>
      <c r="I1274" s="196"/>
    </row>
    <row r="1275" spans="1:9" x14ac:dyDescent="0.2">
      <c r="A1275" s="37" t="s">
        <v>1919</v>
      </c>
      <c r="B1275" s="38" t="s">
        <v>60</v>
      </c>
      <c r="C1275" s="39" t="s">
        <v>61</v>
      </c>
      <c r="D1275" s="39" t="s">
        <v>3</v>
      </c>
      <c r="E1275" s="38" t="s">
        <v>62</v>
      </c>
      <c r="F1275" s="38" t="s">
        <v>63</v>
      </c>
      <c r="G1275" s="39" t="s">
        <v>64</v>
      </c>
      <c r="H1275" s="40" t="s">
        <v>4</v>
      </c>
      <c r="I1275" s="196"/>
    </row>
    <row r="1276" spans="1:9" ht="19.5" x14ac:dyDescent="0.2">
      <c r="A1276" s="37" t="s">
        <v>78</v>
      </c>
      <c r="B1276" s="38" t="s">
        <v>1920</v>
      </c>
      <c r="C1276" s="39" t="s">
        <v>74</v>
      </c>
      <c r="D1276" s="39" t="s">
        <v>1921</v>
      </c>
      <c r="E1276" s="38" t="s">
        <v>104</v>
      </c>
      <c r="F1276" s="38" t="s">
        <v>6</v>
      </c>
      <c r="G1276" s="39">
        <v>1566.38</v>
      </c>
      <c r="H1276" s="40">
        <v>1566.38</v>
      </c>
      <c r="I1276" s="196"/>
    </row>
    <row r="1277" spans="1:9" x14ac:dyDescent="0.2">
      <c r="A1277" s="37" t="s">
        <v>2673</v>
      </c>
      <c r="B1277" s="38" t="s">
        <v>2827</v>
      </c>
      <c r="C1277" s="39" t="s">
        <v>95</v>
      </c>
      <c r="D1277" s="39" t="s">
        <v>2828</v>
      </c>
      <c r="E1277" s="38" t="s">
        <v>2641</v>
      </c>
      <c r="F1277" s="38" t="s">
        <v>3942</v>
      </c>
      <c r="G1277" s="39">
        <v>21.65</v>
      </c>
      <c r="H1277" s="40">
        <v>173.2</v>
      </c>
      <c r="I1277" s="196"/>
    </row>
    <row r="1278" spans="1:9" x14ac:dyDescent="0.2">
      <c r="A1278" s="37" t="s">
        <v>2673</v>
      </c>
      <c r="B1278" s="38" t="s">
        <v>3249</v>
      </c>
      <c r="C1278" s="39" t="s">
        <v>95</v>
      </c>
      <c r="D1278" s="39" t="s">
        <v>3250</v>
      </c>
      <c r="E1278" s="38" t="s">
        <v>2641</v>
      </c>
      <c r="F1278" s="38" t="s">
        <v>3942</v>
      </c>
      <c r="G1278" s="39">
        <v>24</v>
      </c>
      <c r="H1278" s="40">
        <v>192</v>
      </c>
      <c r="I1278" s="196"/>
    </row>
    <row r="1279" spans="1:9" x14ac:dyDescent="0.2">
      <c r="A1279" s="37" t="s">
        <v>654</v>
      </c>
      <c r="B1279" s="38" t="s">
        <v>3943</v>
      </c>
      <c r="C1279" s="39" t="s">
        <v>95</v>
      </c>
      <c r="D1279" s="39" t="s">
        <v>3944</v>
      </c>
      <c r="E1279" s="38" t="s">
        <v>104</v>
      </c>
      <c r="F1279" s="38" t="s">
        <v>3268</v>
      </c>
      <c r="G1279" s="39">
        <v>37.049999999999997</v>
      </c>
      <c r="H1279" s="40">
        <v>185.25</v>
      </c>
      <c r="I1279" s="196"/>
    </row>
    <row r="1280" spans="1:9" ht="19.5" x14ac:dyDescent="0.2">
      <c r="A1280" s="37" t="s">
        <v>654</v>
      </c>
      <c r="B1280" s="38" t="s">
        <v>3945</v>
      </c>
      <c r="C1280" s="39" t="s">
        <v>95</v>
      </c>
      <c r="D1280" s="39" t="s">
        <v>3946</v>
      </c>
      <c r="E1280" s="38" t="s">
        <v>76</v>
      </c>
      <c r="F1280" s="38" t="s">
        <v>42</v>
      </c>
      <c r="G1280" s="39">
        <v>22.77</v>
      </c>
      <c r="H1280" s="40">
        <v>45.54</v>
      </c>
      <c r="I1280" s="196"/>
    </row>
    <row r="1281" spans="1:9" x14ac:dyDescent="0.2">
      <c r="A1281" s="37" t="s">
        <v>654</v>
      </c>
      <c r="B1281" s="38" t="s">
        <v>3947</v>
      </c>
      <c r="C1281" s="39" t="s">
        <v>95</v>
      </c>
      <c r="D1281" s="39" t="s">
        <v>3948</v>
      </c>
      <c r="E1281" s="38" t="s">
        <v>787</v>
      </c>
      <c r="F1281" s="38" t="s">
        <v>3949</v>
      </c>
      <c r="G1281" s="39">
        <v>24.15</v>
      </c>
      <c r="H1281" s="40">
        <v>4</v>
      </c>
      <c r="I1281" s="196"/>
    </row>
    <row r="1282" spans="1:9" ht="19.5" x14ac:dyDescent="0.2">
      <c r="A1282" s="37" t="s">
        <v>654</v>
      </c>
      <c r="B1282" s="38" t="s">
        <v>3084</v>
      </c>
      <c r="C1282" s="39" t="s">
        <v>4811</v>
      </c>
      <c r="D1282" s="39" t="s">
        <v>3085</v>
      </c>
      <c r="E1282" s="38" t="s">
        <v>787</v>
      </c>
      <c r="F1282" s="38" t="s">
        <v>2870</v>
      </c>
      <c r="G1282" s="39">
        <v>36.35</v>
      </c>
      <c r="H1282" s="40">
        <v>127.22</v>
      </c>
      <c r="I1282" s="196"/>
    </row>
    <row r="1283" spans="1:9" ht="19.5" x14ac:dyDescent="0.2">
      <c r="A1283" s="37" t="s">
        <v>654</v>
      </c>
      <c r="B1283" s="38" t="s">
        <v>3950</v>
      </c>
      <c r="C1283" s="39" t="s">
        <v>95</v>
      </c>
      <c r="D1283" s="39" t="s">
        <v>3951</v>
      </c>
      <c r="E1283" s="38" t="s">
        <v>97</v>
      </c>
      <c r="F1283" s="38" t="s">
        <v>3952</v>
      </c>
      <c r="G1283" s="39">
        <v>23.41</v>
      </c>
      <c r="H1283" s="40">
        <v>227.07</v>
      </c>
      <c r="I1283" s="196"/>
    </row>
    <row r="1284" spans="1:9" ht="19.5" x14ac:dyDescent="0.2">
      <c r="A1284" s="37" t="s">
        <v>654</v>
      </c>
      <c r="B1284" s="38" t="s">
        <v>3953</v>
      </c>
      <c r="C1284" s="39" t="s">
        <v>4811</v>
      </c>
      <c r="D1284" s="39" t="s">
        <v>3954</v>
      </c>
      <c r="E1284" s="38" t="s">
        <v>104</v>
      </c>
      <c r="F1284" s="38" t="s">
        <v>3143</v>
      </c>
      <c r="G1284" s="39">
        <v>41.92</v>
      </c>
      <c r="H1284" s="40">
        <v>419.2</v>
      </c>
      <c r="I1284" s="196"/>
    </row>
    <row r="1285" spans="1:9" ht="19.5" x14ac:dyDescent="0.2">
      <c r="A1285" s="37" t="s">
        <v>654</v>
      </c>
      <c r="B1285" s="38" t="s">
        <v>3092</v>
      </c>
      <c r="C1285" s="39" t="s">
        <v>95</v>
      </c>
      <c r="D1285" s="39" t="s">
        <v>3093</v>
      </c>
      <c r="E1285" s="38" t="s">
        <v>76</v>
      </c>
      <c r="F1285" s="38" t="s">
        <v>3158</v>
      </c>
      <c r="G1285" s="39">
        <v>32.15</v>
      </c>
      <c r="H1285" s="40">
        <v>192.9</v>
      </c>
      <c r="I1285" s="196"/>
    </row>
    <row r="1286" spans="1:9" x14ac:dyDescent="0.2">
      <c r="A1286" s="37" t="s">
        <v>1923</v>
      </c>
      <c r="B1286" s="38" t="s">
        <v>60</v>
      </c>
      <c r="C1286" s="39" t="s">
        <v>61</v>
      </c>
      <c r="D1286" s="39" t="s">
        <v>3</v>
      </c>
      <c r="E1286" s="38" t="s">
        <v>62</v>
      </c>
      <c r="F1286" s="38" t="s">
        <v>63</v>
      </c>
      <c r="G1286" s="39" t="s">
        <v>64</v>
      </c>
      <c r="H1286" s="40" t="s">
        <v>4</v>
      </c>
      <c r="I1286" s="196"/>
    </row>
    <row r="1287" spans="1:9" ht="19.5" x14ac:dyDescent="0.2">
      <c r="A1287" s="37" t="s">
        <v>78</v>
      </c>
      <c r="B1287" s="38" t="s">
        <v>1924</v>
      </c>
      <c r="C1287" s="39" t="s">
        <v>74</v>
      </c>
      <c r="D1287" s="39" t="s">
        <v>1925</v>
      </c>
      <c r="E1287" s="38" t="s">
        <v>97</v>
      </c>
      <c r="F1287" s="38" t="s">
        <v>6</v>
      </c>
      <c r="G1287" s="39">
        <v>135.38999999999999</v>
      </c>
      <c r="H1287" s="40">
        <v>135.38999999999999</v>
      </c>
      <c r="I1287" s="196"/>
    </row>
    <row r="1288" spans="1:9" x14ac:dyDescent="0.2">
      <c r="A1288" s="37" t="s">
        <v>2673</v>
      </c>
      <c r="B1288" s="38" t="s">
        <v>3955</v>
      </c>
      <c r="C1288" s="39" t="s">
        <v>95</v>
      </c>
      <c r="D1288" s="39" t="s">
        <v>3956</v>
      </c>
      <c r="E1288" s="38" t="s">
        <v>97</v>
      </c>
      <c r="F1288" s="38" t="s">
        <v>2847</v>
      </c>
      <c r="G1288" s="39">
        <v>49.23</v>
      </c>
      <c r="H1288" s="40">
        <v>54.15</v>
      </c>
      <c r="I1288" s="196"/>
    </row>
    <row r="1289" spans="1:9" ht="19.5" x14ac:dyDescent="0.2">
      <c r="A1289" s="37" t="s">
        <v>2673</v>
      </c>
      <c r="B1289" s="38" t="s">
        <v>3957</v>
      </c>
      <c r="C1289" s="39" t="s">
        <v>74</v>
      </c>
      <c r="D1289" s="39" t="s">
        <v>3958</v>
      </c>
      <c r="E1289" s="38" t="s">
        <v>104</v>
      </c>
      <c r="F1289" s="38" t="s">
        <v>2775</v>
      </c>
      <c r="G1289" s="39">
        <v>89.77</v>
      </c>
      <c r="H1289" s="40">
        <v>53.86</v>
      </c>
      <c r="I1289" s="196"/>
    </row>
    <row r="1290" spans="1:9" ht="19.5" x14ac:dyDescent="0.2">
      <c r="A1290" s="37" t="s">
        <v>2673</v>
      </c>
      <c r="B1290" s="38" t="s">
        <v>882</v>
      </c>
      <c r="C1290" s="39" t="s">
        <v>95</v>
      </c>
      <c r="D1290" s="39" t="s">
        <v>883</v>
      </c>
      <c r="E1290" s="38" t="s">
        <v>104</v>
      </c>
      <c r="F1290" s="38" t="s">
        <v>3238</v>
      </c>
      <c r="G1290" s="39">
        <v>4.2699999999999996</v>
      </c>
      <c r="H1290" s="40">
        <v>2.98</v>
      </c>
      <c r="I1290" s="196"/>
    </row>
    <row r="1291" spans="1:9" ht="29.25" x14ac:dyDescent="0.2">
      <c r="A1291" s="37" t="s">
        <v>2673</v>
      </c>
      <c r="B1291" s="38" t="s">
        <v>2364</v>
      </c>
      <c r="C1291" s="39" t="s">
        <v>95</v>
      </c>
      <c r="D1291" s="39" t="s">
        <v>2365</v>
      </c>
      <c r="E1291" s="38" t="s">
        <v>104</v>
      </c>
      <c r="F1291" s="38" t="s">
        <v>3238</v>
      </c>
      <c r="G1291" s="39">
        <v>34.869999999999997</v>
      </c>
      <c r="H1291" s="40">
        <v>24.4</v>
      </c>
      <c r="I1291" s="196"/>
    </row>
    <row r="1292" spans="1:9" x14ac:dyDescent="0.2">
      <c r="A1292" s="37" t="s">
        <v>1927</v>
      </c>
      <c r="B1292" s="38" t="s">
        <v>60</v>
      </c>
      <c r="C1292" s="39" t="s">
        <v>61</v>
      </c>
      <c r="D1292" s="39" t="s">
        <v>3</v>
      </c>
      <c r="E1292" s="38" t="s">
        <v>62</v>
      </c>
      <c r="F1292" s="38" t="s">
        <v>63</v>
      </c>
      <c r="G1292" s="39" t="s">
        <v>64</v>
      </c>
      <c r="H1292" s="40" t="s">
        <v>4</v>
      </c>
      <c r="I1292" s="196"/>
    </row>
    <row r="1293" spans="1:9" x14ac:dyDescent="0.2">
      <c r="A1293" s="37" t="s">
        <v>78</v>
      </c>
      <c r="B1293" s="38" t="s">
        <v>1928</v>
      </c>
      <c r="C1293" s="39" t="s">
        <v>74</v>
      </c>
      <c r="D1293" s="39" t="s">
        <v>1929</v>
      </c>
      <c r="E1293" s="38" t="s">
        <v>76</v>
      </c>
      <c r="F1293" s="38" t="s">
        <v>6</v>
      </c>
      <c r="G1293" s="39">
        <v>296.48</v>
      </c>
      <c r="H1293" s="40">
        <v>296.48</v>
      </c>
      <c r="I1293" s="196"/>
    </row>
    <row r="1294" spans="1:9" x14ac:dyDescent="0.2">
      <c r="A1294" s="37" t="s">
        <v>2673</v>
      </c>
      <c r="B1294" s="38" t="s">
        <v>2769</v>
      </c>
      <c r="C1294" s="39" t="s">
        <v>95</v>
      </c>
      <c r="D1294" s="39" t="s">
        <v>2770</v>
      </c>
      <c r="E1294" s="38" t="s">
        <v>2641</v>
      </c>
      <c r="F1294" s="38" t="s">
        <v>3004</v>
      </c>
      <c r="G1294" s="39">
        <v>25.71</v>
      </c>
      <c r="H1294" s="40">
        <v>12.85</v>
      </c>
      <c r="I1294" s="196"/>
    </row>
    <row r="1295" spans="1:9" x14ac:dyDescent="0.2">
      <c r="A1295" s="37" t="s">
        <v>2673</v>
      </c>
      <c r="B1295" s="38" t="s">
        <v>2766</v>
      </c>
      <c r="C1295" s="39" t="s">
        <v>95</v>
      </c>
      <c r="D1295" s="39" t="s">
        <v>2767</v>
      </c>
      <c r="E1295" s="38" t="s">
        <v>2641</v>
      </c>
      <c r="F1295" s="38" t="s">
        <v>3004</v>
      </c>
      <c r="G1295" s="39">
        <v>20.72</v>
      </c>
      <c r="H1295" s="40">
        <v>10.36</v>
      </c>
      <c r="I1295" s="196"/>
    </row>
    <row r="1296" spans="1:9" x14ac:dyDescent="0.2">
      <c r="A1296" s="37" t="s">
        <v>654</v>
      </c>
      <c r="B1296" s="38" t="s">
        <v>3932</v>
      </c>
      <c r="C1296" s="39" t="s">
        <v>95</v>
      </c>
      <c r="D1296" s="39" t="s">
        <v>3933</v>
      </c>
      <c r="E1296" s="38" t="s">
        <v>76</v>
      </c>
      <c r="F1296" s="38" t="s">
        <v>3959</v>
      </c>
      <c r="G1296" s="39">
        <v>18.440000000000001</v>
      </c>
      <c r="H1296" s="40">
        <v>0.2</v>
      </c>
      <c r="I1296" s="196"/>
    </row>
    <row r="1297" spans="1:9" ht="19.5" x14ac:dyDescent="0.2">
      <c r="A1297" s="37" t="s">
        <v>654</v>
      </c>
      <c r="B1297" s="38" t="s">
        <v>3960</v>
      </c>
      <c r="C1297" s="39" t="s">
        <v>2912</v>
      </c>
      <c r="D1297" s="39" t="s">
        <v>3961</v>
      </c>
      <c r="E1297" s="38" t="s">
        <v>76</v>
      </c>
      <c r="F1297" s="38" t="s">
        <v>6</v>
      </c>
      <c r="G1297" s="39">
        <v>273.07</v>
      </c>
      <c r="H1297" s="40">
        <v>273.07</v>
      </c>
      <c r="I1297" s="196"/>
    </row>
    <row r="1298" spans="1:9" x14ac:dyDescent="0.2">
      <c r="A1298" s="37" t="s">
        <v>1931</v>
      </c>
      <c r="B1298" s="38" t="s">
        <v>60</v>
      </c>
      <c r="C1298" s="39" t="s">
        <v>61</v>
      </c>
      <c r="D1298" s="39" t="s">
        <v>3</v>
      </c>
      <c r="E1298" s="38" t="s">
        <v>62</v>
      </c>
      <c r="F1298" s="38" t="s">
        <v>63</v>
      </c>
      <c r="G1298" s="39" t="s">
        <v>64</v>
      </c>
      <c r="H1298" s="40" t="s">
        <v>4</v>
      </c>
      <c r="I1298" s="196"/>
    </row>
    <row r="1299" spans="1:9" x14ac:dyDescent="0.2">
      <c r="A1299" s="37" t="s">
        <v>78</v>
      </c>
      <c r="B1299" s="38" t="s">
        <v>1932</v>
      </c>
      <c r="C1299" s="39" t="s">
        <v>74</v>
      </c>
      <c r="D1299" s="39" t="s">
        <v>1933</v>
      </c>
      <c r="E1299" s="38" t="s">
        <v>1934</v>
      </c>
      <c r="F1299" s="38" t="s">
        <v>6</v>
      </c>
      <c r="G1299" s="39">
        <v>319.62</v>
      </c>
      <c r="H1299" s="40">
        <v>319.62</v>
      </c>
      <c r="I1299" s="196"/>
    </row>
    <row r="1300" spans="1:9" x14ac:dyDescent="0.2">
      <c r="A1300" s="37" t="s">
        <v>2673</v>
      </c>
      <c r="B1300" s="38" t="s">
        <v>3962</v>
      </c>
      <c r="C1300" s="39" t="s">
        <v>95</v>
      </c>
      <c r="D1300" s="39" t="s">
        <v>3963</v>
      </c>
      <c r="E1300" s="38" t="s">
        <v>2641</v>
      </c>
      <c r="F1300" s="38" t="s">
        <v>6</v>
      </c>
      <c r="G1300" s="39">
        <v>26.42</v>
      </c>
      <c r="H1300" s="40">
        <v>26.42</v>
      </c>
      <c r="I1300" s="196"/>
    </row>
    <row r="1301" spans="1:9" x14ac:dyDescent="0.2">
      <c r="A1301" s="37" t="s">
        <v>2673</v>
      </c>
      <c r="B1301" s="38" t="s">
        <v>2827</v>
      </c>
      <c r="C1301" s="39" t="s">
        <v>95</v>
      </c>
      <c r="D1301" s="39" t="s">
        <v>2828</v>
      </c>
      <c r="E1301" s="38" t="s">
        <v>2641</v>
      </c>
      <c r="F1301" s="38" t="s">
        <v>3211</v>
      </c>
      <c r="G1301" s="39">
        <v>21.65</v>
      </c>
      <c r="H1301" s="40">
        <v>32.47</v>
      </c>
      <c r="I1301" s="196"/>
    </row>
    <row r="1302" spans="1:9" x14ac:dyDescent="0.2">
      <c r="A1302" s="37" t="s">
        <v>654</v>
      </c>
      <c r="B1302" s="38" t="s">
        <v>3964</v>
      </c>
      <c r="C1302" s="39" t="s">
        <v>2818</v>
      </c>
      <c r="D1302" s="39" t="s">
        <v>3965</v>
      </c>
      <c r="E1302" s="38" t="s">
        <v>1934</v>
      </c>
      <c r="F1302" s="38" t="s">
        <v>6</v>
      </c>
      <c r="G1302" s="39">
        <v>260.73</v>
      </c>
      <c r="H1302" s="40">
        <v>260.73</v>
      </c>
      <c r="I1302" s="196"/>
    </row>
    <row r="1303" spans="1:9" x14ac:dyDescent="0.2">
      <c r="A1303" s="37" t="s">
        <v>1936</v>
      </c>
      <c r="B1303" s="38" t="s">
        <v>60</v>
      </c>
      <c r="C1303" s="39" t="s">
        <v>61</v>
      </c>
      <c r="D1303" s="39" t="s">
        <v>3</v>
      </c>
      <c r="E1303" s="38" t="s">
        <v>62</v>
      </c>
      <c r="F1303" s="38" t="s">
        <v>63</v>
      </c>
      <c r="G1303" s="39" t="s">
        <v>64</v>
      </c>
      <c r="H1303" s="40" t="s">
        <v>4</v>
      </c>
      <c r="I1303" s="196"/>
    </row>
    <row r="1304" spans="1:9" ht="19.5" x14ac:dyDescent="0.2">
      <c r="A1304" s="37" t="s">
        <v>78</v>
      </c>
      <c r="B1304" s="38" t="s">
        <v>1937</v>
      </c>
      <c r="C1304" s="39" t="s">
        <v>74</v>
      </c>
      <c r="D1304" s="39" t="s">
        <v>1938</v>
      </c>
      <c r="E1304" s="38" t="s">
        <v>430</v>
      </c>
      <c r="F1304" s="38" t="s">
        <v>6</v>
      </c>
      <c r="G1304" s="39">
        <v>4754.96</v>
      </c>
      <c r="H1304" s="40">
        <v>4754.96</v>
      </c>
      <c r="I1304" s="196"/>
    </row>
    <row r="1305" spans="1:9" x14ac:dyDescent="0.2">
      <c r="A1305" s="37" t="s">
        <v>2673</v>
      </c>
      <c r="B1305" s="38" t="s">
        <v>2744</v>
      </c>
      <c r="C1305" s="39" t="s">
        <v>95</v>
      </c>
      <c r="D1305" s="39" t="s">
        <v>2745</v>
      </c>
      <c r="E1305" s="38" t="s">
        <v>2641</v>
      </c>
      <c r="F1305" s="38" t="s">
        <v>3211</v>
      </c>
      <c r="G1305" s="39">
        <v>20.79</v>
      </c>
      <c r="H1305" s="40">
        <v>31.18</v>
      </c>
      <c r="I1305" s="196"/>
    </row>
    <row r="1306" spans="1:9" x14ac:dyDescent="0.2">
      <c r="A1306" s="37" t="s">
        <v>2673</v>
      </c>
      <c r="B1306" s="38" t="s">
        <v>3962</v>
      </c>
      <c r="C1306" s="39" t="s">
        <v>95</v>
      </c>
      <c r="D1306" s="39" t="s">
        <v>3963</v>
      </c>
      <c r="E1306" s="38" t="s">
        <v>2641</v>
      </c>
      <c r="F1306" s="38" t="s">
        <v>6</v>
      </c>
      <c r="G1306" s="39">
        <v>26.42</v>
      </c>
      <c r="H1306" s="40">
        <v>26.42</v>
      </c>
      <c r="I1306" s="196"/>
    </row>
    <row r="1307" spans="1:9" ht="19.5" x14ac:dyDescent="0.2">
      <c r="A1307" s="37" t="s">
        <v>654</v>
      </c>
      <c r="B1307" s="38" t="s">
        <v>3966</v>
      </c>
      <c r="C1307" s="39" t="s">
        <v>2818</v>
      </c>
      <c r="D1307" s="39" t="s">
        <v>3967</v>
      </c>
      <c r="E1307" s="38" t="s">
        <v>430</v>
      </c>
      <c r="F1307" s="38" t="s">
        <v>6</v>
      </c>
      <c r="G1307" s="39">
        <v>4697.3599999999997</v>
      </c>
      <c r="H1307" s="40">
        <v>4697.3599999999997</v>
      </c>
      <c r="I1307" s="196"/>
    </row>
    <row r="1308" spans="1:9" x14ac:dyDescent="0.2">
      <c r="A1308" s="37" t="s">
        <v>1951</v>
      </c>
      <c r="B1308" s="38" t="s">
        <v>60</v>
      </c>
      <c r="C1308" s="39" t="s">
        <v>61</v>
      </c>
      <c r="D1308" s="39" t="s">
        <v>3</v>
      </c>
      <c r="E1308" s="38" t="s">
        <v>62</v>
      </c>
      <c r="F1308" s="38" t="s">
        <v>63</v>
      </c>
      <c r="G1308" s="39" t="s">
        <v>64</v>
      </c>
      <c r="H1308" s="40" t="s">
        <v>4</v>
      </c>
      <c r="I1308" s="196"/>
    </row>
    <row r="1309" spans="1:9" ht="19.5" x14ac:dyDescent="0.2">
      <c r="A1309" s="37" t="s">
        <v>78</v>
      </c>
      <c r="B1309" s="38" t="s">
        <v>1952</v>
      </c>
      <c r="C1309" s="39" t="s">
        <v>74</v>
      </c>
      <c r="D1309" s="39" t="s">
        <v>1953</v>
      </c>
      <c r="E1309" s="38" t="s">
        <v>76</v>
      </c>
      <c r="F1309" s="38" t="s">
        <v>6</v>
      </c>
      <c r="G1309" s="39">
        <v>180.42</v>
      </c>
      <c r="H1309" s="40">
        <v>180.42</v>
      </c>
      <c r="I1309" s="196"/>
    </row>
    <row r="1310" spans="1:9" x14ac:dyDescent="0.2">
      <c r="A1310" s="37" t="s">
        <v>2673</v>
      </c>
      <c r="B1310" s="38" t="s">
        <v>2769</v>
      </c>
      <c r="C1310" s="39" t="s">
        <v>95</v>
      </c>
      <c r="D1310" s="39" t="s">
        <v>2770</v>
      </c>
      <c r="E1310" s="38" t="s">
        <v>2641</v>
      </c>
      <c r="F1310" s="38" t="s">
        <v>3004</v>
      </c>
      <c r="G1310" s="39">
        <v>25.71</v>
      </c>
      <c r="H1310" s="40">
        <v>12.85</v>
      </c>
      <c r="I1310" s="196"/>
    </row>
    <row r="1311" spans="1:9" x14ac:dyDescent="0.2">
      <c r="A1311" s="37" t="s">
        <v>2673</v>
      </c>
      <c r="B1311" s="38" t="s">
        <v>2766</v>
      </c>
      <c r="C1311" s="39" t="s">
        <v>95</v>
      </c>
      <c r="D1311" s="39" t="s">
        <v>2767</v>
      </c>
      <c r="E1311" s="38" t="s">
        <v>2641</v>
      </c>
      <c r="F1311" s="38" t="s">
        <v>3004</v>
      </c>
      <c r="G1311" s="39">
        <v>20.72</v>
      </c>
      <c r="H1311" s="40">
        <v>10.36</v>
      </c>
      <c r="I1311" s="196"/>
    </row>
    <row r="1312" spans="1:9" x14ac:dyDescent="0.2">
      <c r="A1312" s="37" t="s">
        <v>654</v>
      </c>
      <c r="B1312" s="38" t="s">
        <v>3932</v>
      </c>
      <c r="C1312" s="39" t="s">
        <v>95</v>
      </c>
      <c r="D1312" s="39" t="s">
        <v>3933</v>
      </c>
      <c r="E1312" s="38" t="s">
        <v>76</v>
      </c>
      <c r="F1312" s="38" t="s">
        <v>3968</v>
      </c>
      <c r="G1312" s="39">
        <v>18.440000000000001</v>
      </c>
      <c r="H1312" s="40">
        <v>0.1</v>
      </c>
      <c r="I1312" s="196"/>
    </row>
    <row r="1313" spans="1:9" ht="19.5" x14ac:dyDescent="0.2">
      <c r="A1313" s="37" t="s">
        <v>654</v>
      </c>
      <c r="B1313" s="38" t="s">
        <v>3969</v>
      </c>
      <c r="C1313" s="39" t="s">
        <v>95</v>
      </c>
      <c r="D1313" s="39" t="s">
        <v>3970</v>
      </c>
      <c r="E1313" s="38" t="s">
        <v>76</v>
      </c>
      <c r="F1313" s="38" t="s">
        <v>6</v>
      </c>
      <c r="G1313" s="39">
        <v>157.11000000000001</v>
      </c>
      <c r="H1313" s="40">
        <v>157.11000000000001</v>
      </c>
      <c r="I1313" s="196"/>
    </row>
    <row r="1314" spans="1:9" x14ac:dyDescent="0.2">
      <c r="A1314" s="37" t="s">
        <v>2000</v>
      </c>
      <c r="B1314" s="38" t="s">
        <v>60</v>
      </c>
      <c r="C1314" s="39" t="s">
        <v>61</v>
      </c>
      <c r="D1314" s="39" t="s">
        <v>3</v>
      </c>
      <c r="E1314" s="38" t="s">
        <v>62</v>
      </c>
      <c r="F1314" s="38" t="s">
        <v>63</v>
      </c>
      <c r="G1314" s="39" t="s">
        <v>64</v>
      </c>
      <c r="H1314" s="40" t="s">
        <v>4</v>
      </c>
      <c r="I1314" s="196"/>
    </row>
    <row r="1315" spans="1:9" ht="19.5" x14ac:dyDescent="0.2">
      <c r="A1315" s="37" t="s">
        <v>78</v>
      </c>
      <c r="B1315" s="38" t="s">
        <v>2001</v>
      </c>
      <c r="C1315" s="39" t="s">
        <v>74</v>
      </c>
      <c r="D1315" s="39" t="s">
        <v>2002</v>
      </c>
      <c r="E1315" s="38" t="s">
        <v>76</v>
      </c>
      <c r="F1315" s="38" t="s">
        <v>6</v>
      </c>
      <c r="G1315" s="39">
        <v>193.77</v>
      </c>
      <c r="H1315" s="40">
        <v>193.77</v>
      </c>
      <c r="I1315" s="196"/>
    </row>
    <row r="1316" spans="1:9" x14ac:dyDescent="0.2">
      <c r="A1316" s="37" t="s">
        <v>2673</v>
      </c>
      <c r="B1316" s="38" t="s">
        <v>2766</v>
      </c>
      <c r="C1316" s="39" t="s">
        <v>95</v>
      </c>
      <c r="D1316" s="39" t="s">
        <v>2767</v>
      </c>
      <c r="E1316" s="38" t="s">
        <v>2641</v>
      </c>
      <c r="F1316" s="38" t="s">
        <v>3971</v>
      </c>
      <c r="G1316" s="39">
        <v>20.72</v>
      </c>
      <c r="H1316" s="40">
        <v>1.96</v>
      </c>
      <c r="I1316" s="196"/>
    </row>
    <row r="1317" spans="1:9" x14ac:dyDescent="0.2">
      <c r="A1317" s="37" t="s">
        <v>2673</v>
      </c>
      <c r="B1317" s="38" t="s">
        <v>2769</v>
      </c>
      <c r="C1317" s="39" t="s">
        <v>95</v>
      </c>
      <c r="D1317" s="39" t="s">
        <v>2770</v>
      </c>
      <c r="E1317" s="38" t="s">
        <v>2641</v>
      </c>
      <c r="F1317" s="38" t="s">
        <v>3971</v>
      </c>
      <c r="G1317" s="39">
        <v>25.71</v>
      </c>
      <c r="H1317" s="40">
        <v>2.44</v>
      </c>
      <c r="I1317" s="196"/>
    </row>
    <row r="1318" spans="1:9" ht="19.5" x14ac:dyDescent="0.2">
      <c r="A1318" s="37" t="s">
        <v>654</v>
      </c>
      <c r="B1318" s="38" t="s">
        <v>3864</v>
      </c>
      <c r="C1318" s="39" t="s">
        <v>95</v>
      </c>
      <c r="D1318" s="39" t="s">
        <v>3865</v>
      </c>
      <c r="E1318" s="38" t="s">
        <v>76</v>
      </c>
      <c r="F1318" s="38" t="s">
        <v>2879</v>
      </c>
      <c r="G1318" s="39">
        <v>31.59</v>
      </c>
      <c r="H1318" s="40">
        <v>1.45</v>
      </c>
      <c r="I1318" s="196"/>
    </row>
    <row r="1319" spans="1:9" x14ac:dyDescent="0.2">
      <c r="A1319" s="37" t="s">
        <v>654</v>
      </c>
      <c r="B1319" s="38" t="s">
        <v>3972</v>
      </c>
      <c r="C1319" s="39" t="s">
        <v>95</v>
      </c>
      <c r="D1319" s="39" t="s">
        <v>3973</v>
      </c>
      <c r="E1319" s="38" t="s">
        <v>76</v>
      </c>
      <c r="F1319" s="38" t="s">
        <v>6</v>
      </c>
      <c r="G1319" s="39">
        <v>15.85</v>
      </c>
      <c r="H1319" s="40">
        <v>15.85</v>
      </c>
      <c r="I1319" s="196"/>
    </row>
    <row r="1320" spans="1:9" x14ac:dyDescent="0.2">
      <c r="A1320" s="37" t="s">
        <v>654</v>
      </c>
      <c r="B1320" s="38" t="s">
        <v>3974</v>
      </c>
      <c r="C1320" s="39" t="s">
        <v>95</v>
      </c>
      <c r="D1320" s="39" t="s">
        <v>3975</v>
      </c>
      <c r="E1320" s="38" t="s">
        <v>76</v>
      </c>
      <c r="F1320" s="38" t="s">
        <v>6</v>
      </c>
      <c r="G1320" s="39">
        <v>172.07</v>
      </c>
      <c r="H1320" s="40">
        <v>172.07</v>
      </c>
      <c r="I1320" s="196"/>
    </row>
    <row r="1321" spans="1:9" x14ac:dyDescent="0.2">
      <c r="A1321" s="37" t="s">
        <v>2004</v>
      </c>
      <c r="B1321" s="38" t="s">
        <v>60</v>
      </c>
      <c r="C1321" s="39" t="s">
        <v>61</v>
      </c>
      <c r="D1321" s="39" t="s">
        <v>3</v>
      </c>
      <c r="E1321" s="38" t="s">
        <v>62</v>
      </c>
      <c r="F1321" s="38" t="s">
        <v>63</v>
      </c>
      <c r="G1321" s="39" t="s">
        <v>64</v>
      </c>
      <c r="H1321" s="40" t="s">
        <v>4</v>
      </c>
      <c r="I1321" s="196"/>
    </row>
    <row r="1322" spans="1:9" ht="19.5" x14ac:dyDescent="0.2">
      <c r="A1322" s="37" t="s">
        <v>78</v>
      </c>
      <c r="B1322" s="38" t="s">
        <v>2005</v>
      </c>
      <c r="C1322" s="39" t="s">
        <v>74</v>
      </c>
      <c r="D1322" s="39" t="s">
        <v>2006</v>
      </c>
      <c r="E1322" s="38" t="s">
        <v>76</v>
      </c>
      <c r="F1322" s="38" t="s">
        <v>6</v>
      </c>
      <c r="G1322" s="39">
        <v>252.56</v>
      </c>
      <c r="H1322" s="40">
        <v>252.56</v>
      </c>
      <c r="I1322" s="196"/>
    </row>
    <row r="1323" spans="1:9" x14ac:dyDescent="0.2">
      <c r="A1323" s="37" t="s">
        <v>2673</v>
      </c>
      <c r="B1323" s="38" t="s">
        <v>2766</v>
      </c>
      <c r="C1323" s="39" t="s">
        <v>95</v>
      </c>
      <c r="D1323" s="39" t="s">
        <v>2767</v>
      </c>
      <c r="E1323" s="38" t="s">
        <v>2641</v>
      </c>
      <c r="F1323" s="38" t="s">
        <v>3971</v>
      </c>
      <c r="G1323" s="39">
        <v>20.72</v>
      </c>
      <c r="H1323" s="40">
        <v>1.96</v>
      </c>
      <c r="I1323" s="196"/>
    </row>
    <row r="1324" spans="1:9" x14ac:dyDescent="0.2">
      <c r="A1324" s="37" t="s">
        <v>2673</v>
      </c>
      <c r="B1324" s="38" t="s">
        <v>2769</v>
      </c>
      <c r="C1324" s="39" t="s">
        <v>95</v>
      </c>
      <c r="D1324" s="39" t="s">
        <v>2770</v>
      </c>
      <c r="E1324" s="38" t="s">
        <v>2641</v>
      </c>
      <c r="F1324" s="38" t="s">
        <v>3971</v>
      </c>
      <c r="G1324" s="39">
        <v>25.71</v>
      </c>
      <c r="H1324" s="40">
        <v>2.44</v>
      </c>
      <c r="I1324" s="196"/>
    </row>
    <row r="1325" spans="1:9" x14ac:dyDescent="0.2">
      <c r="A1325" s="37" t="s">
        <v>654</v>
      </c>
      <c r="B1325" s="38" t="s">
        <v>3976</v>
      </c>
      <c r="C1325" s="39" t="s">
        <v>95</v>
      </c>
      <c r="D1325" s="39" t="s">
        <v>3977</v>
      </c>
      <c r="E1325" s="38" t="s">
        <v>76</v>
      </c>
      <c r="F1325" s="38" t="s">
        <v>6</v>
      </c>
      <c r="G1325" s="39">
        <v>40.06</v>
      </c>
      <c r="H1325" s="40">
        <v>40.06</v>
      </c>
      <c r="I1325" s="196"/>
    </row>
    <row r="1326" spans="1:9" x14ac:dyDescent="0.2">
      <c r="A1326" s="37" t="s">
        <v>654</v>
      </c>
      <c r="B1326" s="38" t="s">
        <v>3978</v>
      </c>
      <c r="C1326" s="39" t="s">
        <v>95</v>
      </c>
      <c r="D1326" s="39" t="s">
        <v>3979</v>
      </c>
      <c r="E1326" s="38" t="s">
        <v>76</v>
      </c>
      <c r="F1326" s="38" t="s">
        <v>6</v>
      </c>
      <c r="G1326" s="39">
        <v>206.65</v>
      </c>
      <c r="H1326" s="40">
        <v>206.65</v>
      </c>
      <c r="I1326" s="196"/>
    </row>
    <row r="1327" spans="1:9" ht="19.5" x14ac:dyDescent="0.2">
      <c r="A1327" s="37" t="s">
        <v>654</v>
      </c>
      <c r="B1327" s="38" t="s">
        <v>3864</v>
      </c>
      <c r="C1327" s="39" t="s">
        <v>95</v>
      </c>
      <c r="D1327" s="39" t="s">
        <v>3865</v>
      </c>
      <c r="E1327" s="38" t="s">
        <v>76</v>
      </c>
      <c r="F1327" s="38" t="s">
        <v>2879</v>
      </c>
      <c r="G1327" s="39">
        <v>31.59</v>
      </c>
      <c r="H1327" s="40">
        <v>1.45</v>
      </c>
      <c r="I1327" s="196"/>
    </row>
    <row r="1328" spans="1:9" x14ac:dyDescent="0.2">
      <c r="A1328" s="37" t="s">
        <v>2008</v>
      </c>
      <c r="B1328" s="38" t="s">
        <v>60</v>
      </c>
      <c r="C1328" s="39" t="s">
        <v>61</v>
      </c>
      <c r="D1328" s="39" t="s">
        <v>3</v>
      </c>
      <c r="E1328" s="38" t="s">
        <v>62</v>
      </c>
      <c r="F1328" s="38" t="s">
        <v>63</v>
      </c>
      <c r="G1328" s="39" t="s">
        <v>64</v>
      </c>
      <c r="H1328" s="40" t="s">
        <v>4</v>
      </c>
      <c r="I1328" s="196"/>
    </row>
    <row r="1329" spans="1:9" ht="19.5" x14ac:dyDescent="0.2">
      <c r="A1329" s="37" t="s">
        <v>78</v>
      </c>
      <c r="B1329" s="38" t="s">
        <v>2009</v>
      </c>
      <c r="C1329" s="39" t="s">
        <v>74</v>
      </c>
      <c r="D1329" s="39" t="s">
        <v>2010</v>
      </c>
      <c r="E1329" s="38" t="s">
        <v>76</v>
      </c>
      <c r="F1329" s="38" t="s">
        <v>6</v>
      </c>
      <c r="G1329" s="39">
        <v>525.41999999999996</v>
      </c>
      <c r="H1329" s="40">
        <v>525.41999999999996</v>
      </c>
      <c r="I1329" s="196"/>
    </row>
    <row r="1330" spans="1:9" x14ac:dyDescent="0.2">
      <c r="A1330" s="37" t="s">
        <v>2673</v>
      </c>
      <c r="B1330" s="38" t="s">
        <v>2766</v>
      </c>
      <c r="C1330" s="39" t="s">
        <v>95</v>
      </c>
      <c r="D1330" s="39" t="s">
        <v>2767</v>
      </c>
      <c r="E1330" s="38" t="s">
        <v>2641</v>
      </c>
      <c r="F1330" s="38" t="s">
        <v>3971</v>
      </c>
      <c r="G1330" s="39">
        <v>20.72</v>
      </c>
      <c r="H1330" s="40">
        <v>1.96</v>
      </c>
      <c r="I1330" s="196"/>
    </row>
    <row r="1331" spans="1:9" x14ac:dyDescent="0.2">
      <c r="A1331" s="37" t="s">
        <v>2673</v>
      </c>
      <c r="B1331" s="38" t="s">
        <v>2769</v>
      </c>
      <c r="C1331" s="39" t="s">
        <v>95</v>
      </c>
      <c r="D1331" s="39" t="s">
        <v>2770</v>
      </c>
      <c r="E1331" s="38" t="s">
        <v>2641</v>
      </c>
      <c r="F1331" s="38" t="s">
        <v>3971</v>
      </c>
      <c r="G1331" s="39">
        <v>25.71</v>
      </c>
      <c r="H1331" s="40">
        <v>2.44</v>
      </c>
      <c r="I1331" s="196"/>
    </row>
    <row r="1332" spans="1:9" x14ac:dyDescent="0.2">
      <c r="A1332" s="37" t="s">
        <v>654</v>
      </c>
      <c r="B1332" s="38" t="s">
        <v>3980</v>
      </c>
      <c r="C1332" s="39" t="s">
        <v>95</v>
      </c>
      <c r="D1332" s="39" t="s">
        <v>3981</v>
      </c>
      <c r="E1332" s="38" t="s">
        <v>76</v>
      </c>
      <c r="F1332" s="38" t="s">
        <v>6</v>
      </c>
      <c r="G1332" s="39">
        <v>89.4</v>
      </c>
      <c r="H1332" s="40">
        <v>89.4</v>
      </c>
      <c r="I1332" s="196"/>
    </row>
    <row r="1333" spans="1:9" ht="19.5" x14ac:dyDescent="0.2">
      <c r="A1333" s="37" t="s">
        <v>654</v>
      </c>
      <c r="B1333" s="38" t="s">
        <v>3864</v>
      </c>
      <c r="C1333" s="39" t="s">
        <v>95</v>
      </c>
      <c r="D1333" s="39" t="s">
        <v>3865</v>
      </c>
      <c r="E1333" s="38" t="s">
        <v>76</v>
      </c>
      <c r="F1333" s="38" t="s">
        <v>2879</v>
      </c>
      <c r="G1333" s="39">
        <v>31.59</v>
      </c>
      <c r="H1333" s="40">
        <v>1.45</v>
      </c>
      <c r="I1333" s="196"/>
    </row>
    <row r="1334" spans="1:9" x14ac:dyDescent="0.2">
      <c r="A1334" s="37" t="s">
        <v>654</v>
      </c>
      <c r="B1334" s="38" t="s">
        <v>3982</v>
      </c>
      <c r="C1334" s="39" t="s">
        <v>95</v>
      </c>
      <c r="D1334" s="39" t="s">
        <v>3983</v>
      </c>
      <c r="E1334" s="38" t="s">
        <v>76</v>
      </c>
      <c r="F1334" s="38" t="s">
        <v>6</v>
      </c>
      <c r="G1334" s="39">
        <v>430.17</v>
      </c>
      <c r="H1334" s="40">
        <v>430.17</v>
      </c>
      <c r="I1334" s="196"/>
    </row>
    <row r="1335" spans="1:9" x14ac:dyDescent="0.2">
      <c r="A1335" s="37" t="s">
        <v>2012</v>
      </c>
      <c r="B1335" s="38" t="s">
        <v>60</v>
      </c>
      <c r="C1335" s="39" t="s">
        <v>61</v>
      </c>
      <c r="D1335" s="39" t="s">
        <v>3</v>
      </c>
      <c r="E1335" s="38" t="s">
        <v>62</v>
      </c>
      <c r="F1335" s="38" t="s">
        <v>63</v>
      </c>
      <c r="G1335" s="39" t="s">
        <v>64</v>
      </c>
      <c r="H1335" s="40" t="s">
        <v>4</v>
      </c>
      <c r="I1335" s="196"/>
    </row>
    <row r="1336" spans="1:9" x14ac:dyDescent="0.2">
      <c r="A1336" s="37" t="s">
        <v>78</v>
      </c>
      <c r="B1336" s="38" t="s">
        <v>2013</v>
      </c>
      <c r="C1336" s="39" t="s">
        <v>74</v>
      </c>
      <c r="D1336" s="39" t="s">
        <v>2014</v>
      </c>
      <c r="E1336" s="38" t="s">
        <v>97</v>
      </c>
      <c r="F1336" s="38" t="s">
        <v>6</v>
      </c>
      <c r="G1336" s="39">
        <v>87.34</v>
      </c>
      <c r="H1336" s="40">
        <v>87.34</v>
      </c>
      <c r="I1336" s="196"/>
    </row>
    <row r="1337" spans="1:9" ht="19.5" x14ac:dyDescent="0.2">
      <c r="A1337" s="37" t="s">
        <v>2673</v>
      </c>
      <c r="B1337" s="38" t="s">
        <v>3984</v>
      </c>
      <c r="C1337" s="39" t="s">
        <v>95</v>
      </c>
      <c r="D1337" s="39" t="s">
        <v>3985</v>
      </c>
      <c r="E1337" s="38" t="s">
        <v>104</v>
      </c>
      <c r="F1337" s="38" t="s">
        <v>2755</v>
      </c>
      <c r="G1337" s="39">
        <v>126.12</v>
      </c>
      <c r="H1337" s="40">
        <v>50.44</v>
      </c>
      <c r="I1337" s="196"/>
    </row>
    <row r="1338" spans="1:9" ht="19.5" x14ac:dyDescent="0.2">
      <c r="A1338" s="37" t="s">
        <v>2673</v>
      </c>
      <c r="B1338" s="38" t="s">
        <v>2856</v>
      </c>
      <c r="C1338" s="39" t="s">
        <v>95</v>
      </c>
      <c r="D1338" s="39" t="s">
        <v>2857</v>
      </c>
      <c r="E1338" s="38" t="s">
        <v>111</v>
      </c>
      <c r="F1338" s="38" t="s">
        <v>2722</v>
      </c>
      <c r="G1338" s="39">
        <v>478.14</v>
      </c>
      <c r="H1338" s="40">
        <v>28.68</v>
      </c>
      <c r="I1338" s="196"/>
    </row>
    <row r="1339" spans="1:9" x14ac:dyDescent="0.2">
      <c r="A1339" s="37" t="s">
        <v>2673</v>
      </c>
      <c r="B1339" s="38" t="s">
        <v>136</v>
      </c>
      <c r="C1339" s="39" t="s">
        <v>95</v>
      </c>
      <c r="D1339" s="39" t="s">
        <v>137</v>
      </c>
      <c r="E1339" s="38" t="s">
        <v>111</v>
      </c>
      <c r="F1339" s="38" t="s">
        <v>2965</v>
      </c>
      <c r="G1339" s="39">
        <v>82.24</v>
      </c>
      <c r="H1339" s="40">
        <v>8.2200000000000006</v>
      </c>
      <c r="I1339" s="196"/>
    </row>
    <row r="1340" spans="1:9" x14ac:dyDescent="0.2">
      <c r="A1340" s="37" t="s">
        <v>2016</v>
      </c>
      <c r="B1340" s="38" t="s">
        <v>60</v>
      </c>
      <c r="C1340" s="39" t="s">
        <v>61</v>
      </c>
      <c r="D1340" s="39" t="s">
        <v>3</v>
      </c>
      <c r="E1340" s="38" t="s">
        <v>62</v>
      </c>
      <c r="F1340" s="38" t="s">
        <v>63</v>
      </c>
      <c r="G1340" s="39" t="s">
        <v>64</v>
      </c>
      <c r="H1340" s="40" t="s">
        <v>4</v>
      </c>
      <c r="I1340" s="196"/>
    </row>
    <row r="1341" spans="1:9" ht="19.5" x14ac:dyDescent="0.2">
      <c r="A1341" s="37" t="s">
        <v>78</v>
      </c>
      <c r="B1341" s="38" t="s">
        <v>2017</v>
      </c>
      <c r="C1341" s="39" t="s">
        <v>74</v>
      </c>
      <c r="D1341" s="39" t="s">
        <v>2018</v>
      </c>
      <c r="E1341" s="38" t="s">
        <v>97</v>
      </c>
      <c r="F1341" s="38" t="s">
        <v>6</v>
      </c>
      <c r="G1341" s="39">
        <v>13.93</v>
      </c>
      <c r="H1341" s="40">
        <v>13.93</v>
      </c>
      <c r="I1341" s="196"/>
    </row>
    <row r="1342" spans="1:9" ht="19.5" x14ac:dyDescent="0.2">
      <c r="A1342" s="37" t="s">
        <v>2673</v>
      </c>
      <c r="B1342" s="38" t="s">
        <v>2856</v>
      </c>
      <c r="C1342" s="39" t="s">
        <v>95</v>
      </c>
      <c r="D1342" s="39" t="s">
        <v>2857</v>
      </c>
      <c r="E1342" s="38" t="s">
        <v>111</v>
      </c>
      <c r="F1342" s="38" t="s">
        <v>3986</v>
      </c>
      <c r="G1342" s="39">
        <v>478.14</v>
      </c>
      <c r="H1342" s="40">
        <v>3.08</v>
      </c>
      <c r="I1342" s="196"/>
    </row>
    <row r="1343" spans="1:9" ht="19.5" x14ac:dyDescent="0.2">
      <c r="A1343" s="37" t="s">
        <v>2673</v>
      </c>
      <c r="B1343" s="38" t="s">
        <v>2862</v>
      </c>
      <c r="C1343" s="39" t="s">
        <v>95</v>
      </c>
      <c r="D1343" s="39" t="s">
        <v>2863</v>
      </c>
      <c r="E1343" s="38" t="s">
        <v>111</v>
      </c>
      <c r="F1343" s="38" t="s">
        <v>3986</v>
      </c>
      <c r="G1343" s="39">
        <v>281.31</v>
      </c>
      <c r="H1343" s="40">
        <v>1.81</v>
      </c>
      <c r="I1343" s="196"/>
    </row>
    <row r="1344" spans="1:9" ht="19.5" x14ac:dyDescent="0.2">
      <c r="A1344" s="37" t="s">
        <v>654</v>
      </c>
      <c r="B1344" s="38" t="s">
        <v>3251</v>
      </c>
      <c r="C1344" s="39" t="s">
        <v>95</v>
      </c>
      <c r="D1344" s="39" t="s">
        <v>3252</v>
      </c>
      <c r="E1344" s="38" t="s">
        <v>104</v>
      </c>
      <c r="F1344" s="38" t="s">
        <v>2965</v>
      </c>
      <c r="G1344" s="39">
        <v>58.8</v>
      </c>
      <c r="H1344" s="40">
        <v>5.88</v>
      </c>
      <c r="I1344" s="196"/>
    </row>
    <row r="1345" spans="1:9" ht="19.5" x14ac:dyDescent="0.2">
      <c r="A1345" s="37" t="s">
        <v>654</v>
      </c>
      <c r="B1345" s="38" t="s">
        <v>2864</v>
      </c>
      <c r="C1345" s="39" t="s">
        <v>95</v>
      </c>
      <c r="D1345" s="39" t="s">
        <v>2865</v>
      </c>
      <c r="E1345" s="38" t="s">
        <v>97</v>
      </c>
      <c r="F1345" s="38" t="s">
        <v>3987</v>
      </c>
      <c r="G1345" s="39">
        <v>5.18</v>
      </c>
      <c r="H1345" s="40">
        <v>3.16</v>
      </c>
      <c r="I1345" s="196"/>
    </row>
    <row r="1346" spans="1:9" x14ac:dyDescent="0.2">
      <c r="A1346" s="37" t="s">
        <v>2022</v>
      </c>
      <c r="B1346" s="38" t="s">
        <v>60</v>
      </c>
      <c r="C1346" s="39" t="s">
        <v>61</v>
      </c>
      <c r="D1346" s="39" t="s">
        <v>3</v>
      </c>
      <c r="E1346" s="38" t="s">
        <v>62</v>
      </c>
      <c r="F1346" s="38" t="s">
        <v>63</v>
      </c>
      <c r="G1346" s="39" t="s">
        <v>64</v>
      </c>
      <c r="H1346" s="40" t="s">
        <v>4</v>
      </c>
      <c r="I1346" s="196"/>
    </row>
    <row r="1347" spans="1:9" ht="19.5" x14ac:dyDescent="0.2">
      <c r="A1347" s="37" t="s">
        <v>78</v>
      </c>
      <c r="B1347" s="38" t="s">
        <v>2023</v>
      </c>
      <c r="C1347" s="39" t="s">
        <v>74</v>
      </c>
      <c r="D1347" s="39" t="s">
        <v>2024</v>
      </c>
      <c r="E1347" s="38" t="s">
        <v>76</v>
      </c>
      <c r="F1347" s="38" t="s">
        <v>6</v>
      </c>
      <c r="G1347" s="39">
        <v>283.5</v>
      </c>
      <c r="H1347" s="40">
        <v>283.5</v>
      </c>
      <c r="I1347" s="196"/>
    </row>
    <row r="1348" spans="1:9" x14ac:dyDescent="0.2">
      <c r="A1348" s="37" t="s">
        <v>2673</v>
      </c>
      <c r="B1348" s="38" t="s">
        <v>2901</v>
      </c>
      <c r="C1348" s="39" t="s">
        <v>95</v>
      </c>
      <c r="D1348" s="39" t="s">
        <v>2902</v>
      </c>
      <c r="E1348" s="38" t="s">
        <v>2641</v>
      </c>
      <c r="F1348" s="38" t="s">
        <v>3988</v>
      </c>
      <c r="G1348" s="39">
        <v>25.75</v>
      </c>
      <c r="H1348" s="40">
        <v>24.42</v>
      </c>
      <c r="I1348" s="196"/>
    </row>
    <row r="1349" spans="1:9" x14ac:dyDescent="0.2">
      <c r="A1349" s="37" t="s">
        <v>2673</v>
      </c>
      <c r="B1349" s="38" t="s">
        <v>3733</v>
      </c>
      <c r="C1349" s="39" t="s">
        <v>95</v>
      </c>
      <c r="D1349" s="39" t="s">
        <v>3734</v>
      </c>
      <c r="E1349" s="38" t="s">
        <v>2641</v>
      </c>
      <c r="F1349" s="38" t="s">
        <v>3989</v>
      </c>
      <c r="G1349" s="39">
        <v>21.32</v>
      </c>
      <c r="H1349" s="40">
        <v>6.37</v>
      </c>
      <c r="I1349" s="196"/>
    </row>
    <row r="1350" spans="1:9" ht="19.5" x14ac:dyDescent="0.2">
      <c r="A1350" s="37" t="s">
        <v>654</v>
      </c>
      <c r="B1350" s="38" t="s">
        <v>3921</v>
      </c>
      <c r="C1350" s="39" t="s">
        <v>95</v>
      </c>
      <c r="D1350" s="39" t="s">
        <v>3922</v>
      </c>
      <c r="E1350" s="38" t="s">
        <v>76</v>
      </c>
      <c r="F1350" s="38" t="s">
        <v>3158</v>
      </c>
      <c r="G1350" s="39">
        <v>19.260000000000002</v>
      </c>
      <c r="H1350" s="40">
        <v>115.56</v>
      </c>
      <c r="I1350" s="196"/>
    </row>
    <row r="1351" spans="1:9" ht="19.5" x14ac:dyDescent="0.2">
      <c r="A1351" s="37" t="s">
        <v>654</v>
      </c>
      <c r="B1351" s="38" t="s">
        <v>3990</v>
      </c>
      <c r="C1351" s="39" t="s">
        <v>2912</v>
      </c>
      <c r="D1351" s="39" t="s">
        <v>3991</v>
      </c>
      <c r="E1351" s="38" t="s">
        <v>76</v>
      </c>
      <c r="F1351" s="38" t="s">
        <v>6</v>
      </c>
      <c r="G1351" s="39">
        <v>137.15</v>
      </c>
      <c r="H1351" s="40">
        <v>137.15</v>
      </c>
      <c r="I1351" s="196"/>
    </row>
    <row r="1352" spans="1:9" x14ac:dyDescent="0.2">
      <c r="A1352" s="37" t="s">
        <v>2027</v>
      </c>
      <c r="B1352" s="38" t="s">
        <v>60</v>
      </c>
      <c r="C1352" s="39" t="s">
        <v>61</v>
      </c>
      <c r="D1352" s="39" t="s">
        <v>3</v>
      </c>
      <c r="E1352" s="38" t="s">
        <v>62</v>
      </c>
      <c r="F1352" s="38" t="s">
        <v>63</v>
      </c>
      <c r="G1352" s="39" t="s">
        <v>64</v>
      </c>
      <c r="H1352" s="40" t="s">
        <v>4</v>
      </c>
      <c r="I1352" s="196"/>
    </row>
    <row r="1353" spans="1:9" ht="19.5" x14ac:dyDescent="0.2">
      <c r="A1353" s="37" t="s">
        <v>78</v>
      </c>
      <c r="B1353" s="38" t="s">
        <v>2028</v>
      </c>
      <c r="C1353" s="39" t="s">
        <v>74</v>
      </c>
      <c r="D1353" s="39" t="s">
        <v>2029</v>
      </c>
      <c r="E1353" s="38" t="s">
        <v>104</v>
      </c>
      <c r="F1353" s="38" t="s">
        <v>6</v>
      </c>
      <c r="G1353" s="39">
        <v>918.57</v>
      </c>
      <c r="H1353" s="40">
        <v>918.57</v>
      </c>
      <c r="I1353" s="196"/>
    </row>
    <row r="1354" spans="1:9" x14ac:dyDescent="0.2">
      <c r="A1354" s="37" t="s">
        <v>2673</v>
      </c>
      <c r="B1354" s="38" t="s">
        <v>2916</v>
      </c>
      <c r="C1354" s="39" t="s">
        <v>95</v>
      </c>
      <c r="D1354" s="39" t="s">
        <v>2917</v>
      </c>
      <c r="E1354" s="38" t="s">
        <v>2641</v>
      </c>
      <c r="F1354" s="38" t="s">
        <v>3992</v>
      </c>
      <c r="G1354" s="39">
        <v>22.95</v>
      </c>
      <c r="H1354" s="40">
        <v>1.77</v>
      </c>
      <c r="I1354" s="196"/>
    </row>
    <row r="1355" spans="1:9" ht="19.5" x14ac:dyDescent="0.2">
      <c r="A1355" s="37" t="s">
        <v>2673</v>
      </c>
      <c r="B1355" s="38" t="s">
        <v>962</v>
      </c>
      <c r="C1355" s="39" t="s">
        <v>95</v>
      </c>
      <c r="D1355" s="39" t="s">
        <v>963</v>
      </c>
      <c r="E1355" s="38" t="s">
        <v>104</v>
      </c>
      <c r="F1355" s="38" t="s">
        <v>3993</v>
      </c>
      <c r="G1355" s="39">
        <v>10.64</v>
      </c>
      <c r="H1355" s="40">
        <v>27.04</v>
      </c>
      <c r="I1355" s="196"/>
    </row>
    <row r="1356" spans="1:9" ht="29.25" x14ac:dyDescent="0.2">
      <c r="A1356" s="37" t="s">
        <v>2673</v>
      </c>
      <c r="B1356" s="38" t="s">
        <v>2138</v>
      </c>
      <c r="C1356" s="39" t="s">
        <v>95</v>
      </c>
      <c r="D1356" s="39" t="s">
        <v>2139</v>
      </c>
      <c r="E1356" s="38" t="s">
        <v>104</v>
      </c>
      <c r="F1356" s="38" t="s">
        <v>3993</v>
      </c>
      <c r="G1356" s="39">
        <v>46.94</v>
      </c>
      <c r="H1356" s="40">
        <v>119.33</v>
      </c>
      <c r="I1356" s="196"/>
    </row>
    <row r="1357" spans="1:9" ht="29.25" x14ac:dyDescent="0.2">
      <c r="A1357" s="37" t="s">
        <v>2673</v>
      </c>
      <c r="B1357" s="38" t="s">
        <v>2981</v>
      </c>
      <c r="C1357" s="39" t="s">
        <v>95</v>
      </c>
      <c r="D1357" s="39" t="s">
        <v>2982</v>
      </c>
      <c r="E1357" s="38" t="s">
        <v>111</v>
      </c>
      <c r="F1357" s="38" t="s">
        <v>2983</v>
      </c>
      <c r="G1357" s="39">
        <v>585.83000000000004</v>
      </c>
      <c r="H1357" s="40">
        <v>12.61</v>
      </c>
      <c r="I1357" s="196"/>
    </row>
    <row r="1358" spans="1:9" x14ac:dyDescent="0.2">
      <c r="A1358" s="37" t="s">
        <v>2673</v>
      </c>
      <c r="B1358" s="38" t="s">
        <v>2901</v>
      </c>
      <c r="C1358" s="39" t="s">
        <v>95</v>
      </c>
      <c r="D1358" s="39" t="s">
        <v>2902</v>
      </c>
      <c r="E1358" s="38" t="s">
        <v>2641</v>
      </c>
      <c r="F1358" s="38" t="s">
        <v>3994</v>
      </c>
      <c r="G1358" s="39">
        <v>25.75</v>
      </c>
      <c r="H1358" s="40">
        <v>11.08</v>
      </c>
      <c r="I1358" s="196"/>
    </row>
    <row r="1359" spans="1:9" x14ac:dyDescent="0.2">
      <c r="A1359" s="37" t="s">
        <v>2673</v>
      </c>
      <c r="B1359" s="38" t="s">
        <v>2744</v>
      </c>
      <c r="C1359" s="39" t="s">
        <v>95</v>
      </c>
      <c r="D1359" s="39" t="s">
        <v>2745</v>
      </c>
      <c r="E1359" s="38" t="s">
        <v>2641</v>
      </c>
      <c r="F1359" s="38" t="s">
        <v>3994</v>
      </c>
      <c r="G1359" s="39">
        <v>20.79</v>
      </c>
      <c r="H1359" s="40">
        <v>8.9499999999999993</v>
      </c>
      <c r="I1359" s="196"/>
    </row>
    <row r="1360" spans="1:9" x14ac:dyDescent="0.2">
      <c r="A1360" s="37" t="s">
        <v>2673</v>
      </c>
      <c r="B1360" s="38" t="s">
        <v>3002</v>
      </c>
      <c r="C1360" s="39" t="s">
        <v>95</v>
      </c>
      <c r="D1360" s="39" t="s">
        <v>3003</v>
      </c>
      <c r="E1360" s="38" t="s">
        <v>2641</v>
      </c>
      <c r="F1360" s="38" t="s">
        <v>3995</v>
      </c>
      <c r="G1360" s="39">
        <v>21.28</v>
      </c>
      <c r="H1360" s="40">
        <v>109.97</v>
      </c>
      <c r="I1360" s="196"/>
    </row>
    <row r="1361" spans="1:9" x14ac:dyDescent="0.2">
      <c r="A1361" s="37" t="s">
        <v>2673</v>
      </c>
      <c r="B1361" s="38" t="s">
        <v>2999</v>
      </c>
      <c r="C1361" s="39" t="s">
        <v>95</v>
      </c>
      <c r="D1361" s="39" t="s">
        <v>3000</v>
      </c>
      <c r="E1361" s="38" t="s">
        <v>2641</v>
      </c>
      <c r="F1361" s="38" t="s">
        <v>3995</v>
      </c>
      <c r="G1361" s="39">
        <v>26.02</v>
      </c>
      <c r="H1361" s="40">
        <v>134.47</v>
      </c>
      <c r="I1361" s="196"/>
    </row>
    <row r="1362" spans="1:9" ht="19.5" x14ac:dyDescent="0.2">
      <c r="A1362" s="37" t="s">
        <v>654</v>
      </c>
      <c r="B1362" s="38" t="s">
        <v>3329</v>
      </c>
      <c r="C1362" s="39" t="s">
        <v>4811</v>
      </c>
      <c r="D1362" s="39" t="s">
        <v>3330</v>
      </c>
      <c r="E1362" s="38" t="s">
        <v>787</v>
      </c>
      <c r="F1362" s="38" t="s">
        <v>3996</v>
      </c>
      <c r="G1362" s="39">
        <v>8.5299999999999994</v>
      </c>
      <c r="H1362" s="40">
        <v>200.92</v>
      </c>
      <c r="I1362" s="196"/>
    </row>
    <row r="1363" spans="1:9" ht="19.5" x14ac:dyDescent="0.2">
      <c r="A1363" s="37" t="s">
        <v>654</v>
      </c>
      <c r="B1363" s="38" t="s">
        <v>3997</v>
      </c>
      <c r="C1363" s="39" t="s">
        <v>4811</v>
      </c>
      <c r="D1363" s="39" t="s">
        <v>3998</v>
      </c>
      <c r="E1363" s="38" t="s">
        <v>787</v>
      </c>
      <c r="F1363" s="38" t="s">
        <v>3999</v>
      </c>
      <c r="G1363" s="39">
        <v>8.07</v>
      </c>
      <c r="H1363" s="40">
        <v>74.790000000000006</v>
      </c>
      <c r="I1363" s="196"/>
    </row>
    <row r="1364" spans="1:9" x14ac:dyDescent="0.2">
      <c r="A1364" s="37" t="s">
        <v>654</v>
      </c>
      <c r="B1364" s="38" t="s">
        <v>3059</v>
      </c>
      <c r="C1364" s="39" t="s">
        <v>95</v>
      </c>
      <c r="D1364" s="39" t="s">
        <v>3060</v>
      </c>
      <c r="E1364" s="38" t="s">
        <v>104</v>
      </c>
      <c r="F1364" s="38" t="s">
        <v>4000</v>
      </c>
      <c r="G1364" s="39">
        <v>160.38</v>
      </c>
      <c r="H1364" s="40">
        <v>8.2799999999999994</v>
      </c>
      <c r="I1364" s="196"/>
    </row>
    <row r="1365" spans="1:9" ht="19.5" x14ac:dyDescent="0.2">
      <c r="A1365" s="37" t="s">
        <v>654</v>
      </c>
      <c r="B1365" s="38" t="s">
        <v>4001</v>
      </c>
      <c r="C1365" s="39" t="s">
        <v>4811</v>
      </c>
      <c r="D1365" s="39" t="s">
        <v>4002</v>
      </c>
      <c r="E1365" s="38" t="s">
        <v>97</v>
      </c>
      <c r="F1365" s="38" t="s">
        <v>4003</v>
      </c>
      <c r="G1365" s="39">
        <v>13.7</v>
      </c>
      <c r="H1365" s="40">
        <v>10.73</v>
      </c>
      <c r="I1365" s="196"/>
    </row>
    <row r="1366" spans="1:9" ht="29.25" x14ac:dyDescent="0.2">
      <c r="A1366" s="37" t="s">
        <v>654</v>
      </c>
      <c r="B1366" s="38" t="s">
        <v>4004</v>
      </c>
      <c r="C1366" s="39" t="s">
        <v>95</v>
      </c>
      <c r="D1366" s="39" t="s">
        <v>4005</v>
      </c>
      <c r="E1366" s="38" t="s">
        <v>2190</v>
      </c>
      <c r="F1366" s="38" t="s">
        <v>6</v>
      </c>
      <c r="G1366" s="39">
        <v>88.64</v>
      </c>
      <c r="H1366" s="40">
        <v>88.64</v>
      </c>
      <c r="I1366" s="196"/>
    </row>
    <row r="1367" spans="1:9" ht="19.5" x14ac:dyDescent="0.2">
      <c r="A1367" s="37" t="s">
        <v>654</v>
      </c>
      <c r="B1367" s="38" t="s">
        <v>3092</v>
      </c>
      <c r="C1367" s="39" t="s">
        <v>95</v>
      </c>
      <c r="D1367" s="39" t="s">
        <v>3093</v>
      </c>
      <c r="E1367" s="38" t="s">
        <v>76</v>
      </c>
      <c r="F1367" s="38" t="s">
        <v>4006</v>
      </c>
      <c r="G1367" s="39">
        <v>32.15</v>
      </c>
      <c r="H1367" s="40">
        <v>41.53</v>
      </c>
      <c r="I1367" s="196"/>
    </row>
    <row r="1368" spans="1:9" ht="19.5" x14ac:dyDescent="0.2">
      <c r="A1368" s="37" t="s">
        <v>654</v>
      </c>
      <c r="B1368" s="38" t="s">
        <v>4007</v>
      </c>
      <c r="C1368" s="39" t="s">
        <v>95</v>
      </c>
      <c r="D1368" s="39" t="s">
        <v>4008</v>
      </c>
      <c r="E1368" s="38" t="s">
        <v>76</v>
      </c>
      <c r="F1368" s="38" t="s">
        <v>3994</v>
      </c>
      <c r="G1368" s="39">
        <v>158.97</v>
      </c>
      <c r="H1368" s="40">
        <v>68.459999999999994</v>
      </c>
      <c r="I1368" s="196"/>
    </row>
    <row r="1369" spans="1:9" x14ac:dyDescent="0.2">
      <c r="A1369" s="37" t="s">
        <v>2031</v>
      </c>
      <c r="B1369" s="38" t="s">
        <v>60</v>
      </c>
      <c r="C1369" s="39" t="s">
        <v>61</v>
      </c>
      <c r="D1369" s="39" t="s">
        <v>3</v>
      </c>
      <c r="E1369" s="38" t="s">
        <v>62</v>
      </c>
      <c r="F1369" s="38" t="s">
        <v>63</v>
      </c>
      <c r="G1369" s="39" t="s">
        <v>64</v>
      </c>
      <c r="H1369" s="40" t="s">
        <v>4</v>
      </c>
      <c r="I1369" s="196"/>
    </row>
    <row r="1370" spans="1:9" ht="19.5" x14ac:dyDescent="0.2">
      <c r="A1370" s="37" t="s">
        <v>78</v>
      </c>
      <c r="B1370" s="38" t="s">
        <v>2032</v>
      </c>
      <c r="C1370" s="39" t="s">
        <v>74</v>
      </c>
      <c r="D1370" s="39" t="s">
        <v>2033</v>
      </c>
      <c r="E1370" s="38" t="s">
        <v>857</v>
      </c>
      <c r="F1370" s="38" t="s">
        <v>6</v>
      </c>
      <c r="G1370" s="39">
        <v>993.89</v>
      </c>
      <c r="H1370" s="40">
        <v>993.89</v>
      </c>
      <c r="I1370" s="196"/>
    </row>
    <row r="1371" spans="1:9" x14ac:dyDescent="0.2">
      <c r="A1371" s="37" t="s">
        <v>2673</v>
      </c>
      <c r="B1371" s="38" t="s">
        <v>2999</v>
      </c>
      <c r="C1371" s="39" t="s">
        <v>95</v>
      </c>
      <c r="D1371" s="39" t="s">
        <v>3000</v>
      </c>
      <c r="E1371" s="38" t="s">
        <v>2641</v>
      </c>
      <c r="F1371" s="38" t="s">
        <v>4009</v>
      </c>
      <c r="G1371" s="39">
        <v>26.02</v>
      </c>
      <c r="H1371" s="40">
        <v>40.53</v>
      </c>
      <c r="I1371" s="196"/>
    </row>
    <row r="1372" spans="1:9" x14ac:dyDescent="0.2">
      <c r="A1372" s="37" t="s">
        <v>2673</v>
      </c>
      <c r="B1372" s="38" t="s">
        <v>2916</v>
      </c>
      <c r="C1372" s="39" t="s">
        <v>95</v>
      </c>
      <c r="D1372" s="39" t="s">
        <v>2917</v>
      </c>
      <c r="E1372" s="38" t="s">
        <v>2641</v>
      </c>
      <c r="F1372" s="38" t="s">
        <v>4010</v>
      </c>
      <c r="G1372" s="39">
        <v>22.95</v>
      </c>
      <c r="H1372" s="40">
        <v>17.87</v>
      </c>
      <c r="I1372" s="196"/>
    </row>
    <row r="1373" spans="1:9" x14ac:dyDescent="0.2">
      <c r="A1373" s="37" t="s">
        <v>2673</v>
      </c>
      <c r="B1373" s="38" t="s">
        <v>2827</v>
      </c>
      <c r="C1373" s="39" t="s">
        <v>95</v>
      </c>
      <c r="D1373" s="39" t="s">
        <v>2828</v>
      </c>
      <c r="E1373" s="38" t="s">
        <v>2641</v>
      </c>
      <c r="F1373" s="38" t="s">
        <v>4011</v>
      </c>
      <c r="G1373" s="39">
        <v>21.65</v>
      </c>
      <c r="H1373" s="40">
        <v>14.76</v>
      </c>
      <c r="I1373" s="196"/>
    </row>
    <row r="1374" spans="1:9" x14ac:dyDescent="0.2">
      <c r="A1374" s="37" t="s">
        <v>2673</v>
      </c>
      <c r="B1374" s="38" t="s">
        <v>3002</v>
      </c>
      <c r="C1374" s="39" t="s">
        <v>95</v>
      </c>
      <c r="D1374" s="39" t="s">
        <v>3003</v>
      </c>
      <c r="E1374" s="38" t="s">
        <v>2641</v>
      </c>
      <c r="F1374" s="38" t="s">
        <v>4012</v>
      </c>
      <c r="G1374" s="39">
        <v>21.28</v>
      </c>
      <c r="H1374" s="40">
        <v>37.299999999999997</v>
      </c>
      <c r="I1374" s="196"/>
    </row>
    <row r="1375" spans="1:9" x14ac:dyDescent="0.2">
      <c r="A1375" s="37" t="s">
        <v>654</v>
      </c>
      <c r="B1375" s="38" t="s">
        <v>4013</v>
      </c>
      <c r="C1375" s="39" t="s">
        <v>2822</v>
      </c>
      <c r="D1375" s="39" t="s">
        <v>4014</v>
      </c>
      <c r="E1375" s="38" t="s">
        <v>97</v>
      </c>
      <c r="F1375" s="38" t="s">
        <v>2719</v>
      </c>
      <c r="G1375" s="39">
        <v>2.0699999999999998</v>
      </c>
      <c r="H1375" s="40">
        <v>8.2799999999999994</v>
      </c>
      <c r="I1375" s="196"/>
    </row>
    <row r="1376" spans="1:9" x14ac:dyDescent="0.2">
      <c r="A1376" s="37" t="s">
        <v>654</v>
      </c>
      <c r="B1376" s="38" t="s">
        <v>4015</v>
      </c>
      <c r="C1376" s="39" t="s">
        <v>95</v>
      </c>
      <c r="D1376" s="39" t="s">
        <v>4016</v>
      </c>
      <c r="E1376" s="38" t="s">
        <v>787</v>
      </c>
      <c r="F1376" s="38" t="s">
        <v>3153</v>
      </c>
      <c r="G1376" s="39">
        <v>0.72</v>
      </c>
      <c r="H1376" s="40">
        <v>1.72</v>
      </c>
      <c r="I1376" s="196"/>
    </row>
    <row r="1377" spans="1:9" x14ac:dyDescent="0.2">
      <c r="A1377" s="37" t="s">
        <v>654</v>
      </c>
      <c r="B1377" s="38" t="s">
        <v>3746</v>
      </c>
      <c r="C1377" s="39" t="s">
        <v>95</v>
      </c>
      <c r="D1377" s="39" t="s">
        <v>3747</v>
      </c>
      <c r="E1377" s="38" t="s">
        <v>111</v>
      </c>
      <c r="F1377" s="38" t="s">
        <v>2886</v>
      </c>
      <c r="G1377" s="39">
        <v>88.13</v>
      </c>
      <c r="H1377" s="40">
        <v>0.52</v>
      </c>
      <c r="I1377" s="196"/>
    </row>
    <row r="1378" spans="1:9" ht="19.5" x14ac:dyDescent="0.2">
      <c r="A1378" s="37" t="s">
        <v>654</v>
      </c>
      <c r="B1378" s="38" t="s">
        <v>4017</v>
      </c>
      <c r="C1378" s="39" t="s">
        <v>95</v>
      </c>
      <c r="D1378" s="39" t="s">
        <v>4018</v>
      </c>
      <c r="E1378" s="38" t="s">
        <v>104</v>
      </c>
      <c r="F1378" s="38" t="s">
        <v>2924</v>
      </c>
      <c r="G1378" s="39">
        <v>450</v>
      </c>
      <c r="H1378" s="40">
        <v>472.5</v>
      </c>
      <c r="I1378" s="196"/>
    </row>
    <row r="1379" spans="1:9" ht="19.5" x14ac:dyDescent="0.2">
      <c r="A1379" s="37" t="s">
        <v>654</v>
      </c>
      <c r="B1379" s="38" t="s">
        <v>4019</v>
      </c>
      <c r="C1379" s="39" t="s">
        <v>95</v>
      </c>
      <c r="D1379" s="39" t="s">
        <v>4020</v>
      </c>
      <c r="E1379" s="38" t="s">
        <v>104</v>
      </c>
      <c r="F1379" s="38" t="s">
        <v>6</v>
      </c>
      <c r="G1379" s="39">
        <v>400.41</v>
      </c>
      <c r="H1379" s="40">
        <v>400.41</v>
      </c>
      <c r="I1379" s="196"/>
    </row>
    <row r="1380" spans="1:9" x14ac:dyDescent="0.2">
      <c r="A1380" s="37" t="s">
        <v>2038</v>
      </c>
      <c r="B1380" s="38" t="s">
        <v>60</v>
      </c>
      <c r="C1380" s="39" t="s">
        <v>61</v>
      </c>
      <c r="D1380" s="39" t="s">
        <v>3</v>
      </c>
      <c r="E1380" s="38" t="s">
        <v>62</v>
      </c>
      <c r="F1380" s="38" t="s">
        <v>63</v>
      </c>
      <c r="G1380" s="39" t="s">
        <v>64</v>
      </c>
      <c r="H1380" s="40" t="s">
        <v>4</v>
      </c>
      <c r="I1380" s="196"/>
    </row>
    <row r="1381" spans="1:9" ht="29.25" x14ac:dyDescent="0.2">
      <c r="A1381" s="37" t="s">
        <v>78</v>
      </c>
      <c r="B1381" s="38" t="s">
        <v>2039</v>
      </c>
      <c r="C1381" s="39" t="s">
        <v>74</v>
      </c>
      <c r="D1381" s="39" t="s">
        <v>2040</v>
      </c>
      <c r="E1381" s="38" t="s">
        <v>104</v>
      </c>
      <c r="F1381" s="38" t="s">
        <v>6</v>
      </c>
      <c r="G1381" s="39">
        <v>663.57</v>
      </c>
      <c r="H1381" s="40">
        <v>663.57</v>
      </c>
      <c r="I1381" s="196"/>
    </row>
    <row r="1382" spans="1:9" x14ac:dyDescent="0.2">
      <c r="A1382" s="37" t="s">
        <v>2673</v>
      </c>
      <c r="B1382" s="38" t="s">
        <v>3002</v>
      </c>
      <c r="C1382" s="39" t="s">
        <v>95</v>
      </c>
      <c r="D1382" s="39" t="s">
        <v>3003</v>
      </c>
      <c r="E1382" s="38" t="s">
        <v>2641</v>
      </c>
      <c r="F1382" s="38" t="s">
        <v>3268</v>
      </c>
      <c r="G1382" s="39">
        <v>21.28</v>
      </c>
      <c r="H1382" s="40">
        <v>106.4</v>
      </c>
      <c r="I1382" s="196"/>
    </row>
    <row r="1383" spans="1:9" x14ac:dyDescent="0.2">
      <c r="A1383" s="37" t="s">
        <v>2673</v>
      </c>
      <c r="B1383" s="38" t="s">
        <v>2999</v>
      </c>
      <c r="C1383" s="39" t="s">
        <v>95</v>
      </c>
      <c r="D1383" s="39" t="s">
        <v>3000</v>
      </c>
      <c r="E1383" s="38" t="s">
        <v>2641</v>
      </c>
      <c r="F1383" s="38" t="s">
        <v>3268</v>
      </c>
      <c r="G1383" s="39">
        <v>26.02</v>
      </c>
      <c r="H1383" s="40">
        <v>130.1</v>
      </c>
      <c r="I1383" s="196"/>
    </row>
    <row r="1384" spans="1:9" ht="19.5" x14ac:dyDescent="0.2">
      <c r="A1384" s="37" t="s">
        <v>654</v>
      </c>
      <c r="B1384" s="38" t="s">
        <v>4021</v>
      </c>
      <c r="C1384" s="39" t="s">
        <v>4811</v>
      </c>
      <c r="D1384" s="39" t="s">
        <v>4022</v>
      </c>
      <c r="E1384" s="38" t="s">
        <v>787</v>
      </c>
      <c r="F1384" s="38" t="s">
        <v>4023</v>
      </c>
      <c r="G1384" s="39">
        <v>9.85</v>
      </c>
      <c r="H1384" s="40">
        <v>121.54</v>
      </c>
      <c r="I1384" s="196"/>
    </row>
    <row r="1385" spans="1:9" ht="19.5" x14ac:dyDescent="0.2">
      <c r="A1385" s="37" t="s">
        <v>654</v>
      </c>
      <c r="B1385" s="38" t="s">
        <v>4024</v>
      </c>
      <c r="C1385" s="39" t="s">
        <v>4811</v>
      </c>
      <c r="D1385" s="39" t="s">
        <v>4025</v>
      </c>
      <c r="E1385" s="38" t="s">
        <v>787</v>
      </c>
      <c r="F1385" s="38" t="s">
        <v>4026</v>
      </c>
      <c r="G1385" s="39">
        <v>9.8800000000000008</v>
      </c>
      <c r="H1385" s="40">
        <v>70.33</v>
      </c>
      <c r="I1385" s="196"/>
    </row>
    <row r="1386" spans="1:9" ht="29.25" x14ac:dyDescent="0.2">
      <c r="A1386" s="37" t="s">
        <v>654</v>
      </c>
      <c r="B1386" s="38" t="s">
        <v>3336</v>
      </c>
      <c r="C1386" s="39" t="s">
        <v>95</v>
      </c>
      <c r="D1386" s="39" t="s">
        <v>3337</v>
      </c>
      <c r="E1386" s="38" t="s">
        <v>76</v>
      </c>
      <c r="F1386" s="38" t="s">
        <v>4027</v>
      </c>
      <c r="G1386" s="39">
        <v>17.48</v>
      </c>
      <c r="H1386" s="40">
        <v>9.24</v>
      </c>
      <c r="I1386" s="196"/>
    </row>
    <row r="1387" spans="1:9" ht="19.5" x14ac:dyDescent="0.2">
      <c r="A1387" s="37" t="s">
        <v>654</v>
      </c>
      <c r="B1387" s="38" t="s">
        <v>4028</v>
      </c>
      <c r="C1387" s="39" t="s">
        <v>95</v>
      </c>
      <c r="D1387" s="39" t="s">
        <v>4029</v>
      </c>
      <c r="E1387" s="38" t="s">
        <v>76</v>
      </c>
      <c r="F1387" s="38" t="s">
        <v>4030</v>
      </c>
      <c r="G1387" s="39">
        <v>27.96</v>
      </c>
      <c r="H1387" s="40">
        <v>44.38</v>
      </c>
      <c r="I1387" s="196"/>
    </row>
    <row r="1388" spans="1:9" x14ac:dyDescent="0.2">
      <c r="A1388" s="37" t="s">
        <v>654</v>
      </c>
      <c r="B1388" s="38" t="s">
        <v>3069</v>
      </c>
      <c r="C1388" s="39" t="s">
        <v>95</v>
      </c>
      <c r="D1388" s="39" t="s">
        <v>3070</v>
      </c>
      <c r="E1388" s="38" t="s">
        <v>97</v>
      </c>
      <c r="F1388" s="38" t="s">
        <v>4031</v>
      </c>
      <c r="G1388" s="39">
        <v>12.75</v>
      </c>
      <c r="H1388" s="40">
        <v>55.08</v>
      </c>
      <c r="I1388" s="196"/>
    </row>
    <row r="1389" spans="1:9" x14ac:dyDescent="0.2">
      <c r="A1389" s="37" t="s">
        <v>654</v>
      </c>
      <c r="B1389" s="38" t="s">
        <v>4032</v>
      </c>
      <c r="C1389" s="39" t="s">
        <v>2912</v>
      </c>
      <c r="D1389" s="39" t="s">
        <v>4033</v>
      </c>
      <c r="E1389" s="38" t="s">
        <v>104</v>
      </c>
      <c r="F1389" s="38" t="s">
        <v>3636</v>
      </c>
      <c r="G1389" s="39">
        <v>110</v>
      </c>
      <c r="H1389" s="40">
        <v>126.5</v>
      </c>
      <c r="I1389" s="196"/>
    </row>
    <row r="1390" spans="1:9" x14ac:dyDescent="0.2">
      <c r="A1390" s="37" t="s">
        <v>2055</v>
      </c>
      <c r="B1390" s="38" t="s">
        <v>60</v>
      </c>
      <c r="C1390" s="39" t="s">
        <v>61</v>
      </c>
      <c r="D1390" s="39" t="s">
        <v>3</v>
      </c>
      <c r="E1390" s="38" t="s">
        <v>62</v>
      </c>
      <c r="F1390" s="38" t="s">
        <v>63</v>
      </c>
      <c r="G1390" s="39" t="s">
        <v>64</v>
      </c>
      <c r="H1390" s="40" t="s">
        <v>4</v>
      </c>
      <c r="I1390" s="196"/>
    </row>
    <row r="1391" spans="1:9" x14ac:dyDescent="0.2">
      <c r="A1391" s="37" t="s">
        <v>78</v>
      </c>
      <c r="B1391" s="38" t="s">
        <v>2056</v>
      </c>
      <c r="C1391" s="39" t="s">
        <v>74</v>
      </c>
      <c r="D1391" s="39" t="s">
        <v>2057</v>
      </c>
      <c r="E1391" s="38" t="s">
        <v>104</v>
      </c>
      <c r="F1391" s="38" t="s">
        <v>6</v>
      </c>
      <c r="G1391" s="39">
        <v>138.94999999999999</v>
      </c>
      <c r="H1391" s="40">
        <v>138.94999999999999</v>
      </c>
      <c r="I1391" s="196"/>
    </row>
    <row r="1392" spans="1:9" x14ac:dyDescent="0.2">
      <c r="A1392" s="37" t="s">
        <v>2673</v>
      </c>
      <c r="B1392" s="38" t="s">
        <v>2744</v>
      </c>
      <c r="C1392" s="39" t="s">
        <v>95</v>
      </c>
      <c r="D1392" s="39" t="s">
        <v>2745</v>
      </c>
      <c r="E1392" s="38" t="s">
        <v>2641</v>
      </c>
      <c r="F1392" s="38" t="s">
        <v>4034</v>
      </c>
      <c r="G1392" s="39">
        <v>20.79</v>
      </c>
      <c r="H1392" s="40">
        <v>27.02</v>
      </c>
      <c r="I1392" s="196"/>
    </row>
    <row r="1393" spans="1:9" x14ac:dyDescent="0.2">
      <c r="A1393" s="37" t="s">
        <v>2673</v>
      </c>
      <c r="B1393" s="38" t="s">
        <v>3072</v>
      </c>
      <c r="C1393" s="39" t="s">
        <v>95</v>
      </c>
      <c r="D1393" s="39" t="s">
        <v>3073</v>
      </c>
      <c r="E1393" s="38" t="s">
        <v>2641</v>
      </c>
      <c r="F1393" s="38" t="s">
        <v>4034</v>
      </c>
      <c r="G1393" s="39">
        <v>24.29</v>
      </c>
      <c r="H1393" s="40">
        <v>31.57</v>
      </c>
      <c r="I1393" s="196"/>
    </row>
    <row r="1394" spans="1:9" x14ac:dyDescent="0.2">
      <c r="A1394" s="37" t="s">
        <v>654</v>
      </c>
      <c r="B1394" s="38" t="s">
        <v>4035</v>
      </c>
      <c r="C1394" s="39" t="s">
        <v>2818</v>
      </c>
      <c r="D1394" s="39" t="s">
        <v>4036</v>
      </c>
      <c r="E1394" s="38" t="s">
        <v>104</v>
      </c>
      <c r="F1394" s="38" t="s">
        <v>6</v>
      </c>
      <c r="G1394" s="39">
        <v>80.36</v>
      </c>
      <c r="H1394" s="40">
        <v>80.36</v>
      </c>
      <c r="I1394" s="196"/>
    </row>
    <row r="1395" spans="1:9" x14ac:dyDescent="0.2">
      <c r="A1395" s="37" t="s">
        <v>2060</v>
      </c>
      <c r="B1395" s="38" t="s">
        <v>60</v>
      </c>
      <c r="C1395" s="39" t="s">
        <v>61</v>
      </c>
      <c r="D1395" s="39" t="s">
        <v>3</v>
      </c>
      <c r="E1395" s="38" t="s">
        <v>62</v>
      </c>
      <c r="F1395" s="38" t="s">
        <v>63</v>
      </c>
      <c r="G1395" s="39" t="s">
        <v>64</v>
      </c>
      <c r="H1395" s="40" t="s">
        <v>4</v>
      </c>
      <c r="I1395" s="196"/>
    </row>
    <row r="1396" spans="1:9" x14ac:dyDescent="0.2">
      <c r="A1396" s="37" t="s">
        <v>78</v>
      </c>
      <c r="B1396" s="38" t="s">
        <v>2061</v>
      </c>
      <c r="C1396" s="39" t="s">
        <v>74</v>
      </c>
      <c r="D1396" s="39" t="s">
        <v>2062</v>
      </c>
      <c r="E1396" s="38" t="s">
        <v>97</v>
      </c>
      <c r="F1396" s="38" t="s">
        <v>6</v>
      </c>
      <c r="G1396" s="39">
        <v>62.03</v>
      </c>
      <c r="H1396" s="40">
        <v>62.03</v>
      </c>
      <c r="I1396" s="196"/>
    </row>
    <row r="1397" spans="1:9" ht="19.5" x14ac:dyDescent="0.2">
      <c r="A1397" s="37" t="s">
        <v>2673</v>
      </c>
      <c r="B1397" s="38" t="s">
        <v>2856</v>
      </c>
      <c r="C1397" s="39" t="s">
        <v>95</v>
      </c>
      <c r="D1397" s="39" t="s">
        <v>2857</v>
      </c>
      <c r="E1397" s="38" t="s">
        <v>111</v>
      </c>
      <c r="F1397" s="38" t="s">
        <v>3857</v>
      </c>
      <c r="G1397" s="39">
        <v>478.14</v>
      </c>
      <c r="H1397" s="40">
        <v>14.34</v>
      </c>
      <c r="I1397" s="196"/>
    </row>
    <row r="1398" spans="1:9" ht="29.25" x14ac:dyDescent="0.2">
      <c r="A1398" s="37" t="s">
        <v>2673</v>
      </c>
      <c r="B1398" s="38" t="s">
        <v>4037</v>
      </c>
      <c r="C1398" s="39" t="s">
        <v>95</v>
      </c>
      <c r="D1398" s="39" t="s">
        <v>4038</v>
      </c>
      <c r="E1398" s="38" t="s">
        <v>111</v>
      </c>
      <c r="F1398" s="38" t="s">
        <v>4039</v>
      </c>
      <c r="G1398" s="39">
        <v>454.93</v>
      </c>
      <c r="H1398" s="40">
        <v>4.32</v>
      </c>
      <c r="I1398" s="196"/>
    </row>
    <row r="1399" spans="1:9" x14ac:dyDescent="0.2">
      <c r="A1399" s="37" t="s">
        <v>2673</v>
      </c>
      <c r="B1399" s="38" t="s">
        <v>4040</v>
      </c>
      <c r="C1399" s="39" t="s">
        <v>95</v>
      </c>
      <c r="D1399" s="39" t="s">
        <v>4041</v>
      </c>
      <c r="E1399" s="38" t="s">
        <v>2641</v>
      </c>
      <c r="F1399" s="38" t="s">
        <v>4042</v>
      </c>
      <c r="G1399" s="39">
        <v>25.63</v>
      </c>
      <c r="H1399" s="40">
        <v>10.73</v>
      </c>
      <c r="I1399" s="196"/>
    </row>
    <row r="1400" spans="1:9" x14ac:dyDescent="0.2">
      <c r="A1400" s="37" t="s">
        <v>2673</v>
      </c>
      <c r="B1400" s="38" t="s">
        <v>2744</v>
      </c>
      <c r="C1400" s="39" t="s">
        <v>95</v>
      </c>
      <c r="D1400" s="39" t="s">
        <v>2745</v>
      </c>
      <c r="E1400" s="38" t="s">
        <v>2641</v>
      </c>
      <c r="F1400" s="38" t="s">
        <v>4043</v>
      </c>
      <c r="G1400" s="39">
        <v>20.79</v>
      </c>
      <c r="H1400" s="40">
        <v>4.34</v>
      </c>
      <c r="I1400" s="196"/>
    </row>
    <row r="1401" spans="1:9" ht="19.5" x14ac:dyDescent="0.2">
      <c r="A1401" s="37" t="s">
        <v>2673</v>
      </c>
      <c r="B1401" s="38" t="s">
        <v>4044</v>
      </c>
      <c r="C1401" s="39" t="s">
        <v>95</v>
      </c>
      <c r="D1401" s="39" t="s">
        <v>4045</v>
      </c>
      <c r="E1401" s="38" t="s">
        <v>2885</v>
      </c>
      <c r="F1401" s="38" t="s">
        <v>3125</v>
      </c>
      <c r="G1401" s="39">
        <v>30.42</v>
      </c>
      <c r="H1401" s="40">
        <v>0.63</v>
      </c>
      <c r="I1401" s="196"/>
    </row>
    <row r="1402" spans="1:9" ht="19.5" x14ac:dyDescent="0.2">
      <c r="A1402" s="37" t="s">
        <v>2673</v>
      </c>
      <c r="B1402" s="38" t="s">
        <v>4046</v>
      </c>
      <c r="C1402" s="39" t="s">
        <v>95</v>
      </c>
      <c r="D1402" s="39" t="s">
        <v>4047</v>
      </c>
      <c r="E1402" s="38" t="s">
        <v>2889</v>
      </c>
      <c r="F1402" s="38" t="s">
        <v>4048</v>
      </c>
      <c r="G1402" s="39">
        <v>28.89</v>
      </c>
      <c r="H1402" s="40">
        <v>11.49</v>
      </c>
      <c r="I1402" s="196"/>
    </row>
    <row r="1403" spans="1:9" ht="19.5" x14ac:dyDescent="0.2">
      <c r="A1403" s="37" t="s">
        <v>2673</v>
      </c>
      <c r="B1403" s="38" t="s">
        <v>2862</v>
      </c>
      <c r="C1403" s="39" t="s">
        <v>95</v>
      </c>
      <c r="D1403" s="39" t="s">
        <v>2863</v>
      </c>
      <c r="E1403" s="38" t="s">
        <v>111</v>
      </c>
      <c r="F1403" s="38" t="s">
        <v>3857</v>
      </c>
      <c r="G1403" s="39">
        <v>281.31</v>
      </c>
      <c r="H1403" s="40">
        <v>8.43</v>
      </c>
      <c r="I1403" s="196"/>
    </row>
    <row r="1404" spans="1:9" ht="19.5" x14ac:dyDescent="0.2">
      <c r="A1404" s="37" t="s">
        <v>2673</v>
      </c>
      <c r="B1404" s="38" t="s">
        <v>1837</v>
      </c>
      <c r="C1404" s="39" t="s">
        <v>95</v>
      </c>
      <c r="D1404" s="39" t="s">
        <v>1838</v>
      </c>
      <c r="E1404" s="38" t="s">
        <v>787</v>
      </c>
      <c r="F1404" s="38" t="s">
        <v>4049</v>
      </c>
      <c r="G1404" s="39">
        <v>13.25</v>
      </c>
      <c r="H1404" s="40">
        <v>7.75</v>
      </c>
      <c r="I1404" s="196"/>
    </row>
    <row r="1405" spans="1:9" x14ac:dyDescent="0.2">
      <c r="A1405" s="37" t="s">
        <v>2064</v>
      </c>
      <c r="B1405" s="38" t="s">
        <v>60</v>
      </c>
      <c r="C1405" s="39" t="s">
        <v>61</v>
      </c>
      <c r="D1405" s="39" t="s">
        <v>3</v>
      </c>
      <c r="E1405" s="38" t="s">
        <v>62</v>
      </c>
      <c r="F1405" s="38" t="s">
        <v>63</v>
      </c>
      <c r="G1405" s="39" t="s">
        <v>64</v>
      </c>
      <c r="H1405" s="40" t="s">
        <v>4</v>
      </c>
      <c r="I1405" s="196"/>
    </row>
    <row r="1406" spans="1:9" x14ac:dyDescent="0.2">
      <c r="A1406" s="37" t="s">
        <v>78</v>
      </c>
      <c r="B1406" s="38" t="s">
        <v>2065</v>
      </c>
      <c r="C1406" s="39" t="s">
        <v>74</v>
      </c>
      <c r="D1406" s="39" t="s">
        <v>2066</v>
      </c>
      <c r="E1406" s="38" t="s">
        <v>97</v>
      </c>
      <c r="F1406" s="38" t="s">
        <v>6</v>
      </c>
      <c r="G1406" s="39">
        <v>47.96</v>
      </c>
      <c r="H1406" s="40">
        <v>47.96</v>
      </c>
      <c r="I1406" s="196"/>
    </row>
    <row r="1407" spans="1:9" ht="19.5" x14ac:dyDescent="0.2">
      <c r="A1407" s="37" t="s">
        <v>2673</v>
      </c>
      <c r="B1407" s="38" t="s">
        <v>2856</v>
      </c>
      <c r="C1407" s="39" t="s">
        <v>95</v>
      </c>
      <c r="D1407" s="39" t="s">
        <v>2857</v>
      </c>
      <c r="E1407" s="38" t="s">
        <v>111</v>
      </c>
      <c r="F1407" s="38" t="s">
        <v>4050</v>
      </c>
      <c r="G1407" s="39">
        <v>478.14</v>
      </c>
      <c r="H1407" s="40">
        <v>7.26</v>
      </c>
      <c r="I1407" s="196"/>
    </row>
    <row r="1408" spans="1:9" ht="29.25" x14ac:dyDescent="0.2">
      <c r="A1408" s="37" t="s">
        <v>2673</v>
      </c>
      <c r="B1408" s="38" t="s">
        <v>4037</v>
      </c>
      <c r="C1408" s="39" t="s">
        <v>95</v>
      </c>
      <c r="D1408" s="39" t="s">
        <v>4038</v>
      </c>
      <c r="E1408" s="38" t="s">
        <v>111</v>
      </c>
      <c r="F1408" s="38" t="s">
        <v>2886</v>
      </c>
      <c r="G1408" s="39">
        <v>454.93</v>
      </c>
      <c r="H1408" s="40">
        <v>2.72</v>
      </c>
      <c r="I1408" s="196"/>
    </row>
    <row r="1409" spans="1:9" x14ac:dyDescent="0.2">
      <c r="A1409" s="37" t="s">
        <v>2673</v>
      </c>
      <c r="B1409" s="38" t="s">
        <v>4040</v>
      </c>
      <c r="C1409" s="39" t="s">
        <v>95</v>
      </c>
      <c r="D1409" s="39" t="s">
        <v>4041</v>
      </c>
      <c r="E1409" s="38" t="s">
        <v>2641</v>
      </c>
      <c r="F1409" s="38" t="s">
        <v>4042</v>
      </c>
      <c r="G1409" s="39">
        <v>25.63</v>
      </c>
      <c r="H1409" s="40">
        <v>10.73</v>
      </c>
      <c r="I1409" s="196"/>
    </row>
    <row r="1410" spans="1:9" x14ac:dyDescent="0.2">
      <c r="A1410" s="37" t="s">
        <v>2673</v>
      </c>
      <c r="B1410" s="38" t="s">
        <v>2744</v>
      </c>
      <c r="C1410" s="39" t="s">
        <v>95</v>
      </c>
      <c r="D1410" s="39" t="s">
        <v>2745</v>
      </c>
      <c r="E1410" s="38" t="s">
        <v>2641</v>
      </c>
      <c r="F1410" s="38" t="s">
        <v>4043</v>
      </c>
      <c r="G1410" s="39">
        <v>20.79</v>
      </c>
      <c r="H1410" s="40">
        <v>4.34</v>
      </c>
      <c r="I1410" s="196"/>
    </row>
    <row r="1411" spans="1:9" ht="19.5" x14ac:dyDescent="0.2">
      <c r="A1411" s="37" t="s">
        <v>2673</v>
      </c>
      <c r="B1411" s="38" t="s">
        <v>4044</v>
      </c>
      <c r="C1411" s="39" t="s">
        <v>95</v>
      </c>
      <c r="D1411" s="39" t="s">
        <v>4045</v>
      </c>
      <c r="E1411" s="38" t="s">
        <v>2885</v>
      </c>
      <c r="F1411" s="38" t="s">
        <v>3125</v>
      </c>
      <c r="G1411" s="39">
        <v>30.42</v>
      </c>
      <c r="H1411" s="40">
        <v>0.63</v>
      </c>
      <c r="I1411" s="196"/>
    </row>
    <row r="1412" spans="1:9" ht="19.5" x14ac:dyDescent="0.2">
      <c r="A1412" s="37" t="s">
        <v>2673</v>
      </c>
      <c r="B1412" s="38" t="s">
        <v>4046</v>
      </c>
      <c r="C1412" s="39" t="s">
        <v>95</v>
      </c>
      <c r="D1412" s="39" t="s">
        <v>4047</v>
      </c>
      <c r="E1412" s="38" t="s">
        <v>2889</v>
      </c>
      <c r="F1412" s="38" t="s">
        <v>4048</v>
      </c>
      <c r="G1412" s="39">
        <v>28.89</v>
      </c>
      <c r="H1412" s="40">
        <v>11.49</v>
      </c>
      <c r="I1412" s="196"/>
    </row>
    <row r="1413" spans="1:9" ht="19.5" x14ac:dyDescent="0.2">
      <c r="A1413" s="37" t="s">
        <v>2673</v>
      </c>
      <c r="B1413" s="38" t="s">
        <v>2862</v>
      </c>
      <c r="C1413" s="39" t="s">
        <v>95</v>
      </c>
      <c r="D1413" s="39" t="s">
        <v>2863</v>
      </c>
      <c r="E1413" s="38" t="s">
        <v>111</v>
      </c>
      <c r="F1413" s="38" t="s">
        <v>4050</v>
      </c>
      <c r="G1413" s="39">
        <v>281.31</v>
      </c>
      <c r="H1413" s="40">
        <v>4.2699999999999996</v>
      </c>
      <c r="I1413" s="196"/>
    </row>
    <row r="1414" spans="1:9" ht="19.5" x14ac:dyDescent="0.2">
      <c r="A1414" s="37" t="s">
        <v>2673</v>
      </c>
      <c r="B1414" s="38" t="s">
        <v>1837</v>
      </c>
      <c r="C1414" s="39" t="s">
        <v>95</v>
      </c>
      <c r="D1414" s="39" t="s">
        <v>1838</v>
      </c>
      <c r="E1414" s="38" t="s">
        <v>787</v>
      </c>
      <c r="F1414" s="38" t="s">
        <v>4051</v>
      </c>
      <c r="G1414" s="39">
        <v>13.25</v>
      </c>
      <c r="H1414" s="40">
        <v>6.52</v>
      </c>
      <c r="I1414" s="196"/>
    </row>
    <row r="1415" spans="1:9" x14ac:dyDescent="0.2">
      <c r="A1415" s="37" t="s">
        <v>2068</v>
      </c>
      <c r="B1415" s="38" t="s">
        <v>60</v>
      </c>
      <c r="C1415" s="39" t="s">
        <v>61</v>
      </c>
      <c r="D1415" s="39" t="s">
        <v>3</v>
      </c>
      <c r="E1415" s="38" t="s">
        <v>62</v>
      </c>
      <c r="F1415" s="38" t="s">
        <v>63</v>
      </c>
      <c r="G1415" s="39" t="s">
        <v>64</v>
      </c>
      <c r="H1415" s="40" t="s">
        <v>4</v>
      </c>
      <c r="I1415" s="196"/>
    </row>
    <row r="1416" spans="1:9" x14ac:dyDescent="0.2">
      <c r="A1416" s="37" t="s">
        <v>78</v>
      </c>
      <c r="B1416" s="38" t="s">
        <v>2069</v>
      </c>
      <c r="C1416" s="39" t="s">
        <v>74</v>
      </c>
      <c r="D1416" s="39" t="s">
        <v>2070</v>
      </c>
      <c r="E1416" s="38" t="s">
        <v>104</v>
      </c>
      <c r="F1416" s="38" t="s">
        <v>6</v>
      </c>
      <c r="G1416" s="39">
        <v>72.099999999999994</v>
      </c>
      <c r="H1416" s="40">
        <v>72.099999999999994</v>
      </c>
      <c r="I1416" s="196"/>
    </row>
    <row r="1417" spans="1:9" x14ac:dyDescent="0.2">
      <c r="A1417" s="37" t="s">
        <v>2673</v>
      </c>
      <c r="B1417" s="38" t="s">
        <v>2744</v>
      </c>
      <c r="C1417" s="39" t="s">
        <v>95</v>
      </c>
      <c r="D1417" s="39" t="s">
        <v>2745</v>
      </c>
      <c r="E1417" s="38" t="s">
        <v>2641</v>
      </c>
      <c r="F1417" s="38" t="s">
        <v>2994</v>
      </c>
      <c r="G1417" s="39">
        <v>20.79</v>
      </c>
      <c r="H1417" s="40">
        <v>16.63</v>
      </c>
      <c r="I1417" s="196"/>
    </row>
    <row r="1418" spans="1:9" x14ac:dyDescent="0.2">
      <c r="A1418" s="37" t="s">
        <v>2673</v>
      </c>
      <c r="B1418" s="38" t="s">
        <v>2957</v>
      </c>
      <c r="C1418" s="39" t="s">
        <v>95</v>
      </c>
      <c r="D1418" s="39" t="s">
        <v>2958</v>
      </c>
      <c r="E1418" s="38" t="s">
        <v>2641</v>
      </c>
      <c r="F1418" s="38" t="s">
        <v>2994</v>
      </c>
      <c r="G1418" s="39">
        <v>28.38</v>
      </c>
      <c r="H1418" s="40">
        <v>22.7</v>
      </c>
      <c r="I1418" s="196"/>
    </row>
    <row r="1419" spans="1:9" ht="19.5" x14ac:dyDescent="0.2">
      <c r="A1419" s="37" t="s">
        <v>654</v>
      </c>
      <c r="B1419" s="38" t="s">
        <v>4052</v>
      </c>
      <c r="C1419" s="39" t="s">
        <v>95</v>
      </c>
      <c r="D1419" s="39" t="s">
        <v>4053</v>
      </c>
      <c r="E1419" s="38" t="s">
        <v>104</v>
      </c>
      <c r="F1419" s="38" t="s">
        <v>2924</v>
      </c>
      <c r="G1419" s="39">
        <v>2.44</v>
      </c>
      <c r="H1419" s="40">
        <v>2.56</v>
      </c>
      <c r="I1419" s="196"/>
    </row>
    <row r="1420" spans="1:9" ht="19.5" x14ac:dyDescent="0.2">
      <c r="A1420" s="37" t="s">
        <v>654</v>
      </c>
      <c r="B1420" s="38" t="s">
        <v>3997</v>
      </c>
      <c r="C1420" s="39" t="s">
        <v>4811</v>
      </c>
      <c r="D1420" s="39" t="s">
        <v>3998</v>
      </c>
      <c r="E1420" s="38" t="s">
        <v>787</v>
      </c>
      <c r="F1420" s="38" t="s">
        <v>2870</v>
      </c>
      <c r="G1420" s="39">
        <v>8.07</v>
      </c>
      <c r="H1420" s="40">
        <v>28.24</v>
      </c>
      <c r="I1420" s="196"/>
    </row>
    <row r="1421" spans="1:9" x14ac:dyDescent="0.2">
      <c r="A1421" s="37" t="s">
        <v>654</v>
      </c>
      <c r="B1421" s="38" t="s">
        <v>4054</v>
      </c>
      <c r="C1421" s="39" t="s">
        <v>95</v>
      </c>
      <c r="D1421" s="39" t="s">
        <v>4055</v>
      </c>
      <c r="E1421" s="38" t="s">
        <v>787</v>
      </c>
      <c r="F1421" s="38" t="s">
        <v>2965</v>
      </c>
      <c r="G1421" s="39">
        <v>19.78</v>
      </c>
      <c r="H1421" s="40">
        <v>1.97</v>
      </c>
      <c r="I1421" s="196"/>
    </row>
    <row r="1422" spans="1:9" x14ac:dyDescent="0.2">
      <c r="A1422" s="37" t="s">
        <v>2074</v>
      </c>
      <c r="B1422" s="38" t="s">
        <v>60</v>
      </c>
      <c r="C1422" s="39" t="s">
        <v>61</v>
      </c>
      <c r="D1422" s="39" t="s">
        <v>3</v>
      </c>
      <c r="E1422" s="38" t="s">
        <v>62</v>
      </c>
      <c r="F1422" s="38" t="s">
        <v>63</v>
      </c>
      <c r="G1422" s="39" t="s">
        <v>64</v>
      </c>
      <c r="H1422" s="40" t="s">
        <v>4</v>
      </c>
      <c r="I1422" s="196"/>
    </row>
    <row r="1423" spans="1:9" ht="19.5" x14ac:dyDescent="0.2">
      <c r="A1423" s="37" t="s">
        <v>78</v>
      </c>
      <c r="B1423" s="38" t="s">
        <v>2075</v>
      </c>
      <c r="C1423" s="39" t="s">
        <v>74</v>
      </c>
      <c r="D1423" s="39" t="s">
        <v>2076</v>
      </c>
      <c r="E1423" s="38" t="s">
        <v>97</v>
      </c>
      <c r="F1423" s="38" t="s">
        <v>6</v>
      </c>
      <c r="G1423" s="39">
        <v>257.19</v>
      </c>
      <c r="H1423" s="40">
        <v>257.19</v>
      </c>
      <c r="I1423" s="196"/>
    </row>
    <row r="1424" spans="1:9" ht="19.5" x14ac:dyDescent="0.2">
      <c r="A1424" s="37" t="s">
        <v>2673</v>
      </c>
      <c r="B1424" s="38" t="s">
        <v>962</v>
      </c>
      <c r="C1424" s="39" t="s">
        <v>95</v>
      </c>
      <c r="D1424" s="39" t="s">
        <v>963</v>
      </c>
      <c r="E1424" s="38" t="s">
        <v>104</v>
      </c>
      <c r="F1424" s="38" t="s">
        <v>3302</v>
      </c>
      <c r="G1424" s="39">
        <v>10.64</v>
      </c>
      <c r="H1424" s="40">
        <v>12.76</v>
      </c>
      <c r="I1424" s="196"/>
    </row>
    <row r="1425" spans="1:9" ht="29.25" x14ac:dyDescent="0.2">
      <c r="A1425" s="37" t="s">
        <v>2673</v>
      </c>
      <c r="B1425" s="38" t="s">
        <v>2138</v>
      </c>
      <c r="C1425" s="39" t="s">
        <v>95</v>
      </c>
      <c r="D1425" s="39" t="s">
        <v>2139</v>
      </c>
      <c r="E1425" s="38" t="s">
        <v>104</v>
      </c>
      <c r="F1425" s="38" t="s">
        <v>3302</v>
      </c>
      <c r="G1425" s="39">
        <v>46.94</v>
      </c>
      <c r="H1425" s="40">
        <v>56.32</v>
      </c>
      <c r="I1425" s="196"/>
    </row>
    <row r="1426" spans="1:9" x14ac:dyDescent="0.2">
      <c r="A1426" s="37" t="s">
        <v>2673</v>
      </c>
      <c r="B1426" s="38" t="s">
        <v>2999</v>
      </c>
      <c r="C1426" s="39" t="s">
        <v>95</v>
      </c>
      <c r="D1426" s="39" t="s">
        <v>3000</v>
      </c>
      <c r="E1426" s="38" t="s">
        <v>2641</v>
      </c>
      <c r="F1426" s="38" t="s">
        <v>4056</v>
      </c>
      <c r="G1426" s="39">
        <v>26.02</v>
      </c>
      <c r="H1426" s="40">
        <v>34.08</v>
      </c>
      <c r="I1426" s="196"/>
    </row>
    <row r="1427" spans="1:9" x14ac:dyDescent="0.2">
      <c r="A1427" s="37" t="s">
        <v>2673</v>
      </c>
      <c r="B1427" s="38" t="s">
        <v>3002</v>
      </c>
      <c r="C1427" s="39" t="s">
        <v>95</v>
      </c>
      <c r="D1427" s="39" t="s">
        <v>3003</v>
      </c>
      <c r="E1427" s="38" t="s">
        <v>2641</v>
      </c>
      <c r="F1427" s="38" t="s">
        <v>4056</v>
      </c>
      <c r="G1427" s="39">
        <v>21.28</v>
      </c>
      <c r="H1427" s="40">
        <v>27.87</v>
      </c>
      <c r="I1427" s="196"/>
    </row>
    <row r="1428" spans="1:9" ht="19.5" x14ac:dyDescent="0.2">
      <c r="A1428" s="37" t="s">
        <v>654</v>
      </c>
      <c r="B1428" s="38" t="s">
        <v>4057</v>
      </c>
      <c r="C1428" s="39" t="s">
        <v>4058</v>
      </c>
      <c r="D1428" s="39" t="s">
        <v>4059</v>
      </c>
      <c r="E1428" s="38" t="s">
        <v>787</v>
      </c>
      <c r="F1428" s="38" t="s">
        <v>4060</v>
      </c>
      <c r="G1428" s="39">
        <v>8.34</v>
      </c>
      <c r="H1428" s="40">
        <v>106.41</v>
      </c>
      <c r="I1428" s="196"/>
    </row>
    <row r="1429" spans="1:9" x14ac:dyDescent="0.2">
      <c r="A1429" s="37" t="s">
        <v>654</v>
      </c>
      <c r="B1429" s="38" t="s">
        <v>3154</v>
      </c>
      <c r="C1429" s="39" t="s">
        <v>95</v>
      </c>
      <c r="D1429" s="39" t="s">
        <v>3155</v>
      </c>
      <c r="E1429" s="38" t="s">
        <v>787</v>
      </c>
      <c r="F1429" s="38" t="s">
        <v>3303</v>
      </c>
      <c r="G1429" s="39">
        <v>8.3000000000000007</v>
      </c>
      <c r="H1429" s="40">
        <v>11.95</v>
      </c>
      <c r="I1429" s="196"/>
    </row>
    <row r="1430" spans="1:9" ht="19.5" x14ac:dyDescent="0.2">
      <c r="A1430" s="37" t="s">
        <v>654</v>
      </c>
      <c r="B1430" s="38" t="s">
        <v>3159</v>
      </c>
      <c r="C1430" s="39" t="s">
        <v>2815</v>
      </c>
      <c r="D1430" s="39" t="s">
        <v>3160</v>
      </c>
      <c r="E1430" s="38" t="s">
        <v>430</v>
      </c>
      <c r="F1430" s="38" t="s">
        <v>6</v>
      </c>
      <c r="G1430" s="39">
        <v>0.82</v>
      </c>
      <c r="H1430" s="40">
        <v>0.82</v>
      </c>
      <c r="I1430" s="196"/>
    </row>
    <row r="1431" spans="1:9" x14ac:dyDescent="0.2">
      <c r="A1431" s="37" t="s">
        <v>654</v>
      </c>
      <c r="B1431" s="38" t="s">
        <v>3236</v>
      </c>
      <c r="C1431" s="39" t="s">
        <v>95</v>
      </c>
      <c r="D1431" s="39" t="s">
        <v>3237</v>
      </c>
      <c r="E1431" s="38" t="s">
        <v>787</v>
      </c>
      <c r="F1431" s="38" t="s">
        <v>3174</v>
      </c>
      <c r="G1431" s="39">
        <v>33.270000000000003</v>
      </c>
      <c r="H1431" s="40">
        <v>6.98</v>
      </c>
      <c r="I1431" s="196"/>
    </row>
    <row r="1432" spans="1:9" x14ac:dyDescent="0.2">
      <c r="A1432" s="37" t="s">
        <v>2079</v>
      </c>
      <c r="B1432" s="38" t="s">
        <v>60</v>
      </c>
      <c r="C1432" s="39" t="s">
        <v>61</v>
      </c>
      <c r="D1432" s="39" t="s">
        <v>3</v>
      </c>
      <c r="E1432" s="38" t="s">
        <v>62</v>
      </c>
      <c r="F1432" s="38" t="s">
        <v>63</v>
      </c>
      <c r="G1432" s="39" t="s">
        <v>64</v>
      </c>
      <c r="H1432" s="40" t="s">
        <v>4</v>
      </c>
      <c r="I1432" s="196"/>
    </row>
    <row r="1433" spans="1:9" ht="39" x14ac:dyDescent="0.2">
      <c r="A1433" s="37" t="s">
        <v>78</v>
      </c>
      <c r="B1433" s="38" t="s">
        <v>2080</v>
      </c>
      <c r="C1433" s="39" t="s">
        <v>74</v>
      </c>
      <c r="D1433" s="39" t="s">
        <v>2081</v>
      </c>
      <c r="E1433" s="38" t="s">
        <v>76</v>
      </c>
      <c r="F1433" s="38" t="s">
        <v>6</v>
      </c>
      <c r="G1433" s="39">
        <v>292.08</v>
      </c>
      <c r="H1433" s="40">
        <v>292.08</v>
      </c>
      <c r="I1433" s="196"/>
    </row>
    <row r="1434" spans="1:9" x14ac:dyDescent="0.2">
      <c r="A1434" s="37" t="s">
        <v>2673</v>
      </c>
      <c r="B1434" s="38" t="s">
        <v>136</v>
      </c>
      <c r="C1434" s="39" t="s">
        <v>95</v>
      </c>
      <c r="D1434" s="39" t="s">
        <v>137</v>
      </c>
      <c r="E1434" s="38" t="s">
        <v>111</v>
      </c>
      <c r="F1434" s="38" t="s">
        <v>3672</v>
      </c>
      <c r="G1434" s="39">
        <v>82.24</v>
      </c>
      <c r="H1434" s="40">
        <v>37</v>
      </c>
      <c r="I1434" s="196"/>
    </row>
    <row r="1435" spans="1:9" ht="29.25" x14ac:dyDescent="0.2">
      <c r="A1435" s="37" t="s">
        <v>2673</v>
      </c>
      <c r="B1435" s="38" t="s">
        <v>1140</v>
      </c>
      <c r="C1435" s="39" t="s">
        <v>74</v>
      </c>
      <c r="D1435" s="39" t="s">
        <v>1141</v>
      </c>
      <c r="E1435" s="38" t="s">
        <v>111</v>
      </c>
      <c r="F1435" s="38" t="s">
        <v>4061</v>
      </c>
      <c r="G1435" s="39">
        <v>679.36</v>
      </c>
      <c r="H1435" s="40">
        <v>92.47</v>
      </c>
      <c r="I1435" s="196"/>
    </row>
    <row r="1436" spans="1:9" ht="19.5" x14ac:dyDescent="0.2">
      <c r="A1436" s="37" t="s">
        <v>2673</v>
      </c>
      <c r="B1436" s="38" t="s">
        <v>1860</v>
      </c>
      <c r="C1436" s="39" t="s">
        <v>95</v>
      </c>
      <c r="D1436" s="39" t="s">
        <v>1861</v>
      </c>
      <c r="E1436" s="38" t="s">
        <v>104</v>
      </c>
      <c r="F1436" s="38" t="s">
        <v>2847</v>
      </c>
      <c r="G1436" s="39">
        <v>69.98</v>
      </c>
      <c r="H1436" s="40">
        <v>76.97</v>
      </c>
      <c r="I1436" s="196"/>
    </row>
    <row r="1437" spans="1:9" x14ac:dyDescent="0.2">
      <c r="A1437" s="37" t="s">
        <v>2673</v>
      </c>
      <c r="B1437" s="38" t="s">
        <v>3297</v>
      </c>
      <c r="C1437" s="39" t="s">
        <v>95</v>
      </c>
      <c r="D1437" s="39" t="s">
        <v>3298</v>
      </c>
      <c r="E1437" s="38" t="s">
        <v>787</v>
      </c>
      <c r="F1437" s="38" t="s">
        <v>4062</v>
      </c>
      <c r="G1437" s="39">
        <v>17.309999999999999</v>
      </c>
      <c r="H1437" s="40">
        <v>78.06</v>
      </c>
      <c r="I1437" s="196"/>
    </row>
    <row r="1438" spans="1:9" x14ac:dyDescent="0.2">
      <c r="A1438" s="37" t="s">
        <v>2673</v>
      </c>
      <c r="B1438" s="38" t="s">
        <v>140</v>
      </c>
      <c r="C1438" s="39" t="s">
        <v>95</v>
      </c>
      <c r="D1438" s="39" t="s">
        <v>141</v>
      </c>
      <c r="E1438" s="38" t="s">
        <v>111</v>
      </c>
      <c r="F1438" s="38" t="s">
        <v>2831</v>
      </c>
      <c r="G1438" s="39">
        <v>25.29</v>
      </c>
      <c r="H1438" s="40">
        <v>7.58</v>
      </c>
      <c r="I1438" s="196"/>
    </row>
    <row r="1439" spans="1:9" x14ac:dyDescent="0.2">
      <c r="A1439" s="37" t="s">
        <v>2083</v>
      </c>
      <c r="B1439" s="38" t="s">
        <v>60</v>
      </c>
      <c r="C1439" s="39" t="s">
        <v>61</v>
      </c>
      <c r="D1439" s="39" t="s">
        <v>3</v>
      </c>
      <c r="E1439" s="38" t="s">
        <v>62</v>
      </c>
      <c r="F1439" s="38" t="s">
        <v>63</v>
      </c>
      <c r="G1439" s="39" t="s">
        <v>64</v>
      </c>
      <c r="H1439" s="40" t="s">
        <v>4</v>
      </c>
      <c r="I1439" s="196"/>
    </row>
    <row r="1440" spans="1:9" ht="39" x14ac:dyDescent="0.2">
      <c r="A1440" s="37" t="s">
        <v>78</v>
      </c>
      <c r="B1440" s="38" t="s">
        <v>2084</v>
      </c>
      <c r="C1440" s="39" t="s">
        <v>74</v>
      </c>
      <c r="D1440" s="39" t="s">
        <v>2085</v>
      </c>
      <c r="E1440" s="38" t="s">
        <v>97</v>
      </c>
      <c r="F1440" s="38" t="s">
        <v>6</v>
      </c>
      <c r="G1440" s="39">
        <v>181.74</v>
      </c>
      <c r="H1440" s="40">
        <v>181.74</v>
      </c>
      <c r="I1440" s="196"/>
    </row>
    <row r="1441" spans="1:9" x14ac:dyDescent="0.2">
      <c r="A1441" s="37" t="s">
        <v>2673</v>
      </c>
      <c r="B1441" s="38" t="s">
        <v>136</v>
      </c>
      <c r="C1441" s="39" t="s">
        <v>95</v>
      </c>
      <c r="D1441" s="39" t="s">
        <v>137</v>
      </c>
      <c r="E1441" s="38" t="s">
        <v>111</v>
      </c>
      <c r="F1441" s="38" t="s">
        <v>2748</v>
      </c>
      <c r="G1441" s="39">
        <v>82.24</v>
      </c>
      <c r="H1441" s="40">
        <v>9.0399999999999991</v>
      </c>
      <c r="I1441" s="196"/>
    </row>
    <row r="1442" spans="1:9" ht="19.5" x14ac:dyDescent="0.2">
      <c r="A1442" s="37" t="s">
        <v>2673</v>
      </c>
      <c r="B1442" s="38" t="s">
        <v>1149</v>
      </c>
      <c r="C1442" s="39" t="s">
        <v>95</v>
      </c>
      <c r="D1442" s="39" t="s">
        <v>1150</v>
      </c>
      <c r="E1442" s="38" t="s">
        <v>104</v>
      </c>
      <c r="F1442" s="38" t="s">
        <v>2994</v>
      </c>
      <c r="G1442" s="39">
        <v>60.89</v>
      </c>
      <c r="H1442" s="40">
        <v>48.71</v>
      </c>
      <c r="I1442" s="196"/>
    </row>
    <row r="1443" spans="1:9" x14ac:dyDescent="0.2">
      <c r="A1443" s="37" t="s">
        <v>2673</v>
      </c>
      <c r="B1443" s="38" t="s">
        <v>1154</v>
      </c>
      <c r="C1443" s="39" t="s">
        <v>95</v>
      </c>
      <c r="D1443" s="39" t="s">
        <v>1155</v>
      </c>
      <c r="E1443" s="38" t="s">
        <v>787</v>
      </c>
      <c r="F1443" s="38" t="s">
        <v>2953</v>
      </c>
      <c r="G1443" s="39">
        <v>13.72</v>
      </c>
      <c r="H1443" s="40">
        <v>34.020000000000003</v>
      </c>
      <c r="I1443" s="196"/>
    </row>
    <row r="1444" spans="1:9" x14ac:dyDescent="0.2">
      <c r="A1444" s="37" t="s">
        <v>2673</v>
      </c>
      <c r="B1444" s="38" t="s">
        <v>1136</v>
      </c>
      <c r="C1444" s="39" t="s">
        <v>95</v>
      </c>
      <c r="D1444" s="39" t="s">
        <v>1137</v>
      </c>
      <c r="E1444" s="38" t="s">
        <v>787</v>
      </c>
      <c r="F1444" s="38" t="s">
        <v>4063</v>
      </c>
      <c r="G1444" s="39">
        <v>19.13</v>
      </c>
      <c r="H1444" s="40">
        <v>19.11</v>
      </c>
      <c r="I1444" s="196"/>
    </row>
    <row r="1445" spans="1:9" ht="29.25" x14ac:dyDescent="0.2">
      <c r="A1445" s="37" t="s">
        <v>2673</v>
      </c>
      <c r="B1445" s="38" t="s">
        <v>1140</v>
      </c>
      <c r="C1445" s="39" t="s">
        <v>74</v>
      </c>
      <c r="D1445" s="39" t="s">
        <v>1141</v>
      </c>
      <c r="E1445" s="38" t="s">
        <v>111</v>
      </c>
      <c r="F1445" s="38" t="s">
        <v>2722</v>
      </c>
      <c r="G1445" s="39">
        <v>679.36</v>
      </c>
      <c r="H1445" s="40">
        <v>40.76</v>
      </c>
      <c r="I1445" s="196"/>
    </row>
    <row r="1446" spans="1:9" ht="19.5" x14ac:dyDescent="0.2">
      <c r="A1446" s="37" t="s">
        <v>2673</v>
      </c>
      <c r="B1446" s="38" t="s">
        <v>781</v>
      </c>
      <c r="C1446" s="39" t="s">
        <v>95</v>
      </c>
      <c r="D1446" s="39" t="s">
        <v>782</v>
      </c>
      <c r="E1446" s="38" t="s">
        <v>104</v>
      </c>
      <c r="F1446" s="38" t="s">
        <v>4064</v>
      </c>
      <c r="G1446" s="39">
        <v>29.89</v>
      </c>
      <c r="H1446" s="40">
        <v>28.39</v>
      </c>
      <c r="I1446" s="196"/>
    </row>
    <row r="1447" spans="1:9" x14ac:dyDescent="0.2">
      <c r="A1447" s="37" t="s">
        <v>2673</v>
      </c>
      <c r="B1447" s="38" t="s">
        <v>140</v>
      </c>
      <c r="C1447" s="39" t="s">
        <v>95</v>
      </c>
      <c r="D1447" s="39" t="s">
        <v>141</v>
      </c>
      <c r="E1447" s="38" t="s">
        <v>111</v>
      </c>
      <c r="F1447" s="38" t="s">
        <v>4065</v>
      </c>
      <c r="G1447" s="39">
        <v>25.29</v>
      </c>
      <c r="H1447" s="40">
        <v>1.71</v>
      </c>
      <c r="I1447" s="196"/>
    </row>
    <row r="1448" spans="1:9" x14ac:dyDescent="0.2">
      <c r="A1448" s="37" t="s">
        <v>2087</v>
      </c>
      <c r="B1448" s="38" t="s">
        <v>60</v>
      </c>
      <c r="C1448" s="39" t="s">
        <v>61</v>
      </c>
      <c r="D1448" s="39" t="s">
        <v>3</v>
      </c>
      <c r="E1448" s="38" t="s">
        <v>62</v>
      </c>
      <c r="F1448" s="38" t="s">
        <v>63</v>
      </c>
      <c r="G1448" s="39" t="s">
        <v>64</v>
      </c>
      <c r="H1448" s="40" t="s">
        <v>4</v>
      </c>
      <c r="I1448" s="196"/>
    </row>
    <row r="1449" spans="1:9" ht="19.5" x14ac:dyDescent="0.2">
      <c r="A1449" s="37" t="s">
        <v>78</v>
      </c>
      <c r="B1449" s="38" t="s">
        <v>2088</v>
      </c>
      <c r="C1449" s="39" t="s">
        <v>74</v>
      </c>
      <c r="D1449" s="39" t="s">
        <v>2089</v>
      </c>
      <c r="E1449" s="38" t="s">
        <v>76</v>
      </c>
      <c r="F1449" s="38" t="s">
        <v>6</v>
      </c>
      <c r="G1449" s="39">
        <v>82.06</v>
      </c>
      <c r="H1449" s="40">
        <v>82.06</v>
      </c>
      <c r="I1449" s="196"/>
    </row>
    <row r="1450" spans="1:9" ht="19.5" x14ac:dyDescent="0.2">
      <c r="A1450" s="37" t="s">
        <v>2673</v>
      </c>
      <c r="B1450" s="38" t="s">
        <v>3309</v>
      </c>
      <c r="C1450" s="39" t="s">
        <v>95</v>
      </c>
      <c r="D1450" s="39" t="s">
        <v>3310</v>
      </c>
      <c r="E1450" s="38" t="s">
        <v>787</v>
      </c>
      <c r="F1450" s="38" t="s">
        <v>4066</v>
      </c>
      <c r="G1450" s="39">
        <v>10.97</v>
      </c>
      <c r="H1450" s="40">
        <v>60.91</v>
      </c>
      <c r="I1450" s="196"/>
    </row>
    <row r="1451" spans="1:9" ht="19.5" x14ac:dyDescent="0.2">
      <c r="A1451" s="37" t="s">
        <v>2673</v>
      </c>
      <c r="B1451" s="38" t="s">
        <v>3312</v>
      </c>
      <c r="C1451" s="39" t="s">
        <v>95</v>
      </c>
      <c r="D1451" s="39" t="s">
        <v>3313</v>
      </c>
      <c r="E1451" s="38" t="s">
        <v>787</v>
      </c>
      <c r="F1451" s="38" t="s">
        <v>2929</v>
      </c>
      <c r="G1451" s="39">
        <v>13.74</v>
      </c>
      <c r="H1451" s="40">
        <v>21.15</v>
      </c>
      <c r="I1451" s="196"/>
    </row>
    <row r="1452" spans="1:9" x14ac:dyDescent="0.2">
      <c r="A1452" s="37" t="s">
        <v>2091</v>
      </c>
      <c r="B1452" s="38" t="s">
        <v>60</v>
      </c>
      <c r="C1452" s="39" t="s">
        <v>61</v>
      </c>
      <c r="D1452" s="39" t="s">
        <v>3</v>
      </c>
      <c r="E1452" s="38" t="s">
        <v>62</v>
      </c>
      <c r="F1452" s="38" t="s">
        <v>63</v>
      </c>
      <c r="G1452" s="39" t="s">
        <v>64</v>
      </c>
      <c r="H1452" s="40" t="s">
        <v>4</v>
      </c>
      <c r="I1452" s="196"/>
    </row>
    <row r="1453" spans="1:9" ht="29.25" x14ac:dyDescent="0.2">
      <c r="A1453" s="37" t="s">
        <v>78</v>
      </c>
      <c r="B1453" s="38" t="s">
        <v>2092</v>
      </c>
      <c r="C1453" s="39" t="s">
        <v>74</v>
      </c>
      <c r="D1453" s="39" t="s">
        <v>2093</v>
      </c>
      <c r="E1453" s="38" t="s">
        <v>97</v>
      </c>
      <c r="F1453" s="38" t="s">
        <v>6</v>
      </c>
      <c r="G1453" s="39">
        <v>276.73</v>
      </c>
      <c r="H1453" s="40">
        <v>276.73</v>
      </c>
      <c r="I1453" s="196"/>
    </row>
    <row r="1454" spans="1:9" ht="19.5" x14ac:dyDescent="0.2">
      <c r="A1454" s="37" t="s">
        <v>2673</v>
      </c>
      <c r="B1454" s="38" t="s">
        <v>1160</v>
      </c>
      <c r="C1454" s="39" t="s">
        <v>95</v>
      </c>
      <c r="D1454" s="39" t="s">
        <v>1161</v>
      </c>
      <c r="E1454" s="38" t="s">
        <v>104</v>
      </c>
      <c r="F1454" s="38" t="s">
        <v>3680</v>
      </c>
      <c r="G1454" s="39">
        <v>92.94</v>
      </c>
      <c r="H1454" s="40">
        <v>130.11000000000001</v>
      </c>
      <c r="I1454" s="196"/>
    </row>
    <row r="1455" spans="1:9" ht="19.5" x14ac:dyDescent="0.2">
      <c r="A1455" s="37" t="s">
        <v>2673</v>
      </c>
      <c r="B1455" s="38" t="s">
        <v>4067</v>
      </c>
      <c r="C1455" s="39" t="s">
        <v>95</v>
      </c>
      <c r="D1455" s="39" t="s">
        <v>4068</v>
      </c>
      <c r="E1455" s="38" t="s">
        <v>111</v>
      </c>
      <c r="F1455" s="38" t="s">
        <v>4069</v>
      </c>
      <c r="G1455" s="39">
        <v>721.47</v>
      </c>
      <c r="H1455" s="40">
        <v>88.38</v>
      </c>
      <c r="I1455" s="196"/>
    </row>
    <row r="1456" spans="1:9" ht="19.5" x14ac:dyDescent="0.2">
      <c r="A1456" s="37" t="s">
        <v>2673</v>
      </c>
      <c r="B1456" s="38" t="s">
        <v>3309</v>
      </c>
      <c r="C1456" s="39" t="s">
        <v>95</v>
      </c>
      <c r="D1456" s="39" t="s">
        <v>3310</v>
      </c>
      <c r="E1456" s="38" t="s">
        <v>787</v>
      </c>
      <c r="F1456" s="38" t="s">
        <v>4070</v>
      </c>
      <c r="G1456" s="39">
        <v>10.97</v>
      </c>
      <c r="H1456" s="40">
        <v>40.61</v>
      </c>
      <c r="I1456" s="196"/>
    </row>
    <row r="1457" spans="1:9" ht="19.5" x14ac:dyDescent="0.2">
      <c r="A1457" s="37" t="s">
        <v>2673</v>
      </c>
      <c r="B1457" s="38" t="s">
        <v>3312</v>
      </c>
      <c r="C1457" s="39" t="s">
        <v>95</v>
      </c>
      <c r="D1457" s="39" t="s">
        <v>3313</v>
      </c>
      <c r="E1457" s="38" t="s">
        <v>787</v>
      </c>
      <c r="F1457" s="38" t="s">
        <v>4071</v>
      </c>
      <c r="G1457" s="39">
        <v>13.74</v>
      </c>
      <c r="H1457" s="40">
        <v>17.63</v>
      </c>
      <c r="I1457" s="196"/>
    </row>
    <row r="1458" spans="1:9" x14ac:dyDescent="0.2">
      <c r="A1458" s="37" t="s">
        <v>2095</v>
      </c>
      <c r="B1458" s="38" t="s">
        <v>60</v>
      </c>
      <c r="C1458" s="39" t="s">
        <v>61</v>
      </c>
      <c r="D1458" s="39" t="s">
        <v>3</v>
      </c>
      <c r="E1458" s="38" t="s">
        <v>62</v>
      </c>
      <c r="F1458" s="38" t="s">
        <v>63</v>
      </c>
      <c r="G1458" s="39" t="s">
        <v>64</v>
      </c>
      <c r="H1458" s="40" t="s">
        <v>4</v>
      </c>
      <c r="I1458" s="196"/>
    </row>
    <row r="1459" spans="1:9" ht="29.25" x14ac:dyDescent="0.2">
      <c r="A1459" s="37" t="s">
        <v>78</v>
      </c>
      <c r="B1459" s="38" t="s">
        <v>2096</v>
      </c>
      <c r="C1459" s="39" t="s">
        <v>74</v>
      </c>
      <c r="D1459" s="39" t="s">
        <v>2097</v>
      </c>
      <c r="E1459" s="38" t="s">
        <v>76</v>
      </c>
      <c r="F1459" s="38" t="s">
        <v>6</v>
      </c>
      <c r="G1459" s="39">
        <v>160.25</v>
      </c>
      <c r="H1459" s="40">
        <v>160.25</v>
      </c>
      <c r="I1459" s="196"/>
    </row>
    <row r="1460" spans="1:9" x14ac:dyDescent="0.2">
      <c r="A1460" s="37" t="s">
        <v>2673</v>
      </c>
      <c r="B1460" s="38" t="s">
        <v>2999</v>
      </c>
      <c r="C1460" s="39" t="s">
        <v>95</v>
      </c>
      <c r="D1460" s="39" t="s">
        <v>3000</v>
      </c>
      <c r="E1460" s="38" t="s">
        <v>2641</v>
      </c>
      <c r="F1460" s="38" t="s">
        <v>6</v>
      </c>
      <c r="G1460" s="39">
        <v>26.02</v>
      </c>
      <c r="H1460" s="40">
        <v>26.02</v>
      </c>
      <c r="I1460" s="196"/>
    </row>
    <row r="1461" spans="1:9" x14ac:dyDescent="0.2">
      <c r="A1461" s="37" t="s">
        <v>2673</v>
      </c>
      <c r="B1461" s="38" t="s">
        <v>3002</v>
      </c>
      <c r="C1461" s="39" t="s">
        <v>95</v>
      </c>
      <c r="D1461" s="39" t="s">
        <v>3003</v>
      </c>
      <c r="E1461" s="38" t="s">
        <v>2641</v>
      </c>
      <c r="F1461" s="38" t="s">
        <v>6</v>
      </c>
      <c r="G1461" s="39">
        <v>21.28</v>
      </c>
      <c r="H1461" s="40">
        <v>21.28</v>
      </c>
      <c r="I1461" s="196"/>
    </row>
    <row r="1462" spans="1:9" x14ac:dyDescent="0.2">
      <c r="A1462" s="37" t="s">
        <v>2673</v>
      </c>
      <c r="B1462" s="38" t="s">
        <v>3279</v>
      </c>
      <c r="C1462" s="39" t="s">
        <v>95</v>
      </c>
      <c r="D1462" s="39" t="s">
        <v>3280</v>
      </c>
      <c r="E1462" s="38" t="s">
        <v>97</v>
      </c>
      <c r="F1462" s="38" t="s">
        <v>4072</v>
      </c>
      <c r="G1462" s="39">
        <v>62.8</v>
      </c>
      <c r="H1462" s="40">
        <v>54.71</v>
      </c>
      <c r="I1462" s="196"/>
    </row>
    <row r="1463" spans="1:9" x14ac:dyDescent="0.2">
      <c r="A1463" s="37" t="s">
        <v>2673</v>
      </c>
      <c r="B1463" s="38" t="s">
        <v>2901</v>
      </c>
      <c r="C1463" s="39" t="s">
        <v>95</v>
      </c>
      <c r="D1463" s="39" t="s">
        <v>2902</v>
      </c>
      <c r="E1463" s="38" t="s">
        <v>2641</v>
      </c>
      <c r="F1463" s="38" t="s">
        <v>2965</v>
      </c>
      <c r="G1463" s="39">
        <v>25.75</v>
      </c>
      <c r="H1463" s="40">
        <v>2.57</v>
      </c>
      <c r="I1463" s="196"/>
    </row>
    <row r="1464" spans="1:9" ht="19.5" x14ac:dyDescent="0.2">
      <c r="A1464" s="37" t="s">
        <v>2673</v>
      </c>
      <c r="B1464" s="38" t="s">
        <v>962</v>
      </c>
      <c r="C1464" s="39" t="s">
        <v>95</v>
      </c>
      <c r="D1464" s="39" t="s">
        <v>963</v>
      </c>
      <c r="E1464" s="38" t="s">
        <v>104</v>
      </c>
      <c r="F1464" s="38" t="s">
        <v>4073</v>
      </c>
      <c r="G1464" s="39">
        <v>10.64</v>
      </c>
      <c r="H1464" s="40">
        <v>4.0199999999999996</v>
      </c>
      <c r="I1464" s="196"/>
    </row>
    <row r="1465" spans="1:9" ht="29.25" x14ac:dyDescent="0.2">
      <c r="A1465" s="37" t="s">
        <v>2673</v>
      </c>
      <c r="B1465" s="38" t="s">
        <v>2138</v>
      </c>
      <c r="C1465" s="39" t="s">
        <v>95</v>
      </c>
      <c r="D1465" s="39" t="s">
        <v>2139</v>
      </c>
      <c r="E1465" s="38" t="s">
        <v>104</v>
      </c>
      <c r="F1465" s="38" t="s">
        <v>4073</v>
      </c>
      <c r="G1465" s="39">
        <v>46.94</v>
      </c>
      <c r="H1465" s="40">
        <v>17.77</v>
      </c>
      <c r="I1465" s="196"/>
    </row>
    <row r="1466" spans="1:9" ht="19.5" x14ac:dyDescent="0.2">
      <c r="A1466" s="37" t="s">
        <v>654</v>
      </c>
      <c r="B1466" s="38" t="s">
        <v>4074</v>
      </c>
      <c r="C1466" s="39" t="s">
        <v>4811</v>
      </c>
      <c r="D1466" s="39" t="s">
        <v>4075</v>
      </c>
      <c r="E1466" s="38" t="s">
        <v>787</v>
      </c>
      <c r="F1466" s="38" t="s">
        <v>4076</v>
      </c>
      <c r="G1466" s="39">
        <v>8.5299999999999994</v>
      </c>
      <c r="H1466" s="40">
        <v>31</v>
      </c>
      <c r="I1466" s="196"/>
    </row>
    <row r="1467" spans="1:9" ht="19.5" x14ac:dyDescent="0.2">
      <c r="A1467" s="37" t="s">
        <v>654</v>
      </c>
      <c r="B1467" s="38" t="s">
        <v>3703</v>
      </c>
      <c r="C1467" s="39" t="s">
        <v>95</v>
      </c>
      <c r="D1467" s="39" t="s">
        <v>3704</v>
      </c>
      <c r="E1467" s="38" t="s">
        <v>76</v>
      </c>
      <c r="F1467" s="38" t="s">
        <v>3942</v>
      </c>
      <c r="G1467" s="39">
        <v>0.36</v>
      </c>
      <c r="H1467" s="40">
        <v>2.88</v>
      </c>
      <c r="I1467" s="196"/>
    </row>
    <row r="1468" spans="1:9" x14ac:dyDescent="0.2">
      <c r="A1468" s="37" t="s">
        <v>2113</v>
      </c>
      <c r="B1468" s="38" t="s">
        <v>60</v>
      </c>
      <c r="C1468" s="39" t="s">
        <v>61</v>
      </c>
      <c r="D1468" s="39" t="s">
        <v>3</v>
      </c>
      <c r="E1468" s="38" t="s">
        <v>62</v>
      </c>
      <c r="F1468" s="38" t="s">
        <v>63</v>
      </c>
      <c r="G1468" s="39" t="s">
        <v>64</v>
      </c>
      <c r="H1468" s="40" t="s">
        <v>4</v>
      </c>
      <c r="I1468" s="196"/>
    </row>
    <row r="1469" spans="1:9" x14ac:dyDescent="0.2">
      <c r="A1469" s="37" t="s">
        <v>78</v>
      </c>
      <c r="B1469" s="38" t="s">
        <v>2114</v>
      </c>
      <c r="C1469" s="39" t="s">
        <v>74</v>
      </c>
      <c r="D1469" s="39" t="s">
        <v>2115</v>
      </c>
      <c r="E1469" s="38" t="s">
        <v>104</v>
      </c>
      <c r="F1469" s="38" t="s">
        <v>6</v>
      </c>
      <c r="G1469" s="39">
        <v>42.92</v>
      </c>
      <c r="H1469" s="40">
        <v>42.92</v>
      </c>
      <c r="I1469" s="196"/>
    </row>
    <row r="1470" spans="1:9" x14ac:dyDescent="0.2">
      <c r="A1470" s="37" t="s">
        <v>2673</v>
      </c>
      <c r="B1470" s="38" t="s">
        <v>2901</v>
      </c>
      <c r="C1470" s="39" t="s">
        <v>95</v>
      </c>
      <c r="D1470" s="39" t="s">
        <v>2902</v>
      </c>
      <c r="E1470" s="38" t="s">
        <v>2641</v>
      </c>
      <c r="F1470" s="38" t="s">
        <v>3904</v>
      </c>
      <c r="G1470" s="39">
        <v>25.75</v>
      </c>
      <c r="H1470" s="40">
        <v>9.01</v>
      </c>
      <c r="I1470" s="196"/>
    </row>
    <row r="1471" spans="1:9" x14ac:dyDescent="0.2">
      <c r="A1471" s="37" t="s">
        <v>2673</v>
      </c>
      <c r="B1471" s="38" t="s">
        <v>2744</v>
      </c>
      <c r="C1471" s="39" t="s">
        <v>95</v>
      </c>
      <c r="D1471" s="39" t="s">
        <v>2745</v>
      </c>
      <c r="E1471" s="38" t="s">
        <v>2641</v>
      </c>
      <c r="F1471" s="38" t="s">
        <v>3238</v>
      </c>
      <c r="G1471" s="39">
        <v>20.79</v>
      </c>
      <c r="H1471" s="40">
        <v>14.55</v>
      </c>
      <c r="I1471" s="196"/>
    </row>
    <row r="1472" spans="1:9" ht="19.5" x14ac:dyDescent="0.2">
      <c r="A1472" s="37" t="s">
        <v>2673</v>
      </c>
      <c r="B1472" s="38" t="s">
        <v>2739</v>
      </c>
      <c r="C1472" s="39" t="s">
        <v>95</v>
      </c>
      <c r="D1472" s="39" t="s">
        <v>2740</v>
      </c>
      <c r="E1472" s="38" t="s">
        <v>111</v>
      </c>
      <c r="F1472" s="38" t="s">
        <v>3292</v>
      </c>
      <c r="G1472" s="39">
        <v>387.39</v>
      </c>
      <c r="H1472" s="40">
        <v>19.36</v>
      </c>
      <c r="I1472" s="196"/>
    </row>
    <row r="1473" spans="1:9" x14ac:dyDescent="0.2">
      <c r="A1473" s="37" t="s">
        <v>2125</v>
      </c>
      <c r="B1473" s="38" t="s">
        <v>60</v>
      </c>
      <c r="C1473" s="39" t="s">
        <v>61</v>
      </c>
      <c r="D1473" s="39" t="s">
        <v>3</v>
      </c>
      <c r="E1473" s="38" t="s">
        <v>62</v>
      </c>
      <c r="F1473" s="38" t="s">
        <v>63</v>
      </c>
      <c r="G1473" s="39" t="s">
        <v>64</v>
      </c>
      <c r="H1473" s="40" t="s">
        <v>4</v>
      </c>
      <c r="I1473" s="196"/>
    </row>
    <row r="1474" spans="1:9" x14ac:dyDescent="0.2">
      <c r="A1474" s="37" t="s">
        <v>78</v>
      </c>
      <c r="B1474" s="38" t="s">
        <v>2126</v>
      </c>
      <c r="C1474" s="39" t="s">
        <v>74</v>
      </c>
      <c r="D1474" s="39" t="s">
        <v>2127</v>
      </c>
      <c r="E1474" s="38" t="s">
        <v>104</v>
      </c>
      <c r="F1474" s="38" t="s">
        <v>6</v>
      </c>
      <c r="G1474" s="39">
        <v>3.52</v>
      </c>
      <c r="H1474" s="40">
        <v>3.52</v>
      </c>
      <c r="I1474" s="196"/>
    </row>
    <row r="1475" spans="1:9" x14ac:dyDescent="0.2">
      <c r="A1475" s="37" t="s">
        <v>2673</v>
      </c>
      <c r="B1475" s="38" t="s">
        <v>2901</v>
      </c>
      <c r="C1475" s="39" t="s">
        <v>95</v>
      </c>
      <c r="D1475" s="39" t="s">
        <v>2902</v>
      </c>
      <c r="E1475" s="38" t="s">
        <v>2641</v>
      </c>
      <c r="F1475" s="38" t="s">
        <v>4077</v>
      </c>
      <c r="G1475" s="39">
        <v>25.75</v>
      </c>
      <c r="H1475" s="40">
        <v>0.12</v>
      </c>
      <c r="I1475" s="196"/>
    </row>
    <row r="1476" spans="1:9" x14ac:dyDescent="0.2">
      <c r="A1476" s="37" t="s">
        <v>2673</v>
      </c>
      <c r="B1476" s="38" t="s">
        <v>2744</v>
      </c>
      <c r="C1476" s="39" t="s">
        <v>95</v>
      </c>
      <c r="D1476" s="39" t="s">
        <v>2745</v>
      </c>
      <c r="E1476" s="38" t="s">
        <v>2641</v>
      </c>
      <c r="F1476" s="38" t="s">
        <v>4078</v>
      </c>
      <c r="G1476" s="39">
        <v>20.79</v>
      </c>
      <c r="H1476" s="40">
        <v>0.12</v>
      </c>
      <c r="I1476" s="196"/>
    </row>
    <row r="1477" spans="1:9" x14ac:dyDescent="0.2">
      <c r="A1477" s="37" t="s">
        <v>654</v>
      </c>
      <c r="B1477" s="38" t="s">
        <v>4079</v>
      </c>
      <c r="C1477" s="39" t="s">
        <v>95</v>
      </c>
      <c r="D1477" s="39" t="s">
        <v>4080</v>
      </c>
      <c r="E1477" s="38" t="s">
        <v>104</v>
      </c>
      <c r="F1477" s="38" t="s">
        <v>4081</v>
      </c>
      <c r="G1477" s="39">
        <v>2.59</v>
      </c>
      <c r="H1477" s="40">
        <v>3.28</v>
      </c>
      <c r="I1477" s="196"/>
    </row>
    <row r="1478" spans="1:9" x14ac:dyDescent="0.2">
      <c r="A1478" s="37" t="s">
        <v>2141</v>
      </c>
      <c r="B1478" s="38" t="s">
        <v>60</v>
      </c>
      <c r="C1478" s="39" t="s">
        <v>61</v>
      </c>
      <c r="D1478" s="39" t="s">
        <v>3</v>
      </c>
      <c r="E1478" s="38" t="s">
        <v>62</v>
      </c>
      <c r="F1478" s="38" t="s">
        <v>63</v>
      </c>
      <c r="G1478" s="39" t="s">
        <v>64</v>
      </c>
      <c r="H1478" s="40" t="s">
        <v>4</v>
      </c>
      <c r="I1478" s="196"/>
    </row>
    <row r="1479" spans="1:9" x14ac:dyDescent="0.2">
      <c r="A1479" s="37" t="s">
        <v>78</v>
      </c>
      <c r="B1479" s="38" t="s">
        <v>2142</v>
      </c>
      <c r="C1479" s="39" t="s">
        <v>74</v>
      </c>
      <c r="D1479" s="39" t="s">
        <v>2143</v>
      </c>
      <c r="E1479" s="38" t="s">
        <v>76</v>
      </c>
      <c r="F1479" s="38" t="s">
        <v>6</v>
      </c>
      <c r="G1479" s="39">
        <v>35.19</v>
      </c>
      <c r="H1479" s="40">
        <v>35.19</v>
      </c>
      <c r="I1479" s="196"/>
    </row>
    <row r="1480" spans="1:9" x14ac:dyDescent="0.2">
      <c r="A1480" s="37" t="s">
        <v>2673</v>
      </c>
      <c r="B1480" s="38" t="s">
        <v>2685</v>
      </c>
      <c r="C1480" s="39" t="s">
        <v>95</v>
      </c>
      <c r="D1480" s="39" t="s">
        <v>2686</v>
      </c>
      <c r="E1480" s="38" t="s">
        <v>2641</v>
      </c>
      <c r="F1480" s="38" t="s">
        <v>3004</v>
      </c>
      <c r="G1480" s="39">
        <v>21.69</v>
      </c>
      <c r="H1480" s="40">
        <v>10.84</v>
      </c>
      <c r="I1480" s="196"/>
    </row>
    <row r="1481" spans="1:9" x14ac:dyDescent="0.2">
      <c r="A1481" s="37" t="s">
        <v>2673</v>
      </c>
      <c r="B1481" s="38" t="s">
        <v>2688</v>
      </c>
      <c r="C1481" s="39" t="s">
        <v>95</v>
      </c>
      <c r="D1481" s="39" t="s">
        <v>2689</v>
      </c>
      <c r="E1481" s="38" t="s">
        <v>2641</v>
      </c>
      <c r="F1481" s="38" t="s">
        <v>3004</v>
      </c>
      <c r="G1481" s="39">
        <v>29.75</v>
      </c>
      <c r="H1481" s="40">
        <v>14.87</v>
      </c>
      <c r="I1481" s="196"/>
    </row>
    <row r="1482" spans="1:9" x14ac:dyDescent="0.2">
      <c r="A1482" s="37" t="s">
        <v>654</v>
      </c>
      <c r="B1482" s="38" t="s">
        <v>4082</v>
      </c>
      <c r="C1482" s="39" t="s">
        <v>2822</v>
      </c>
      <c r="D1482" s="39" t="s">
        <v>4083</v>
      </c>
      <c r="E1482" s="38" t="s">
        <v>76</v>
      </c>
      <c r="F1482" s="38" t="s">
        <v>6</v>
      </c>
      <c r="G1482" s="39">
        <v>9.48</v>
      </c>
      <c r="H1482" s="40">
        <v>9.48</v>
      </c>
      <c r="I1482" s="196"/>
    </row>
    <row r="1483" spans="1:9" x14ac:dyDescent="0.2">
      <c r="A1483" s="37" t="s">
        <v>2145</v>
      </c>
      <c r="B1483" s="38" t="s">
        <v>60</v>
      </c>
      <c r="C1483" s="39" t="s">
        <v>61</v>
      </c>
      <c r="D1483" s="39" t="s">
        <v>3</v>
      </c>
      <c r="E1483" s="38" t="s">
        <v>62</v>
      </c>
      <c r="F1483" s="38" t="s">
        <v>63</v>
      </c>
      <c r="G1483" s="39" t="s">
        <v>64</v>
      </c>
      <c r="H1483" s="40" t="s">
        <v>4</v>
      </c>
      <c r="I1483" s="196"/>
    </row>
    <row r="1484" spans="1:9" x14ac:dyDescent="0.2">
      <c r="A1484" s="37" t="s">
        <v>78</v>
      </c>
      <c r="B1484" s="38" t="s">
        <v>2146</v>
      </c>
      <c r="C1484" s="39" t="s">
        <v>74</v>
      </c>
      <c r="D1484" s="39" t="s">
        <v>2147</v>
      </c>
      <c r="E1484" s="38" t="s">
        <v>76</v>
      </c>
      <c r="F1484" s="38" t="s">
        <v>6</v>
      </c>
      <c r="G1484" s="39">
        <v>71.989999999999995</v>
      </c>
      <c r="H1484" s="40">
        <v>71.989999999999995</v>
      </c>
      <c r="I1484" s="196"/>
    </row>
    <row r="1485" spans="1:9" x14ac:dyDescent="0.2">
      <c r="A1485" s="37" t="s">
        <v>2673</v>
      </c>
      <c r="B1485" s="38" t="s">
        <v>2685</v>
      </c>
      <c r="C1485" s="39" t="s">
        <v>95</v>
      </c>
      <c r="D1485" s="39" t="s">
        <v>2686</v>
      </c>
      <c r="E1485" s="38" t="s">
        <v>2641</v>
      </c>
      <c r="F1485" s="38" t="s">
        <v>2840</v>
      </c>
      <c r="G1485" s="39">
        <v>21.69</v>
      </c>
      <c r="H1485" s="40">
        <v>39.04</v>
      </c>
      <c r="I1485" s="196"/>
    </row>
    <row r="1486" spans="1:9" ht="19.5" x14ac:dyDescent="0.2">
      <c r="A1486" s="37" t="s">
        <v>654</v>
      </c>
      <c r="B1486" s="38" t="s">
        <v>4084</v>
      </c>
      <c r="C1486" s="39" t="s">
        <v>2818</v>
      </c>
      <c r="D1486" s="39" t="s">
        <v>4085</v>
      </c>
      <c r="E1486" s="38" t="s">
        <v>430</v>
      </c>
      <c r="F1486" s="38" t="s">
        <v>6</v>
      </c>
      <c r="G1486" s="39">
        <v>32.950000000000003</v>
      </c>
      <c r="H1486" s="40">
        <v>32.950000000000003</v>
      </c>
      <c r="I1486" s="196"/>
    </row>
    <row r="1487" spans="1:9" x14ac:dyDescent="0.2">
      <c r="A1487" s="37" t="s">
        <v>2149</v>
      </c>
      <c r="B1487" s="38" t="s">
        <v>60</v>
      </c>
      <c r="C1487" s="39" t="s">
        <v>61</v>
      </c>
      <c r="D1487" s="39" t="s">
        <v>3</v>
      </c>
      <c r="E1487" s="38" t="s">
        <v>62</v>
      </c>
      <c r="F1487" s="38" t="s">
        <v>63</v>
      </c>
      <c r="G1487" s="39" t="s">
        <v>64</v>
      </c>
      <c r="H1487" s="40" t="s">
        <v>4</v>
      </c>
      <c r="I1487" s="196"/>
    </row>
    <row r="1488" spans="1:9" ht="19.5" x14ac:dyDescent="0.2">
      <c r="A1488" s="37" t="s">
        <v>78</v>
      </c>
      <c r="B1488" s="38" t="s">
        <v>2150</v>
      </c>
      <c r="C1488" s="39" t="s">
        <v>74</v>
      </c>
      <c r="D1488" s="39" t="s">
        <v>2151</v>
      </c>
      <c r="E1488" s="38" t="s">
        <v>76</v>
      </c>
      <c r="F1488" s="38" t="s">
        <v>6</v>
      </c>
      <c r="G1488" s="39">
        <v>81.44</v>
      </c>
      <c r="H1488" s="40">
        <v>81.44</v>
      </c>
      <c r="I1488" s="196"/>
    </row>
    <row r="1489" spans="1:9" x14ac:dyDescent="0.2">
      <c r="A1489" s="37" t="s">
        <v>2673</v>
      </c>
      <c r="B1489" s="38" t="s">
        <v>2688</v>
      </c>
      <c r="C1489" s="39" t="s">
        <v>95</v>
      </c>
      <c r="D1489" s="39" t="s">
        <v>2689</v>
      </c>
      <c r="E1489" s="38" t="s">
        <v>2641</v>
      </c>
      <c r="F1489" s="38" t="s">
        <v>2965</v>
      </c>
      <c r="G1489" s="39">
        <v>29.75</v>
      </c>
      <c r="H1489" s="40">
        <v>2.97</v>
      </c>
      <c r="I1489" s="196"/>
    </row>
    <row r="1490" spans="1:9" x14ac:dyDescent="0.2">
      <c r="A1490" s="37" t="s">
        <v>2673</v>
      </c>
      <c r="B1490" s="38" t="s">
        <v>2744</v>
      </c>
      <c r="C1490" s="39" t="s">
        <v>95</v>
      </c>
      <c r="D1490" s="39" t="s">
        <v>2745</v>
      </c>
      <c r="E1490" s="38" t="s">
        <v>2641</v>
      </c>
      <c r="F1490" s="38" t="s">
        <v>2965</v>
      </c>
      <c r="G1490" s="39">
        <v>20.79</v>
      </c>
      <c r="H1490" s="40">
        <v>2.0699999999999998</v>
      </c>
      <c r="I1490" s="196"/>
    </row>
    <row r="1491" spans="1:9" ht="19.5" x14ac:dyDescent="0.2">
      <c r="A1491" s="37" t="s">
        <v>654</v>
      </c>
      <c r="B1491" s="38" t="s">
        <v>4086</v>
      </c>
      <c r="C1491" s="39" t="s">
        <v>2818</v>
      </c>
      <c r="D1491" s="39" t="s">
        <v>4087</v>
      </c>
      <c r="E1491" s="38" t="s">
        <v>430</v>
      </c>
      <c r="F1491" s="38" t="s">
        <v>6</v>
      </c>
      <c r="G1491" s="39">
        <v>76.400000000000006</v>
      </c>
      <c r="H1491" s="40">
        <v>76.400000000000006</v>
      </c>
      <c r="I1491" s="196"/>
    </row>
    <row r="1492" spans="1:9" x14ac:dyDescent="0.2">
      <c r="A1492" s="37" t="s">
        <v>2153</v>
      </c>
      <c r="B1492" s="38" t="s">
        <v>60</v>
      </c>
      <c r="C1492" s="39" t="s">
        <v>61</v>
      </c>
      <c r="D1492" s="39" t="s">
        <v>3</v>
      </c>
      <c r="E1492" s="38" t="s">
        <v>62</v>
      </c>
      <c r="F1492" s="38" t="s">
        <v>63</v>
      </c>
      <c r="G1492" s="39" t="s">
        <v>64</v>
      </c>
      <c r="H1492" s="40" t="s">
        <v>4</v>
      </c>
      <c r="I1492" s="196"/>
    </row>
    <row r="1493" spans="1:9" x14ac:dyDescent="0.2">
      <c r="A1493" s="37" t="s">
        <v>78</v>
      </c>
      <c r="B1493" s="38" t="s">
        <v>2154</v>
      </c>
      <c r="C1493" s="39" t="s">
        <v>74</v>
      </c>
      <c r="D1493" s="39" t="s">
        <v>2155</v>
      </c>
      <c r="E1493" s="38" t="s">
        <v>76</v>
      </c>
      <c r="F1493" s="38" t="s">
        <v>6</v>
      </c>
      <c r="G1493" s="39">
        <v>49.75</v>
      </c>
      <c r="H1493" s="40">
        <v>49.75</v>
      </c>
      <c r="I1493" s="196"/>
    </row>
    <row r="1494" spans="1:9" x14ac:dyDescent="0.2">
      <c r="A1494" s="37" t="s">
        <v>2673</v>
      </c>
      <c r="B1494" s="38" t="s">
        <v>2685</v>
      </c>
      <c r="C1494" s="39" t="s">
        <v>95</v>
      </c>
      <c r="D1494" s="39" t="s">
        <v>2686</v>
      </c>
      <c r="E1494" s="38" t="s">
        <v>2641</v>
      </c>
      <c r="F1494" s="38" t="s">
        <v>2777</v>
      </c>
      <c r="G1494" s="39">
        <v>21.69</v>
      </c>
      <c r="H1494" s="40">
        <v>5.42</v>
      </c>
      <c r="I1494" s="196"/>
    </row>
    <row r="1495" spans="1:9" x14ac:dyDescent="0.2">
      <c r="A1495" s="37" t="s">
        <v>2673</v>
      </c>
      <c r="B1495" s="38" t="s">
        <v>2688</v>
      </c>
      <c r="C1495" s="39" t="s">
        <v>95</v>
      </c>
      <c r="D1495" s="39" t="s">
        <v>2689</v>
      </c>
      <c r="E1495" s="38" t="s">
        <v>2641</v>
      </c>
      <c r="F1495" s="38" t="s">
        <v>2777</v>
      </c>
      <c r="G1495" s="39">
        <v>29.75</v>
      </c>
      <c r="H1495" s="40">
        <v>7.43</v>
      </c>
      <c r="I1495" s="196"/>
    </row>
    <row r="1496" spans="1:9" x14ac:dyDescent="0.2">
      <c r="A1496" s="37" t="s">
        <v>654</v>
      </c>
      <c r="B1496" s="38" t="s">
        <v>4088</v>
      </c>
      <c r="C1496" s="39" t="s">
        <v>2818</v>
      </c>
      <c r="D1496" s="39" t="s">
        <v>4089</v>
      </c>
      <c r="E1496" s="38" t="s">
        <v>1934</v>
      </c>
      <c r="F1496" s="38" t="s">
        <v>2712</v>
      </c>
      <c r="G1496" s="39">
        <v>12.3</v>
      </c>
      <c r="H1496" s="40">
        <v>36.9</v>
      </c>
      <c r="I1496" s="196"/>
    </row>
    <row r="1497" spans="1:9" x14ac:dyDescent="0.2">
      <c r="A1497" s="37" t="s">
        <v>2157</v>
      </c>
      <c r="B1497" s="38" t="s">
        <v>60</v>
      </c>
      <c r="C1497" s="39" t="s">
        <v>61</v>
      </c>
      <c r="D1497" s="39" t="s">
        <v>3</v>
      </c>
      <c r="E1497" s="38" t="s">
        <v>62</v>
      </c>
      <c r="F1497" s="38" t="s">
        <v>63</v>
      </c>
      <c r="G1497" s="39" t="s">
        <v>64</v>
      </c>
      <c r="H1497" s="40" t="s">
        <v>4</v>
      </c>
      <c r="I1497" s="196"/>
    </row>
    <row r="1498" spans="1:9" x14ac:dyDescent="0.2">
      <c r="A1498" s="37" t="s">
        <v>78</v>
      </c>
      <c r="B1498" s="38" t="s">
        <v>2158</v>
      </c>
      <c r="C1498" s="39" t="s">
        <v>74</v>
      </c>
      <c r="D1498" s="39" t="s">
        <v>2159</v>
      </c>
      <c r="E1498" s="38" t="s">
        <v>76</v>
      </c>
      <c r="F1498" s="38" t="s">
        <v>6</v>
      </c>
      <c r="G1498" s="39">
        <v>0.91</v>
      </c>
      <c r="H1498" s="40">
        <v>0.91</v>
      </c>
      <c r="I1498" s="196"/>
    </row>
    <row r="1499" spans="1:9" x14ac:dyDescent="0.2">
      <c r="A1499" s="37" t="s">
        <v>2673</v>
      </c>
      <c r="B1499" s="38" t="s">
        <v>2688</v>
      </c>
      <c r="C1499" s="39" t="s">
        <v>95</v>
      </c>
      <c r="D1499" s="39" t="s">
        <v>2689</v>
      </c>
      <c r="E1499" s="38" t="s">
        <v>2641</v>
      </c>
      <c r="F1499" s="38" t="s">
        <v>2741</v>
      </c>
      <c r="G1499" s="39">
        <v>29.75</v>
      </c>
      <c r="H1499" s="40">
        <v>0.28999999999999998</v>
      </c>
      <c r="I1499" s="196"/>
    </row>
    <row r="1500" spans="1:9" x14ac:dyDescent="0.2">
      <c r="A1500" s="37" t="s">
        <v>654</v>
      </c>
      <c r="B1500" s="38" t="s">
        <v>4090</v>
      </c>
      <c r="C1500" s="39" t="s">
        <v>2818</v>
      </c>
      <c r="D1500" s="39" t="s">
        <v>4091</v>
      </c>
      <c r="E1500" s="38" t="s">
        <v>430</v>
      </c>
      <c r="F1500" s="38" t="s">
        <v>6</v>
      </c>
      <c r="G1500" s="39">
        <v>0.62</v>
      </c>
      <c r="H1500" s="40">
        <v>0.62</v>
      </c>
      <c r="I1500" s="196"/>
    </row>
    <row r="1501" spans="1:9" x14ac:dyDescent="0.2">
      <c r="A1501" s="37" t="s">
        <v>2161</v>
      </c>
      <c r="B1501" s="38" t="s">
        <v>60</v>
      </c>
      <c r="C1501" s="39" t="s">
        <v>61</v>
      </c>
      <c r="D1501" s="39" t="s">
        <v>3</v>
      </c>
      <c r="E1501" s="38" t="s">
        <v>62</v>
      </c>
      <c r="F1501" s="38" t="s">
        <v>63</v>
      </c>
      <c r="G1501" s="39" t="s">
        <v>64</v>
      </c>
      <c r="H1501" s="40" t="s">
        <v>4</v>
      </c>
      <c r="I1501" s="196"/>
    </row>
    <row r="1502" spans="1:9" x14ac:dyDescent="0.2">
      <c r="A1502" s="37" t="s">
        <v>78</v>
      </c>
      <c r="B1502" s="38" t="s">
        <v>2162</v>
      </c>
      <c r="C1502" s="39" t="s">
        <v>74</v>
      </c>
      <c r="D1502" s="39" t="s">
        <v>2163</v>
      </c>
      <c r="E1502" s="38" t="s">
        <v>76</v>
      </c>
      <c r="F1502" s="38" t="s">
        <v>6</v>
      </c>
      <c r="G1502" s="39">
        <v>0.92</v>
      </c>
      <c r="H1502" s="40">
        <v>0.92</v>
      </c>
      <c r="I1502" s="196"/>
    </row>
    <row r="1503" spans="1:9" x14ac:dyDescent="0.2">
      <c r="A1503" s="37" t="s">
        <v>2673</v>
      </c>
      <c r="B1503" s="38" t="s">
        <v>2688</v>
      </c>
      <c r="C1503" s="39" t="s">
        <v>95</v>
      </c>
      <c r="D1503" s="39" t="s">
        <v>2689</v>
      </c>
      <c r="E1503" s="38" t="s">
        <v>2641</v>
      </c>
      <c r="F1503" s="38" t="s">
        <v>4092</v>
      </c>
      <c r="G1503" s="39">
        <v>29.75</v>
      </c>
      <c r="H1503" s="40">
        <v>0.47</v>
      </c>
      <c r="I1503" s="196"/>
    </row>
    <row r="1504" spans="1:9" x14ac:dyDescent="0.2">
      <c r="A1504" s="37" t="s">
        <v>2673</v>
      </c>
      <c r="B1504" s="38" t="s">
        <v>2685</v>
      </c>
      <c r="C1504" s="39" t="s">
        <v>95</v>
      </c>
      <c r="D1504" s="39" t="s">
        <v>2686</v>
      </c>
      <c r="E1504" s="38" t="s">
        <v>2641</v>
      </c>
      <c r="F1504" s="38" t="s">
        <v>4092</v>
      </c>
      <c r="G1504" s="39">
        <v>21.69</v>
      </c>
      <c r="H1504" s="40">
        <v>0.34</v>
      </c>
      <c r="I1504" s="196"/>
    </row>
    <row r="1505" spans="1:9" x14ac:dyDescent="0.2">
      <c r="A1505" s="37" t="s">
        <v>654</v>
      </c>
      <c r="B1505" s="38" t="s">
        <v>4093</v>
      </c>
      <c r="C1505" s="39" t="s">
        <v>95</v>
      </c>
      <c r="D1505" s="39" t="s">
        <v>4094</v>
      </c>
      <c r="E1505" s="38" t="s">
        <v>76</v>
      </c>
      <c r="F1505" s="38" t="s">
        <v>6</v>
      </c>
      <c r="G1505" s="39">
        <v>0.11</v>
      </c>
      <c r="H1505" s="40">
        <v>0.11</v>
      </c>
      <c r="I1505" s="196"/>
    </row>
    <row r="1506" spans="1:9" x14ac:dyDescent="0.2">
      <c r="A1506" s="37" t="s">
        <v>2169</v>
      </c>
      <c r="B1506" s="38" t="s">
        <v>60</v>
      </c>
      <c r="C1506" s="39" t="s">
        <v>61</v>
      </c>
      <c r="D1506" s="39" t="s">
        <v>3</v>
      </c>
      <c r="E1506" s="38" t="s">
        <v>62</v>
      </c>
      <c r="F1506" s="38" t="s">
        <v>63</v>
      </c>
      <c r="G1506" s="39" t="s">
        <v>64</v>
      </c>
      <c r="H1506" s="40" t="s">
        <v>4</v>
      </c>
      <c r="I1506" s="196"/>
    </row>
    <row r="1507" spans="1:9" x14ac:dyDescent="0.2">
      <c r="A1507" s="37" t="s">
        <v>78</v>
      </c>
      <c r="B1507" s="38" t="s">
        <v>2170</v>
      </c>
      <c r="C1507" s="39" t="s">
        <v>74</v>
      </c>
      <c r="D1507" s="39" t="s">
        <v>2171</v>
      </c>
      <c r="E1507" s="38" t="s">
        <v>76</v>
      </c>
      <c r="F1507" s="38" t="s">
        <v>6</v>
      </c>
      <c r="G1507" s="39">
        <v>542.08000000000004</v>
      </c>
      <c r="H1507" s="40">
        <v>542.08000000000004</v>
      </c>
      <c r="I1507" s="196"/>
    </row>
    <row r="1508" spans="1:9" x14ac:dyDescent="0.2">
      <c r="A1508" s="37" t="s">
        <v>2673</v>
      </c>
      <c r="B1508" s="38" t="s">
        <v>2688</v>
      </c>
      <c r="C1508" s="39" t="s">
        <v>95</v>
      </c>
      <c r="D1508" s="39" t="s">
        <v>2689</v>
      </c>
      <c r="E1508" s="38" t="s">
        <v>2641</v>
      </c>
      <c r="F1508" s="38" t="s">
        <v>6</v>
      </c>
      <c r="G1508" s="39">
        <v>29.75</v>
      </c>
      <c r="H1508" s="40">
        <v>29.75</v>
      </c>
      <c r="I1508" s="196"/>
    </row>
    <row r="1509" spans="1:9" x14ac:dyDescent="0.2">
      <c r="A1509" s="37" t="s">
        <v>2673</v>
      </c>
      <c r="B1509" s="38" t="s">
        <v>2685</v>
      </c>
      <c r="C1509" s="39" t="s">
        <v>95</v>
      </c>
      <c r="D1509" s="39" t="s">
        <v>2686</v>
      </c>
      <c r="E1509" s="38" t="s">
        <v>2641</v>
      </c>
      <c r="F1509" s="38" t="s">
        <v>6</v>
      </c>
      <c r="G1509" s="39">
        <v>21.69</v>
      </c>
      <c r="H1509" s="40">
        <v>21.69</v>
      </c>
      <c r="I1509" s="196"/>
    </row>
    <row r="1510" spans="1:9" ht="19.5" x14ac:dyDescent="0.2">
      <c r="A1510" s="37" t="s">
        <v>654</v>
      </c>
      <c r="B1510" s="38" t="s">
        <v>4095</v>
      </c>
      <c r="C1510" s="39" t="s">
        <v>2833</v>
      </c>
      <c r="D1510" s="39" t="s">
        <v>4096</v>
      </c>
      <c r="E1510" s="38" t="s">
        <v>76</v>
      </c>
      <c r="F1510" s="38" t="s">
        <v>6</v>
      </c>
      <c r="G1510" s="39">
        <v>490.64</v>
      </c>
      <c r="H1510" s="40">
        <v>490.64</v>
      </c>
      <c r="I1510" s="196"/>
    </row>
    <row r="1511" spans="1:9" x14ac:dyDescent="0.2">
      <c r="A1511" s="37" t="s">
        <v>2183</v>
      </c>
      <c r="B1511" s="38" t="s">
        <v>60</v>
      </c>
      <c r="C1511" s="39" t="s">
        <v>61</v>
      </c>
      <c r="D1511" s="39" t="s">
        <v>3</v>
      </c>
      <c r="E1511" s="38" t="s">
        <v>62</v>
      </c>
      <c r="F1511" s="38" t="s">
        <v>63</v>
      </c>
      <c r="G1511" s="39" t="s">
        <v>64</v>
      </c>
      <c r="H1511" s="40" t="s">
        <v>4</v>
      </c>
      <c r="I1511" s="196"/>
    </row>
    <row r="1512" spans="1:9" ht="29.25" x14ac:dyDescent="0.2">
      <c r="A1512" s="37" t="s">
        <v>78</v>
      </c>
      <c r="B1512" s="38" t="s">
        <v>2184</v>
      </c>
      <c r="C1512" s="39" t="s">
        <v>74</v>
      </c>
      <c r="D1512" s="39" t="s">
        <v>2185</v>
      </c>
      <c r="E1512" s="38" t="s">
        <v>76</v>
      </c>
      <c r="F1512" s="38" t="s">
        <v>6</v>
      </c>
      <c r="G1512" s="39">
        <v>228.34</v>
      </c>
      <c r="H1512" s="40">
        <v>228.34</v>
      </c>
      <c r="I1512" s="196"/>
    </row>
    <row r="1513" spans="1:9" x14ac:dyDescent="0.2">
      <c r="A1513" s="37" t="s">
        <v>2673</v>
      </c>
      <c r="B1513" s="38" t="s">
        <v>2688</v>
      </c>
      <c r="C1513" s="39" t="s">
        <v>95</v>
      </c>
      <c r="D1513" s="39" t="s">
        <v>2689</v>
      </c>
      <c r="E1513" s="38" t="s">
        <v>2641</v>
      </c>
      <c r="F1513" s="38" t="s">
        <v>2755</v>
      </c>
      <c r="G1513" s="39">
        <v>29.75</v>
      </c>
      <c r="H1513" s="40">
        <v>11.9</v>
      </c>
      <c r="I1513" s="196"/>
    </row>
    <row r="1514" spans="1:9" x14ac:dyDescent="0.2">
      <c r="A1514" s="37" t="s">
        <v>2673</v>
      </c>
      <c r="B1514" s="38" t="s">
        <v>2685</v>
      </c>
      <c r="C1514" s="39" t="s">
        <v>95</v>
      </c>
      <c r="D1514" s="39" t="s">
        <v>2686</v>
      </c>
      <c r="E1514" s="38" t="s">
        <v>2641</v>
      </c>
      <c r="F1514" s="38" t="s">
        <v>2835</v>
      </c>
      <c r="G1514" s="39">
        <v>21.69</v>
      </c>
      <c r="H1514" s="40">
        <v>4.33</v>
      </c>
      <c r="I1514" s="196"/>
    </row>
    <row r="1515" spans="1:9" ht="29.25" x14ac:dyDescent="0.2">
      <c r="A1515" s="37" t="s">
        <v>654</v>
      </c>
      <c r="B1515" s="38" t="s">
        <v>4097</v>
      </c>
      <c r="C1515" s="39" t="s">
        <v>2833</v>
      </c>
      <c r="D1515" s="39" t="s">
        <v>4098</v>
      </c>
      <c r="E1515" s="38" t="s">
        <v>76</v>
      </c>
      <c r="F1515" s="38" t="s">
        <v>6</v>
      </c>
      <c r="G1515" s="39">
        <v>212.11</v>
      </c>
      <c r="H1515" s="40">
        <v>212.11</v>
      </c>
      <c r="I1515" s="196"/>
    </row>
    <row r="1516" spans="1:9" x14ac:dyDescent="0.2">
      <c r="A1516" s="37" t="s">
        <v>2187</v>
      </c>
      <c r="B1516" s="38" t="s">
        <v>60</v>
      </c>
      <c r="C1516" s="39" t="s">
        <v>61</v>
      </c>
      <c r="D1516" s="39" t="s">
        <v>3</v>
      </c>
      <c r="E1516" s="38" t="s">
        <v>62</v>
      </c>
      <c r="F1516" s="38" t="s">
        <v>63</v>
      </c>
      <c r="G1516" s="39" t="s">
        <v>64</v>
      </c>
      <c r="H1516" s="40" t="s">
        <v>4</v>
      </c>
      <c r="I1516" s="196"/>
    </row>
    <row r="1517" spans="1:9" ht="29.25" x14ac:dyDescent="0.2">
      <c r="A1517" s="37" t="s">
        <v>78</v>
      </c>
      <c r="B1517" s="38" t="s">
        <v>2188</v>
      </c>
      <c r="C1517" s="39" t="s">
        <v>74</v>
      </c>
      <c r="D1517" s="39" t="s">
        <v>2189</v>
      </c>
      <c r="E1517" s="38" t="s">
        <v>2190</v>
      </c>
      <c r="F1517" s="38" t="s">
        <v>6</v>
      </c>
      <c r="G1517" s="39">
        <v>211.26</v>
      </c>
      <c r="H1517" s="40">
        <v>211.26</v>
      </c>
      <c r="I1517" s="196"/>
    </row>
    <row r="1518" spans="1:9" x14ac:dyDescent="0.2">
      <c r="A1518" s="37" t="s">
        <v>2673</v>
      </c>
      <c r="B1518" s="38" t="s">
        <v>2685</v>
      </c>
      <c r="C1518" s="39" t="s">
        <v>95</v>
      </c>
      <c r="D1518" s="39" t="s">
        <v>2686</v>
      </c>
      <c r="E1518" s="38" t="s">
        <v>2641</v>
      </c>
      <c r="F1518" s="38" t="s">
        <v>4099</v>
      </c>
      <c r="G1518" s="39">
        <v>21.69</v>
      </c>
      <c r="H1518" s="40">
        <v>1.62</v>
      </c>
      <c r="I1518" s="196"/>
    </row>
    <row r="1519" spans="1:9" x14ac:dyDescent="0.2">
      <c r="A1519" s="37" t="s">
        <v>2673</v>
      </c>
      <c r="B1519" s="38" t="s">
        <v>2688</v>
      </c>
      <c r="C1519" s="39" t="s">
        <v>95</v>
      </c>
      <c r="D1519" s="39" t="s">
        <v>2689</v>
      </c>
      <c r="E1519" s="38" t="s">
        <v>2641</v>
      </c>
      <c r="F1519" s="38" t="s">
        <v>4100</v>
      </c>
      <c r="G1519" s="39">
        <v>29.75</v>
      </c>
      <c r="H1519" s="40">
        <v>5.34</v>
      </c>
      <c r="I1519" s="196"/>
    </row>
    <row r="1520" spans="1:9" ht="29.25" x14ac:dyDescent="0.2">
      <c r="A1520" s="37" t="s">
        <v>654</v>
      </c>
      <c r="B1520" s="38" t="s">
        <v>4101</v>
      </c>
      <c r="C1520" s="39" t="s">
        <v>2912</v>
      </c>
      <c r="D1520" s="39" t="s">
        <v>4102</v>
      </c>
      <c r="E1520" s="38" t="s">
        <v>2190</v>
      </c>
      <c r="F1520" s="38" t="s">
        <v>6</v>
      </c>
      <c r="G1520" s="39">
        <v>204.3</v>
      </c>
      <c r="H1520" s="40">
        <v>204.3</v>
      </c>
      <c r="I1520" s="196"/>
    </row>
    <row r="1521" spans="1:9" x14ac:dyDescent="0.2">
      <c r="A1521" s="37" t="s">
        <v>2192</v>
      </c>
      <c r="B1521" s="38" t="s">
        <v>60</v>
      </c>
      <c r="C1521" s="39" t="s">
        <v>61</v>
      </c>
      <c r="D1521" s="39" t="s">
        <v>3</v>
      </c>
      <c r="E1521" s="38" t="s">
        <v>62</v>
      </c>
      <c r="F1521" s="38" t="s">
        <v>63</v>
      </c>
      <c r="G1521" s="39" t="s">
        <v>64</v>
      </c>
      <c r="H1521" s="40" t="s">
        <v>4</v>
      </c>
      <c r="I1521" s="196"/>
    </row>
    <row r="1522" spans="1:9" ht="29.25" x14ac:dyDescent="0.2">
      <c r="A1522" s="37" t="s">
        <v>78</v>
      </c>
      <c r="B1522" s="38" t="s">
        <v>2193</v>
      </c>
      <c r="C1522" s="39" t="s">
        <v>74</v>
      </c>
      <c r="D1522" s="39" t="s">
        <v>2194</v>
      </c>
      <c r="E1522" s="38" t="s">
        <v>2190</v>
      </c>
      <c r="F1522" s="38" t="s">
        <v>6</v>
      </c>
      <c r="G1522" s="39">
        <v>211.26</v>
      </c>
      <c r="H1522" s="40">
        <v>211.26</v>
      </c>
      <c r="I1522" s="196"/>
    </row>
    <row r="1523" spans="1:9" x14ac:dyDescent="0.2">
      <c r="A1523" s="37" t="s">
        <v>2673</v>
      </c>
      <c r="B1523" s="38" t="s">
        <v>2685</v>
      </c>
      <c r="C1523" s="39" t="s">
        <v>95</v>
      </c>
      <c r="D1523" s="39" t="s">
        <v>2686</v>
      </c>
      <c r="E1523" s="38" t="s">
        <v>2641</v>
      </c>
      <c r="F1523" s="38" t="s">
        <v>4099</v>
      </c>
      <c r="G1523" s="39">
        <v>21.69</v>
      </c>
      <c r="H1523" s="40">
        <v>1.62</v>
      </c>
      <c r="I1523" s="196"/>
    </row>
    <row r="1524" spans="1:9" x14ac:dyDescent="0.2">
      <c r="A1524" s="37" t="s">
        <v>2673</v>
      </c>
      <c r="B1524" s="38" t="s">
        <v>2688</v>
      </c>
      <c r="C1524" s="39" t="s">
        <v>95</v>
      </c>
      <c r="D1524" s="39" t="s">
        <v>2689</v>
      </c>
      <c r="E1524" s="38" t="s">
        <v>2641</v>
      </c>
      <c r="F1524" s="38" t="s">
        <v>4100</v>
      </c>
      <c r="G1524" s="39">
        <v>29.75</v>
      </c>
      <c r="H1524" s="40">
        <v>5.34</v>
      </c>
      <c r="I1524" s="196"/>
    </row>
    <row r="1525" spans="1:9" ht="19.5" x14ac:dyDescent="0.2">
      <c r="A1525" s="37" t="s">
        <v>654</v>
      </c>
      <c r="B1525" s="38" t="s">
        <v>4103</v>
      </c>
      <c r="C1525" s="39" t="s">
        <v>2912</v>
      </c>
      <c r="D1525" s="39" t="s">
        <v>4104</v>
      </c>
      <c r="E1525" s="38" t="s">
        <v>2190</v>
      </c>
      <c r="F1525" s="38" t="s">
        <v>6</v>
      </c>
      <c r="G1525" s="39">
        <v>204.3</v>
      </c>
      <c r="H1525" s="40">
        <v>204.3</v>
      </c>
      <c r="I1525" s="196"/>
    </row>
    <row r="1526" spans="1:9" x14ac:dyDescent="0.2">
      <c r="A1526" s="37" t="s">
        <v>2195</v>
      </c>
      <c r="B1526" s="38" t="s">
        <v>60</v>
      </c>
      <c r="C1526" s="39" t="s">
        <v>61</v>
      </c>
      <c r="D1526" s="39" t="s">
        <v>3</v>
      </c>
      <c r="E1526" s="38" t="s">
        <v>62</v>
      </c>
      <c r="F1526" s="38" t="s">
        <v>63</v>
      </c>
      <c r="G1526" s="39" t="s">
        <v>64</v>
      </c>
      <c r="H1526" s="40" t="s">
        <v>4</v>
      </c>
      <c r="I1526" s="196"/>
    </row>
    <row r="1527" spans="1:9" x14ac:dyDescent="0.2">
      <c r="A1527" s="37" t="s">
        <v>78</v>
      </c>
      <c r="B1527" s="38" t="s">
        <v>2196</v>
      </c>
      <c r="C1527" s="39" t="s">
        <v>74</v>
      </c>
      <c r="D1527" s="39" t="s">
        <v>2197</v>
      </c>
      <c r="E1527" s="38" t="s">
        <v>76</v>
      </c>
      <c r="F1527" s="38" t="s">
        <v>6</v>
      </c>
      <c r="G1527" s="39">
        <v>14</v>
      </c>
      <c r="H1527" s="40">
        <v>14</v>
      </c>
      <c r="I1527" s="196"/>
    </row>
    <row r="1528" spans="1:9" x14ac:dyDescent="0.2">
      <c r="A1528" s="37" t="s">
        <v>2673</v>
      </c>
      <c r="B1528" s="38" t="s">
        <v>2744</v>
      </c>
      <c r="C1528" s="39" t="s">
        <v>95</v>
      </c>
      <c r="D1528" s="39" t="s">
        <v>2745</v>
      </c>
      <c r="E1528" s="38" t="s">
        <v>2641</v>
      </c>
      <c r="F1528" s="38" t="s">
        <v>2835</v>
      </c>
      <c r="G1528" s="39">
        <v>20.79</v>
      </c>
      <c r="H1528" s="40">
        <v>4.1500000000000004</v>
      </c>
      <c r="I1528" s="196"/>
    </row>
    <row r="1529" spans="1:9" x14ac:dyDescent="0.2">
      <c r="A1529" s="37" t="s">
        <v>2673</v>
      </c>
      <c r="B1529" s="38" t="s">
        <v>3072</v>
      </c>
      <c r="C1529" s="39" t="s">
        <v>95</v>
      </c>
      <c r="D1529" s="39" t="s">
        <v>3073</v>
      </c>
      <c r="E1529" s="38" t="s">
        <v>2641</v>
      </c>
      <c r="F1529" s="38" t="s">
        <v>2835</v>
      </c>
      <c r="G1529" s="39">
        <v>24.29</v>
      </c>
      <c r="H1529" s="40">
        <v>4.8499999999999996</v>
      </c>
      <c r="I1529" s="196"/>
    </row>
    <row r="1530" spans="1:9" ht="29.25" x14ac:dyDescent="0.2">
      <c r="A1530" s="37" t="s">
        <v>2673</v>
      </c>
      <c r="B1530" s="38" t="s">
        <v>4105</v>
      </c>
      <c r="C1530" s="39" t="s">
        <v>95</v>
      </c>
      <c r="D1530" s="39" t="s">
        <v>4106</v>
      </c>
      <c r="E1530" s="38" t="s">
        <v>104</v>
      </c>
      <c r="F1530" s="38" t="s">
        <v>4107</v>
      </c>
      <c r="G1530" s="39">
        <v>26.44</v>
      </c>
      <c r="H1530" s="40">
        <v>2.37</v>
      </c>
      <c r="I1530" s="196"/>
    </row>
    <row r="1531" spans="1:9" ht="19.5" x14ac:dyDescent="0.2">
      <c r="A1531" s="37" t="s">
        <v>654</v>
      </c>
      <c r="B1531" s="38" t="s">
        <v>4108</v>
      </c>
      <c r="C1531" s="39" t="s">
        <v>4811</v>
      </c>
      <c r="D1531" s="39" t="s">
        <v>4109</v>
      </c>
      <c r="E1531" s="38" t="s">
        <v>787</v>
      </c>
      <c r="F1531" s="38" t="s">
        <v>2765</v>
      </c>
      <c r="G1531" s="39">
        <v>9.25</v>
      </c>
      <c r="H1531" s="40">
        <v>1.99</v>
      </c>
      <c r="I1531" s="196"/>
    </row>
    <row r="1532" spans="1:9" x14ac:dyDescent="0.2">
      <c r="A1532" s="37" t="s">
        <v>654</v>
      </c>
      <c r="B1532" s="38" t="s">
        <v>3269</v>
      </c>
      <c r="C1532" s="39" t="s">
        <v>95</v>
      </c>
      <c r="D1532" s="39" t="s">
        <v>3270</v>
      </c>
      <c r="E1532" s="38" t="s">
        <v>76</v>
      </c>
      <c r="F1532" s="38" t="s">
        <v>2719</v>
      </c>
      <c r="G1532" s="39">
        <v>0.13</v>
      </c>
      <c r="H1532" s="40">
        <v>0.52</v>
      </c>
      <c r="I1532" s="196"/>
    </row>
    <row r="1533" spans="1:9" x14ac:dyDescent="0.2">
      <c r="A1533" s="37" t="s">
        <v>654</v>
      </c>
      <c r="B1533" s="38" t="s">
        <v>4110</v>
      </c>
      <c r="C1533" s="39" t="s">
        <v>95</v>
      </c>
      <c r="D1533" s="39" t="s">
        <v>4111</v>
      </c>
      <c r="E1533" s="38" t="s">
        <v>76</v>
      </c>
      <c r="F1533" s="38" t="s">
        <v>2719</v>
      </c>
      <c r="G1533" s="39">
        <v>0.03</v>
      </c>
      <c r="H1533" s="40">
        <v>0.12</v>
      </c>
      <c r="I1533" s="196"/>
    </row>
    <row r="1534" spans="1:9" x14ac:dyDescent="0.2">
      <c r="A1534" s="37" t="s">
        <v>2200</v>
      </c>
      <c r="B1534" s="38" t="s">
        <v>60</v>
      </c>
      <c r="C1534" s="39" t="s">
        <v>61</v>
      </c>
      <c r="D1534" s="39" t="s">
        <v>3</v>
      </c>
      <c r="E1534" s="38" t="s">
        <v>62</v>
      </c>
      <c r="F1534" s="38" t="s">
        <v>63</v>
      </c>
      <c r="G1534" s="39" t="s">
        <v>64</v>
      </c>
      <c r="H1534" s="40" t="s">
        <v>4</v>
      </c>
      <c r="I1534" s="196"/>
    </row>
    <row r="1535" spans="1:9" ht="19.5" x14ac:dyDescent="0.2">
      <c r="A1535" s="37" t="s">
        <v>78</v>
      </c>
      <c r="B1535" s="38" t="s">
        <v>2201</v>
      </c>
      <c r="C1535" s="39" t="s">
        <v>74</v>
      </c>
      <c r="D1535" s="39" t="s">
        <v>2202</v>
      </c>
      <c r="E1535" s="38" t="s">
        <v>76</v>
      </c>
      <c r="F1535" s="38" t="s">
        <v>6</v>
      </c>
      <c r="G1535" s="39">
        <v>2672.88</v>
      </c>
      <c r="H1535" s="40">
        <v>2672.88</v>
      </c>
      <c r="I1535" s="196"/>
    </row>
    <row r="1536" spans="1:9" x14ac:dyDescent="0.2">
      <c r="A1536" s="37" t="s">
        <v>2673</v>
      </c>
      <c r="B1536" s="38" t="s">
        <v>2688</v>
      </c>
      <c r="C1536" s="39" t="s">
        <v>95</v>
      </c>
      <c r="D1536" s="39" t="s">
        <v>2689</v>
      </c>
      <c r="E1536" s="38" t="s">
        <v>2641</v>
      </c>
      <c r="F1536" s="38" t="s">
        <v>42</v>
      </c>
      <c r="G1536" s="39">
        <v>29.75</v>
      </c>
      <c r="H1536" s="40">
        <v>59.5</v>
      </c>
      <c r="I1536" s="196"/>
    </row>
    <row r="1537" spans="1:9" x14ac:dyDescent="0.2">
      <c r="A1537" s="37" t="s">
        <v>2673</v>
      </c>
      <c r="B1537" s="38" t="s">
        <v>2685</v>
      </c>
      <c r="C1537" s="39" t="s">
        <v>95</v>
      </c>
      <c r="D1537" s="39" t="s">
        <v>2686</v>
      </c>
      <c r="E1537" s="38" t="s">
        <v>2641</v>
      </c>
      <c r="F1537" s="38" t="s">
        <v>42</v>
      </c>
      <c r="G1537" s="39">
        <v>21.69</v>
      </c>
      <c r="H1537" s="40">
        <v>43.38</v>
      </c>
      <c r="I1537" s="196"/>
    </row>
    <row r="1538" spans="1:9" ht="19.5" x14ac:dyDescent="0.2">
      <c r="A1538" s="37" t="s">
        <v>654</v>
      </c>
      <c r="B1538" s="38" t="s">
        <v>4112</v>
      </c>
      <c r="C1538" s="39" t="s">
        <v>2912</v>
      </c>
      <c r="D1538" s="39" t="s">
        <v>4993</v>
      </c>
      <c r="E1538" s="38" t="s">
        <v>76</v>
      </c>
      <c r="F1538" s="38" t="s">
        <v>6</v>
      </c>
      <c r="G1538" s="39">
        <v>2570</v>
      </c>
      <c r="H1538" s="40">
        <v>2570</v>
      </c>
      <c r="I1538" s="196"/>
    </row>
    <row r="1539" spans="1:9" x14ac:dyDescent="0.2">
      <c r="A1539" s="37" t="s">
        <v>2204</v>
      </c>
      <c r="B1539" s="38" t="s">
        <v>60</v>
      </c>
      <c r="C1539" s="39" t="s">
        <v>61</v>
      </c>
      <c r="D1539" s="39" t="s">
        <v>3</v>
      </c>
      <c r="E1539" s="38" t="s">
        <v>62</v>
      </c>
      <c r="F1539" s="38" t="s">
        <v>63</v>
      </c>
      <c r="G1539" s="39" t="s">
        <v>64</v>
      </c>
      <c r="H1539" s="40" t="s">
        <v>4</v>
      </c>
      <c r="I1539" s="196"/>
    </row>
    <row r="1540" spans="1:9" ht="19.5" x14ac:dyDescent="0.2">
      <c r="A1540" s="37" t="s">
        <v>78</v>
      </c>
      <c r="B1540" s="38" t="s">
        <v>2205</v>
      </c>
      <c r="C1540" s="39" t="s">
        <v>74</v>
      </c>
      <c r="D1540" s="39" t="s">
        <v>2206</v>
      </c>
      <c r="E1540" s="38" t="s">
        <v>76</v>
      </c>
      <c r="F1540" s="38" t="s">
        <v>6</v>
      </c>
      <c r="G1540" s="39">
        <v>183.83</v>
      </c>
      <c r="H1540" s="40">
        <v>183.83</v>
      </c>
      <c r="I1540" s="196"/>
    </row>
    <row r="1541" spans="1:9" x14ac:dyDescent="0.2">
      <c r="A1541" s="37" t="s">
        <v>2673</v>
      </c>
      <c r="B1541" s="38" t="s">
        <v>2688</v>
      </c>
      <c r="C1541" s="39" t="s">
        <v>95</v>
      </c>
      <c r="D1541" s="39" t="s">
        <v>2689</v>
      </c>
      <c r="E1541" s="38" t="s">
        <v>2641</v>
      </c>
      <c r="F1541" s="38" t="s">
        <v>3004</v>
      </c>
      <c r="G1541" s="39">
        <v>29.75</v>
      </c>
      <c r="H1541" s="40">
        <v>14.87</v>
      </c>
      <c r="I1541" s="196"/>
    </row>
    <row r="1542" spans="1:9" x14ac:dyDescent="0.2">
      <c r="A1542" s="37" t="s">
        <v>2673</v>
      </c>
      <c r="B1542" s="38" t="s">
        <v>2685</v>
      </c>
      <c r="C1542" s="39" t="s">
        <v>95</v>
      </c>
      <c r="D1542" s="39" t="s">
        <v>2686</v>
      </c>
      <c r="E1542" s="38" t="s">
        <v>2641</v>
      </c>
      <c r="F1542" s="38" t="s">
        <v>3004</v>
      </c>
      <c r="G1542" s="39">
        <v>21.69</v>
      </c>
      <c r="H1542" s="40">
        <v>10.84</v>
      </c>
      <c r="I1542" s="196"/>
    </row>
    <row r="1543" spans="1:9" x14ac:dyDescent="0.2">
      <c r="A1543" s="37" t="s">
        <v>654</v>
      </c>
      <c r="B1543" s="38" t="s">
        <v>4114</v>
      </c>
      <c r="C1543" s="39" t="s">
        <v>2818</v>
      </c>
      <c r="D1543" s="39" t="s">
        <v>4115</v>
      </c>
      <c r="E1543" s="38" t="s">
        <v>430</v>
      </c>
      <c r="F1543" s="38" t="s">
        <v>6</v>
      </c>
      <c r="G1543" s="39">
        <v>158.12</v>
      </c>
      <c r="H1543" s="40">
        <v>158.12</v>
      </c>
      <c r="I1543" s="196"/>
    </row>
    <row r="1544" spans="1:9" x14ac:dyDescent="0.2">
      <c r="A1544" s="37" t="s">
        <v>2208</v>
      </c>
      <c r="B1544" s="38" t="s">
        <v>60</v>
      </c>
      <c r="C1544" s="39" t="s">
        <v>61</v>
      </c>
      <c r="D1544" s="39" t="s">
        <v>3</v>
      </c>
      <c r="E1544" s="38" t="s">
        <v>62</v>
      </c>
      <c r="F1544" s="38" t="s">
        <v>63</v>
      </c>
      <c r="G1544" s="39" t="s">
        <v>64</v>
      </c>
      <c r="H1544" s="40" t="s">
        <v>4</v>
      </c>
      <c r="I1544" s="196"/>
    </row>
    <row r="1545" spans="1:9" x14ac:dyDescent="0.2">
      <c r="A1545" s="37" t="s">
        <v>78</v>
      </c>
      <c r="B1545" s="38" t="s">
        <v>2209</v>
      </c>
      <c r="C1545" s="39" t="s">
        <v>74</v>
      </c>
      <c r="D1545" s="39" t="s">
        <v>2210</v>
      </c>
      <c r="E1545" s="38" t="s">
        <v>76</v>
      </c>
      <c r="F1545" s="38" t="s">
        <v>6</v>
      </c>
      <c r="G1545" s="39">
        <v>346.44</v>
      </c>
      <c r="H1545" s="40">
        <v>346.44</v>
      </c>
      <c r="I1545" s="196"/>
    </row>
    <row r="1546" spans="1:9" x14ac:dyDescent="0.2">
      <c r="A1546" s="37" t="s">
        <v>2673</v>
      </c>
      <c r="B1546" s="38" t="s">
        <v>2688</v>
      </c>
      <c r="C1546" s="39" t="s">
        <v>95</v>
      </c>
      <c r="D1546" s="39" t="s">
        <v>2689</v>
      </c>
      <c r="E1546" s="38" t="s">
        <v>2641</v>
      </c>
      <c r="F1546" s="38" t="s">
        <v>3004</v>
      </c>
      <c r="G1546" s="39">
        <v>29.75</v>
      </c>
      <c r="H1546" s="40">
        <v>14.87</v>
      </c>
      <c r="I1546" s="196"/>
    </row>
    <row r="1547" spans="1:9" x14ac:dyDescent="0.2">
      <c r="A1547" s="37" t="s">
        <v>654</v>
      </c>
      <c r="B1547" s="38" t="s">
        <v>4116</v>
      </c>
      <c r="C1547" s="39" t="s">
        <v>2818</v>
      </c>
      <c r="D1547" s="39" t="s">
        <v>4117</v>
      </c>
      <c r="E1547" s="38" t="s">
        <v>430</v>
      </c>
      <c r="F1547" s="38" t="s">
        <v>6</v>
      </c>
      <c r="G1547" s="39">
        <v>331.57</v>
      </c>
      <c r="H1547" s="40">
        <v>331.57</v>
      </c>
      <c r="I1547" s="196"/>
    </row>
    <row r="1548" spans="1:9" x14ac:dyDescent="0.2">
      <c r="A1548" s="37" t="s">
        <v>2214</v>
      </c>
      <c r="B1548" s="38" t="s">
        <v>60</v>
      </c>
      <c r="C1548" s="39" t="s">
        <v>61</v>
      </c>
      <c r="D1548" s="39" t="s">
        <v>3</v>
      </c>
      <c r="E1548" s="38" t="s">
        <v>62</v>
      </c>
      <c r="F1548" s="38" t="s">
        <v>63</v>
      </c>
      <c r="G1548" s="39" t="s">
        <v>64</v>
      </c>
      <c r="H1548" s="40" t="s">
        <v>4</v>
      </c>
      <c r="I1548" s="196"/>
    </row>
    <row r="1549" spans="1:9" ht="29.25" x14ac:dyDescent="0.2">
      <c r="A1549" s="37" t="s">
        <v>78</v>
      </c>
      <c r="B1549" s="38" t="s">
        <v>2215</v>
      </c>
      <c r="C1549" s="39" t="s">
        <v>74</v>
      </c>
      <c r="D1549" s="39" t="s">
        <v>2216</v>
      </c>
      <c r="E1549" s="38" t="s">
        <v>76</v>
      </c>
      <c r="F1549" s="38" t="s">
        <v>6</v>
      </c>
      <c r="G1549" s="39">
        <v>25.51</v>
      </c>
      <c r="H1549" s="40">
        <v>25.51</v>
      </c>
      <c r="I1549" s="196"/>
    </row>
    <row r="1550" spans="1:9" x14ac:dyDescent="0.2">
      <c r="A1550" s="37" t="s">
        <v>2673</v>
      </c>
      <c r="B1550" s="38" t="s">
        <v>2827</v>
      </c>
      <c r="C1550" s="39" t="s">
        <v>95</v>
      </c>
      <c r="D1550" s="39" t="s">
        <v>2828</v>
      </c>
      <c r="E1550" s="38" t="s">
        <v>2641</v>
      </c>
      <c r="F1550" s="38" t="s">
        <v>4118</v>
      </c>
      <c r="G1550" s="39">
        <v>21.65</v>
      </c>
      <c r="H1550" s="40">
        <v>3.61</v>
      </c>
      <c r="I1550" s="196"/>
    </row>
    <row r="1551" spans="1:9" ht="29.25" x14ac:dyDescent="0.2">
      <c r="A1551" s="37" t="s">
        <v>654</v>
      </c>
      <c r="B1551" s="38" t="s">
        <v>4119</v>
      </c>
      <c r="C1551" s="39" t="s">
        <v>4811</v>
      </c>
      <c r="D1551" s="39" t="s">
        <v>4120</v>
      </c>
      <c r="E1551" s="38" t="s">
        <v>76</v>
      </c>
      <c r="F1551" s="38" t="s">
        <v>6</v>
      </c>
      <c r="G1551" s="39">
        <v>21.9</v>
      </c>
      <c r="H1551" s="40">
        <v>21.9</v>
      </c>
      <c r="I1551" s="196"/>
    </row>
    <row r="1552" spans="1:9" x14ac:dyDescent="0.2">
      <c r="A1552" s="37" t="s">
        <v>2218</v>
      </c>
      <c r="B1552" s="38" t="s">
        <v>60</v>
      </c>
      <c r="C1552" s="39" t="s">
        <v>61</v>
      </c>
      <c r="D1552" s="39" t="s">
        <v>3</v>
      </c>
      <c r="E1552" s="38" t="s">
        <v>62</v>
      </c>
      <c r="F1552" s="38" t="s">
        <v>63</v>
      </c>
      <c r="G1552" s="39" t="s">
        <v>64</v>
      </c>
      <c r="H1552" s="40" t="s">
        <v>4</v>
      </c>
      <c r="I1552" s="196"/>
    </row>
    <row r="1553" spans="1:9" ht="29.25" x14ac:dyDescent="0.2">
      <c r="A1553" s="37" t="s">
        <v>78</v>
      </c>
      <c r="B1553" s="38" t="s">
        <v>2219</v>
      </c>
      <c r="C1553" s="39" t="s">
        <v>74</v>
      </c>
      <c r="D1553" s="39" t="s">
        <v>2220</v>
      </c>
      <c r="E1553" s="38" t="s">
        <v>76</v>
      </c>
      <c r="F1553" s="38" t="s">
        <v>6</v>
      </c>
      <c r="G1553" s="39">
        <v>29.48</v>
      </c>
      <c r="H1553" s="40">
        <v>29.48</v>
      </c>
      <c r="I1553" s="196"/>
    </row>
    <row r="1554" spans="1:9" x14ac:dyDescent="0.2">
      <c r="A1554" s="37" t="s">
        <v>2673</v>
      </c>
      <c r="B1554" s="38" t="s">
        <v>2744</v>
      </c>
      <c r="C1554" s="39" t="s">
        <v>95</v>
      </c>
      <c r="D1554" s="39" t="s">
        <v>2745</v>
      </c>
      <c r="E1554" s="38" t="s">
        <v>2641</v>
      </c>
      <c r="F1554" s="38" t="s">
        <v>2835</v>
      </c>
      <c r="G1554" s="39">
        <v>20.79</v>
      </c>
      <c r="H1554" s="40">
        <v>4.1500000000000004</v>
      </c>
      <c r="I1554" s="196"/>
    </row>
    <row r="1555" spans="1:9" ht="29.25" x14ac:dyDescent="0.2">
      <c r="A1555" s="37" t="s">
        <v>654</v>
      </c>
      <c r="B1555" s="38" t="s">
        <v>4121</v>
      </c>
      <c r="C1555" s="39" t="s">
        <v>4811</v>
      </c>
      <c r="D1555" s="39" t="s">
        <v>4122</v>
      </c>
      <c r="E1555" s="38" t="s">
        <v>76</v>
      </c>
      <c r="F1555" s="38" t="s">
        <v>6</v>
      </c>
      <c r="G1555" s="39">
        <v>25.33</v>
      </c>
      <c r="H1555" s="40">
        <v>25.33</v>
      </c>
      <c r="I1555" s="196"/>
    </row>
    <row r="1556" spans="1:9" x14ac:dyDescent="0.2">
      <c r="A1556" s="37" t="s">
        <v>2222</v>
      </c>
      <c r="B1556" s="38" t="s">
        <v>60</v>
      </c>
      <c r="C1556" s="39" t="s">
        <v>61</v>
      </c>
      <c r="D1556" s="39" t="s">
        <v>3</v>
      </c>
      <c r="E1556" s="38" t="s">
        <v>62</v>
      </c>
      <c r="F1556" s="38" t="s">
        <v>63</v>
      </c>
      <c r="G1556" s="39" t="s">
        <v>64</v>
      </c>
      <c r="H1556" s="40" t="s">
        <v>4</v>
      </c>
      <c r="I1556" s="196"/>
    </row>
    <row r="1557" spans="1:9" ht="19.5" x14ac:dyDescent="0.2">
      <c r="A1557" s="37" t="s">
        <v>78</v>
      </c>
      <c r="B1557" s="38" t="s">
        <v>2223</v>
      </c>
      <c r="C1557" s="39" t="s">
        <v>74</v>
      </c>
      <c r="D1557" s="39" t="s">
        <v>2224</v>
      </c>
      <c r="E1557" s="38" t="s">
        <v>76</v>
      </c>
      <c r="F1557" s="38" t="s">
        <v>6</v>
      </c>
      <c r="G1557" s="39">
        <v>46.72</v>
      </c>
      <c r="H1557" s="40">
        <v>46.72</v>
      </c>
      <c r="I1557" s="196"/>
    </row>
    <row r="1558" spans="1:9" x14ac:dyDescent="0.2">
      <c r="A1558" s="37" t="s">
        <v>2673</v>
      </c>
      <c r="B1558" s="38" t="s">
        <v>2827</v>
      </c>
      <c r="C1558" s="39" t="s">
        <v>95</v>
      </c>
      <c r="D1558" s="39" t="s">
        <v>2828</v>
      </c>
      <c r="E1558" s="38" t="s">
        <v>2641</v>
      </c>
      <c r="F1558" s="38" t="s">
        <v>2777</v>
      </c>
      <c r="G1558" s="39">
        <v>21.65</v>
      </c>
      <c r="H1558" s="40">
        <v>5.41</v>
      </c>
      <c r="I1558" s="196"/>
    </row>
    <row r="1559" spans="1:9" ht="29.25" x14ac:dyDescent="0.2">
      <c r="A1559" s="37" t="s">
        <v>654</v>
      </c>
      <c r="B1559" s="38" t="s">
        <v>4123</v>
      </c>
      <c r="C1559" s="39" t="s">
        <v>4811</v>
      </c>
      <c r="D1559" s="39" t="s">
        <v>4124</v>
      </c>
      <c r="E1559" s="38" t="s">
        <v>76</v>
      </c>
      <c r="F1559" s="38" t="s">
        <v>6</v>
      </c>
      <c r="G1559" s="39">
        <v>40.83</v>
      </c>
      <c r="H1559" s="40">
        <v>40.83</v>
      </c>
      <c r="I1559" s="196"/>
    </row>
    <row r="1560" spans="1:9" ht="19.5" x14ac:dyDescent="0.2">
      <c r="A1560" s="37" t="s">
        <v>654</v>
      </c>
      <c r="B1560" s="38" t="s">
        <v>2717</v>
      </c>
      <c r="C1560" s="39" t="s">
        <v>95</v>
      </c>
      <c r="D1560" s="39" t="s">
        <v>2718</v>
      </c>
      <c r="E1560" s="38" t="s">
        <v>76</v>
      </c>
      <c r="F1560" s="38" t="s">
        <v>2719</v>
      </c>
      <c r="G1560" s="39">
        <v>0.12</v>
      </c>
      <c r="H1560" s="40">
        <v>0.48</v>
      </c>
      <c r="I1560" s="196"/>
    </row>
    <row r="1561" spans="1:9" x14ac:dyDescent="0.2">
      <c r="A1561" s="37" t="s">
        <v>2226</v>
      </c>
      <c r="B1561" s="38" t="s">
        <v>60</v>
      </c>
      <c r="C1561" s="39" t="s">
        <v>61</v>
      </c>
      <c r="D1561" s="39" t="s">
        <v>3</v>
      </c>
      <c r="E1561" s="38" t="s">
        <v>62</v>
      </c>
      <c r="F1561" s="38" t="s">
        <v>63</v>
      </c>
      <c r="G1561" s="39" t="s">
        <v>64</v>
      </c>
      <c r="H1561" s="40" t="s">
        <v>4</v>
      </c>
      <c r="I1561" s="196"/>
    </row>
    <row r="1562" spans="1:9" ht="19.5" x14ac:dyDescent="0.2">
      <c r="A1562" s="37" t="s">
        <v>78</v>
      </c>
      <c r="B1562" s="38" t="s">
        <v>2227</v>
      </c>
      <c r="C1562" s="39" t="s">
        <v>74</v>
      </c>
      <c r="D1562" s="39" t="s">
        <v>2228</v>
      </c>
      <c r="E1562" s="38" t="s">
        <v>76</v>
      </c>
      <c r="F1562" s="38" t="s">
        <v>6</v>
      </c>
      <c r="G1562" s="39">
        <v>185.92</v>
      </c>
      <c r="H1562" s="40">
        <v>185.92</v>
      </c>
      <c r="I1562" s="196"/>
    </row>
    <row r="1563" spans="1:9" x14ac:dyDescent="0.2">
      <c r="A1563" s="37" t="s">
        <v>2673</v>
      </c>
      <c r="B1563" s="38" t="s">
        <v>2827</v>
      </c>
      <c r="C1563" s="39" t="s">
        <v>95</v>
      </c>
      <c r="D1563" s="39" t="s">
        <v>2828</v>
      </c>
      <c r="E1563" s="38" t="s">
        <v>2641</v>
      </c>
      <c r="F1563" s="38" t="s">
        <v>2835</v>
      </c>
      <c r="G1563" s="39">
        <v>21.65</v>
      </c>
      <c r="H1563" s="40">
        <v>4.33</v>
      </c>
      <c r="I1563" s="196"/>
    </row>
    <row r="1564" spans="1:9" ht="19.5" x14ac:dyDescent="0.2">
      <c r="A1564" s="37" t="s">
        <v>654</v>
      </c>
      <c r="B1564" s="38" t="s">
        <v>4125</v>
      </c>
      <c r="C1564" s="39" t="s">
        <v>2822</v>
      </c>
      <c r="D1564" s="39" t="s">
        <v>4126</v>
      </c>
      <c r="E1564" s="38" t="s">
        <v>76</v>
      </c>
      <c r="F1564" s="38" t="s">
        <v>6</v>
      </c>
      <c r="G1564" s="39">
        <v>181.59</v>
      </c>
      <c r="H1564" s="40">
        <v>181.59</v>
      </c>
      <c r="I1564" s="196"/>
    </row>
    <row r="1565" spans="1:9" x14ac:dyDescent="0.2">
      <c r="A1565" s="37" t="s">
        <v>2230</v>
      </c>
      <c r="B1565" s="38" t="s">
        <v>60</v>
      </c>
      <c r="C1565" s="39" t="s">
        <v>61</v>
      </c>
      <c r="D1565" s="39" t="s">
        <v>3</v>
      </c>
      <c r="E1565" s="38" t="s">
        <v>62</v>
      </c>
      <c r="F1565" s="38" t="s">
        <v>63</v>
      </c>
      <c r="G1565" s="39" t="s">
        <v>64</v>
      </c>
      <c r="H1565" s="40" t="s">
        <v>4</v>
      </c>
      <c r="I1565" s="196"/>
    </row>
    <row r="1566" spans="1:9" ht="19.5" x14ac:dyDescent="0.2">
      <c r="A1566" s="37" t="s">
        <v>78</v>
      </c>
      <c r="B1566" s="38" t="s">
        <v>2231</v>
      </c>
      <c r="C1566" s="39" t="s">
        <v>74</v>
      </c>
      <c r="D1566" s="39" t="s">
        <v>2232</v>
      </c>
      <c r="E1566" s="38" t="s">
        <v>104</v>
      </c>
      <c r="F1566" s="38" t="s">
        <v>6</v>
      </c>
      <c r="G1566" s="39">
        <v>1116.49</v>
      </c>
      <c r="H1566" s="40">
        <v>1116.49</v>
      </c>
      <c r="I1566" s="196"/>
    </row>
    <row r="1567" spans="1:9" x14ac:dyDescent="0.2">
      <c r="A1567" s="37" t="s">
        <v>2673</v>
      </c>
      <c r="B1567" s="38" t="s">
        <v>2744</v>
      </c>
      <c r="C1567" s="39" t="s">
        <v>95</v>
      </c>
      <c r="D1567" s="39" t="s">
        <v>2745</v>
      </c>
      <c r="E1567" s="38" t="s">
        <v>2641</v>
      </c>
      <c r="F1567" s="38" t="s">
        <v>3350</v>
      </c>
      <c r="G1567" s="39">
        <v>20.79</v>
      </c>
      <c r="H1567" s="40">
        <v>3.11</v>
      </c>
      <c r="I1567" s="196"/>
    </row>
    <row r="1568" spans="1:9" x14ac:dyDescent="0.2">
      <c r="A1568" s="37" t="s">
        <v>2673</v>
      </c>
      <c r="B1568" s="38" t="s">
        <v>3962</v>
      </c>
      <c r="C1568" s="39" t="s">
        <v>95</v>
      </c>
      <c r="D1568" s="39" t="s">
        <v>3963</v>
      </c>
      <c r="E1568" s="38" t="s">
        <v>2641</v>
      </c>
      <c r="F1568" s="38" t="s">
        <v>3350</v>
      </c>
      <c r="G1568" s="39">
        <v>26.42</v>
      </c>
      <c r="H1568" s="40">
        <v>3.96</v>
      </c>
      <c r="I1568" s="196"/>
    </row>
    <row r="1569" spans="1:9" x14ac:dyDescent="0.2">
      <c r="A1569" s="37" t="s">
        <v>654</v>
      </c>
      <c r="B1569" s="38" t="s">
        <v>4127</v>
      </c>
      <c r="C1569" s="39" t="s">
        <v>95</v>
      </c>
      <c r="D1569" s="39" t="s">
        <v>4128</v>
      </c>
      <c r="E1569" s="38" t="s">
        <v>787</v>
      </c>
      <c r="F1569" s="38" t="s">
        <v>2965</v>
      </c>
      <c r="G1569" s="39">
        <v>40.450000000000003</v>
      </c>
      <c r="H1569" s="40">
        <v>4.04</v>
      </c>
      <c r="I1569" s="196"/>
    </row>
    <row r="1570" spans="1:9" ht="29.25" x14ac:dyDescent="0.2">
      <c r="A1570" s="37" t="s">
        <v>654</v>
      </c>
      <c r="B1570" s="38" t="s">
        <v>4129</v>
      </c>
      <c r="C1570" s="39" t="s">
        <v>4811</v>
      </c>
      <c r="D1570" s="39" t="s">
        <v>4130</v>
      </c>
      <c r="E1570" s="38" t="s">
        <v>76</v>
      </c>
      <c r="F1570" s="38" t="s">
        <v>4131</v>
      </c>
      <c r="G1570" s="39">
        <v>43.11</v>
      </c>
      <c r="H1570" s="40">
        <v>1105.3800000000001</v>
      </c>
      <c r="I1570" s="196"/>
    </row>
    <row r="1571" spans="1:9" x14ac:dyDescent="0.2">
      <c r="A1571" s="37" t="s">
        <v>2234</v>
      </c>
      <c r="B1571" s="38" t="s">
        <v>60</v>
      </c>
      <c r="C1571" s="39" t="s">
        <v>61</v>
      </c>
      <c r="D1571" s="39" t="s">
        <v>3</v>
      </c>
      <c r="E1571" s="38" t="s">
        <v>62</v>
      </c>
      <c r="F1571" s="38" t="s">
        <v>63</v>
      </c>
      <c r="G1571" s="39" t="s">
        <v>64</v>
      </c>
      <c r="H1571" s="40" t="s">
        <v>4</v>
      </c>
      <c r="I1571" s="196"/>
    </row>
    <row r="1572" spans="1:9" x14ac:dyDescent="0.2">
      <c r="A1572" s="37" t="s">
        <v>78</v>
      </c>
      <c r="B1572" s="38" t="s">
        <v>2235</v>
      </c>
      <c r="C1572" s="39" t="s">
        <v>74</v>
      </c>
      <c r="D1572" s="39" t="s">
        <v>2236</v>
      </c>
      <c r="E1572" s="38" t="s">
        <v>76</v>
      </c>
      <c r="F1572" s="38" t="s">
        <v>6</v>
      </c>
      <c r="G1572" s="39">
        <v>17.55</v>
      </c>
      <c r="H1572" s="40">
        <v>17.55</v>
      </c>
      <c r="I1572" s="196"/>
    </row>
    <row r="1573" spans="1:9" x14ac:dyDescent="0.2">
      <c r="A1573" s="37" t="s">
        <v>2673</v>
      </c>
      <c r="B1573" s="38" t="s">
        <v>2992</v>
      </c>
      <c r="C1573" s="39" t="s">
        <v>95</v>
      </c>
      <c r="D1573" s="39" t="s">
        <v>2993</v>
      </c>
      <c r="E1573" s="38" t="s">
        <v>2641</v>
      </c>
      <c r="F1573" s="38" t="s">
        <v>3166</v>
      </c>
      <c r="G1573" s="39">
        <v>27.44</v>
      </c>
      <c r="H1573" s="40">
        <v>9.32</v>
      </c>
      <c r="I1573" s="196"/>
    </row>
    <row r="1574" spans="1:9" x14ac:dyDescent="0.2">
      <c r="A1574" s="37" t="s">
        <v>2673</v>
      </c>
      <c r="B1574" s="38" t="s">
        <v>2744</v>
      </c>
      <c r="C1574" s="39" t="s">
        <v>95</v>
      </c>
      <c r="D1574" s="39" t="s">
        <v>2745</v>
      </c>
      <c r="E1574" s="38" t="s">
        <v>2641</v>
      </c>
      <c r="F1574" s="38" t="s">
        <v>3166</v>
      </c>
      <c r="G1574" s="39">
        <v>20.79</v>
      </c>
      <c r="H1574" s="40">
        <v>7.06</v>
      </c>
      <c r="I1574" s="196"/>
    </row>
    <row r="1575" spans="1:9" x14ac:dyDescent="0.2">
      <c r="A1575" s="37" t="s">
        <v>654</v>
      </c>
      <c r="B1575" s="38" t="s">
        <v>4132</v>
      </c>
      <c r="C1575" s="39" t="s">
        <v>95</v>
      </c>
      <c r="D1575" s="39" t="s">
        <v>4133</v>
      </c>
      <c r="E1575" s="38" t="s">
        <v>2920</v>
      </c>
      <c r="F1575" s="38" t="s">
        <v>4134</v>
      </c>
      <c r="G1575" s="39">
        <v>18.739999999999998</v>
      </c>
      <c r="H1575" s="40">
        <v>1.17</v>
      </c>
      <c r="I1575" s="196"/>
    </row>
    <row r="1576" spans="1:9" x14ac:dyDescent="0.2">
      <c r="A1576" s="37" t="s">
        <v>2254</v>
      </c>
      <c r="B1576" s="38" t="s">
        <v>60</v>
      </c>
      <c r="C1576" s="39" t="s">
        <v>61</v>
      </c>
      <c r="D1576" s="39" t="s">
        <v>3</v>
      </c>
      <c r="E1576" s="38" t="s">
        <v>62</v>
      </c>
      <c r="F1576" s="38" t="s">
        <v>63</v>
      </c>
      <c r="G1576" s="39" t="s">
        <v>64</v>
      </c>
      <c r="H1576" s="40" t="s">
        <v>4</v>
      </c>
      <c r="I1576" s="196"/>
    </row>
    <row r="1577" spans="1:9" ht="29.25" x14ac:dyDescent="0.2">
      <c r="A1577" s="37" t="s">
        <v>78</v>
      </c>
      <c r="B1577" s="38" t="s">
        <v>2255</v>
      </c>
      <c r="C1577" s="39" t="s">
        <v>74</v>
      </c>
      <c r="D1577" s="39" t="s">
        <v>2256</v>
      </c>
      <c r="E1577" s="38" t="s">
        <v>76</v>
      </c>
      <c r="F1577" s="38" t="s">
        <v>6</v>
      </c>
      <c r="G1577" s="39">
        <v>2433.9699999999998</v>
      </c>
      <c r="H1577" s="40">
        <v>2433.9699999999998</v>
      </c>
      <c r="I1577" s="196"/>
    </row>
    <row r="1578" spans="1:9" x14ac:dyDescent="0.2">
      <c r="A1578" s="37" t="s">
        <v>2673</v>
      </c>
      <c r="B1578" s="38" t="s">
        <v>2766</v>
      </c>
      <c r="C1578" s="39" t="s">
        <v>95</v>
      </c>
      <c r="D1578" s="39" t="s">
        <v>2767</v>
      </c>
      <c r="E1578" s="38" t="s">
        <v>2641</v>
      </c>
      <c r="F1578" s="38" t="s">
        <v>4135</v>
      </c>
      <c r="G1578" s="39">
        <v>20.72</v>
      </c>
      <c r="H1578" s="40">
        <v>62.92</v>
      </c>
      <c r="I1578" s="196"/>
    </row>
    <row r="1579" spans="1:9" x14ac:dyDescent="0.2">
      <c r="A1579" s="37" t="s">
        <v>2673</v>
      </c>
      <c r="B1579" s="38" t="s">
        <v>2769</v>
      </c>
      <c r="C1579" s="39" t="s">
        <v>95</v>
      </c>
      <c r="D1579" s="39" t="s">
        <v>2770</v>
      </c>
      <c r="E1579" s="38" t="s">
        <v>2641</v>
      </c>
      <c r="F1579" s="38" t="s">
        <v>4135</v>
      </c>
      <c r="G1579" s="39">
        <v>25.71</v>
      </c>
      <c r="H1579" s="40">
        <v>78.08</v>
      </c>
      <c r="I1579" s="196"/>
    </row>
    <row r="1580" spans="1:9" ht="19.5" x14ac:dyDescent="0.2">
      <c r="A1580" s="37" t="s">
        <v>654</v>
      </c>
      <c r="B1580" s="38" t="s">
        <v>4136</v>
      </c>
      <c r="C1580" s="39" t="s">
        <v>95</v>
      </c>
      <c r="D1580" s="39" t="s">
        <v>4137</v>
      </c>
      <c r="E1580" s="38" t="s">
        <v>76</v>
      </c>
      <c r="F1580" s="38" t="s">
        <v>2719</v>
      </c>
      <c r="G1580" s="39">
        <v>0.73</v>
      </c>
      <c r="H1580" s="40">
        <v>2.92</v>
      </c>
      <c r="I1580" s="196"/>
    </row>
    <row r="1581" spans="1:9" ht="19.5" x14ac:dyDescent="0.2">
      <c r="A1581" s="37" t="s">
        <v>654</v>
      </c>
      <c r="B1581" s="38" t="s">
        <v>4138</v>
      </c>
      <c r="C1581" s="39" t="s">
        <v>95</v>
      </c>
      <c r="D1581" s="39" t="s">
        <v>4139</v>
      </c>
      <c r="E1581" s="38" t="s">
        <v>76</v>
      </c>
      <c r="F1581" s="38" t="s">
        <v>6</v>
      </c>
      <c r="G1581" s="39">
        <v>78.849999999999994</v>
      </c>
      <c r="H1581" s="40">
        <v>78.849999999999994</v>
      </c>
      <c r="I1581" s="196"/>
    </row>
    <row r="1582" spans="1:9" ht="29.25" x14ac:dyDescent="0.2">
      <c r="A1582" s="37" t="s">
        <v>654</v>
      </c>
      <c r="B1582" s="38" t="s">
        <v>4140</v>
      </c>
      <c r="C1582" s="39" t="s">
        <v>95</v>
      </c>
      <c r="D1582" s="39" t="s">
        <v>4141</v>
      </c>
      <c r="E1582" s="38" t="s">
        <v>76</v>
      </c>
      <c r="F1582" s="38" t="s">
        <v>6</v>
      </c>
      <c r="G1582" s="39">
        <v>180</v>
      </c>
      <c r="H1582" s="40">
        <v>180</v>
      </c>
      <c r="I1582" s="196"/>
    </row>
    <row r="1583" spans="1:9" ht="29.25" x14ac:dyDescent="0.2">
      <c r="A1583" s="37" t="s">
        <v>654</v>
      </c>
      <c r="B1583" s="38" t="s">
        <v>4142</v>
      </c>
      <c r="C1583" s="39" t="s">
        <v>95</v>
      </c>
      <c r="D1583" s="39" t="s">
        <v>4143</v>
      </c>
      <c r="E1583" s="38" t="s">
        <v>76</v>
      </c>
      <c r="F1583" s="38" t="s">
        <v>6</v>
      </c>
      <c r="G1583" s="39">
        <v>509.52</v>
      </c>
      <c r="H1583" s="40">
        <v>509.52</v>
      </c>
      <c r="I1583" s="196"/>
    </row>
    <row r="1584" spans="1:9" ht="19.5" x14ac:dyDescent="0.2">
      <c r="A1584" s="37" t="s">
        <v>654</v>
      </c>
      <c r="B1584" s="38" t="s">
        <v>4144</v>
      </c>
      <c r="C1584" s="39" t="s">
        <v>95</v>
      </c>
      <c r="D1584" s="39" t="s">
        <v>4145</v>
      </c>
      <c r="E1584" s="38" t="s">
        <v>76</v>
      </c>
      <c r="F1584" s="38" t="s">
        <v>6</v>
      </c>
      <c r="G1584" s="39">
        <v>17.14</v>
      </c>
      <c r="H1584" s="40">
        <v>17.14</v>
      </c>
      <c r="I1584" s="196"/>
    </row>
    <row r="1585" spans="1:9" ht="19.5" x14ac:dyDescent="0.2">
      <c r="A1585" s="37" t="s">
        <v>654</v>
      </c>
      <c r="B1585" s="38" t="s">
        <v>4146</v>
      </c>
      <c r="C1585" s="39" t="s">
        <v>95</v>
      </c>
      <c r="D1585" s="39" t="s">
        <v>4147</v>
      </c>
      <c r="E1585" s="38" t="s">
        <v>76</v>
      </c>
      <c r="F1585" s="38" t="s">
        <v>6</v>
      </c>
      <c r="G1585" s="39">
        <v>1116.83</v>
      </c>
      <c r="H1585" s="40">
        <v>1116.83</v>
      </c>
      <c r="I1585" s="196"/>
    </row>
    <row r="1586" spans="1:9" x14ac:dyDescent="0.2">
      <c r="A1586" s="37" t="s">
        <v>654</v>
      </c>
      <c r="B1586" s="38" t="s">
        <v>4148</v>
      </c>
      <c r="C1586" s="39" t="s">
        <v>95</v>
      </c>
      <c r="D1586" s="39" t="s">
        <v>4149</v>
      </c>
      <c r="E1586" s="38" t="s">
        <v>76</v>
      </c>
      <c r="F1586" s="38" t="s">
        <v>6</v>
      </c>
      <c r="G1586" s="39">
        <v>211.38</v>
      </c>
      <c r="H1586" s="40">
        <v>211.38</v>
      </c>
      <c r="I1586" s="196"/>
    </row>
    <row r="1587" spans="1:9" x14ac:dyDescent="0.2">
      <c r="A1587" s="37" t="s">
        <v>654</v>
      </c>
      <c r="B1587" s="38" t="s">
        <v>4150</v>
      </c>
      <c r="C1587" s="39" t="s">
        <v>95</v>
      </c>
      <c r="D1587" s="39" t="s">
        <v>4151</v>
      </c>
      <c r="E1587" s="38" t="s">
        <v>76</v>
      </c>
      <c r="F1587" s="38" t="s">
        <v>6</v>
      </c>
      <c r="G1587" s="39">
        <v>176.33</v>
      </c>
      <c r="H1587" s="40">
        <v>176.33</v>
      </c>
      <c r="I1587" s="196"/>
    </row>
    <row r="1588" spans="1:9" x14ac:dyDescent="0.2">
      <c r="A1588" s="37" t="s">
        <v>2258</v>
      </c>
      <c r="B1588" s="38" t="s">
        <v>60</v>
      </c>
      <c r="C1588" s="39" t="s">
        <v>61</v>
      </c>
      <c r="D1588" s="39" t="s">
        <v>3</v>
      </c>
      <c r="E1588" s="38" t="s">
        <v>62</v>
      </c>
      <c r="F1588" s="38" t="s">
        <v>63</v>
      </c>
      <c r="G1588" s="39" t="s">
        <v>64</v>
      </c>
      <c r="H1588" s="40" t="s">
        <v>4</v>
      </c>
      <c r="I1588" s="196"/>
    </row>
    <row r="1589" spans="1:9" ht="29.25" x14ac:dyDescent="0.2">
      <c r="A1589" s="37" t="s">
        <v>78</v>
      </c>
      <c r="B1589" s="38" t="s">
        <v>2259</v>
      </c>
      <c r="C1589" s="39" t="s">
        <v>74</v>
      </c>
      <c r="D1589" s="39" t="s">
        <v>2260</v>
      </c>
      <c r="E1589" s="38" t="s">
        <v>2190</v>
      </c>
      <c r="F1589" s="38" t="s">
        <v>6</v>
      </c>
      <c r="G1589" s="39">
        <v>407.03</v>
      </c>
      <c r="H1589" s="40">
        <v>407.03</v>
      </c>
      <c r="I1589" s="196"/>
    </row>
    <row r="1590" spans="1:9" x14ac:dyDescent="0.2">
      <c r="A1590" s="37" t="s">
        <v>2673</v>
      </c>
      <c r="B1590" s="38" t="s">
        <v>2769</v>
      </c>
      <c r="C1590" s="39" t="s">
        <v>95</v>
      </c>
      <c r="D1590" s="39" t="s">
        <v>2770</v>
      </c>
      <c r="E1590" s="38" t="s">
        <v>2641</v>
      </c>
      <c r="F1590" s="38" t="s">
        <v>3636</v>
      </c>
      <c r="G1590" s="39">
        <v>25.71</v>
      </c>
      <c r="H1590" s="40">
        <v>29.56</v>
      </c>
      <c r="I1590" s="196"/>
    </row>
    <row r="1591" spans="1:9" x14ac:dyDescent="0.2">
      <c r="A1591" s="37" t="s">
        <v>2673</v>
      </c>
      <c r="B1591" s="38" t="s">
        <v>2766</v>
      </c>
      <c r="C1591" s="39" t="s">
        <v>95</v>
      </c>
      <c r="D1591" s="39" t="s">
        <v>2767</v>
      </c>
      <c r="E1591" s="38" t="s">
        <v>2641</v>
      </c>
      <c r="F1591" s="38" t="s">
        <v>3636</v>
      </c>
      <c r="G1591" s="39">
        <v>20.72</v>
      </c>
      <c r="H1591" s="40">
        <v>23.82</v>
      </c>
      <c r="I1591" s="196"/>
    </row>
    <row r="1592" spans="1:9" x14ac:dyDescent="0.2">
      <c r="A1592" s="37" t="s">
        <v>654</v>
      </c>
      <c r="B1592" s="38" t="s">
        <v>3932</v>
      </c>
      <c r="C1592" s="39" t="s">
        <v>95</v>
      </c>
      <c r="D1592" s="39" t="s">
        <v>3933</v>
      </c>
      <c r="E1592" s="38" t="s">
        <v>76</v>
      </c>
      <c r="F1592" s="38" t="s">
        <v>4152</v>
      </c>
      <c r="G1592" s="39">
        <v>18.440000000000001</v>
      </c>
      <c r="H1592" s="40">
        <v>0.52</v>
      </c>
      <c r="I1592" s="196"/>
    </row>
    <row r="1593" spans="1:9" ht="29.25" x14ac:dyDescent="0.2">
      <c r="A1593" s="37" t="s">
        <v>654</v>
      </c>
      <c r="B1593" s="38" t="s">
        <v>4140</v>
      </c>
      <c r="C1593" s="39" t="s">
        <v>95</v>
      </c>
      <c r="D1593" s="39" t="s">
        <v>4141</v>
      </c>
      <c r="E1593" s="38" t="s">
        <v>76</v>
      </c>
      <c r="F1593" s="38" t="s">
        <v>6</v>
      </c>
      <c r="G1593" s="39">
        <v>180</v>
      </c>
      <c r="H1593" s="40">
        <v>180</v>
      </c>
      <c r="I1593" s="196"/>
    </row>
    <row r="1594" spans="1:9" ht="19.5" x14ac:dyDescent="0.2">
      <c r="A1594" s="37" t="s">
        <v>654</v>
      </c>
      <c r="B1594" s="38" t="s">
        <v>4153</v>
      </c>
      <c r="C1594" s="39" t="s">
        <v>95</v>
      </c>
      <c r="D1594" s="39" t="s">
        <v>4154</v>
      </c>
      <c r="E1594" s="38" t="s">
        <v>76</v>
      </c>
      <c r="F1594" s="38" t="s">
        <v>6</v>
      </c>
      <c r="G1594" s="39">
        <v>94.28</v>
      </c>
      <c r="H1594" s="40">
        <v>94.28</v>
      </c>
      <c r="I1594" s="196"/>
    </row>
    <row r="1595" spans="1:9" ht="19.5" x14ac:dyDescent="0.2">
      <c r="A1595" s="37" t="s">
        <v>654</v>
      </c>
      <c r="B1595" s="38" t="s">
        <v>4138</v>
      </c>
      <c r="C1595" s="39" t="s">
        <v>95</v>
      </c>
      <c r="D1595" s="39" t="s">
        <v>4139</v>
      </c>
      <c r="E1595" s="38" t="s">
        <v>76</v>
      </c>
      <c r="F1595" s="38" t="s">
        <v>6</v>
      </c>
      <c r="G1595" s="39">
        <v>78.849999999999994</v>
      </c>
      <c r="H1595" s="40">
        <v>78.849999999999994</v>
      </c>
      <c r="I1595" s="196"/>
    </row>
    <row r="1596" spans="1:9" x14ac:dyDescent="0.2">
      <c r="A1596" s="37" t="s">
        <v>2262</v>
      </c>
      <c r="B1596" s="38" t="s">
        <v>60</v>
      </c>
      <c r="C1596" s="39" t="s">
        <v>61</v>
      </c>
      <c r="D1596" s="39" t="s">
        <v>3</v>
      </c>
      <c r="E1596" s="38" t="s">
        <v>62</v>
      </c>
      <c r="F1596" s="38" t="s">
        <v>63</v>
      </c>
      <c r="G1596" s="39" t="s">
        <v>64</v>
      </c>
      <c r="H1596" s="40" t="s">
        <v>4</v>
      </c>
      <c r="I1596" s="196"/>
    </row>
    <row r="1597" spans="1:9" x14ac:dyDescent="0.2">
      <c r="A1597" s="37" t="s">
        <v>78</v>
      </c>
      <c r="B1597" s="38" t="s">
        <v>2263</v>
      </c>
      <c r="C1597" s="39" t="s">
        <v>74</v>
      </c>
      <c r="D1597" s="39" t="s">
        <v>2264</v>
      </c>
      <c r="E1597" s="38" t="s">
        <v>76</v>
      </c>
      <c r="F1597" s="38" t="s">
        <v>6</v>
      </c>
      <c r="G1597" s="39">
        <v>5021.24</v>
      </c>
      <c r="H1597" s="40">
        <v>5021.24</v>
      </c>
      <c r="I1597" s="196"/>
    </row>
    <row r="1598" spans="1:9" x14ac:dyDescent="0.2">
      <c r="A1598" s="37" t="s">
        <v>2673</v>
      </c>
      <c r="B1598" s="38" t="s">
        <v>2769</v>
      </c>
      <c r="C1598" s="39" t="s">
        <v>95</v>
      </c>
      <c r="D1598" s="39" t="s">
        <v>2770</v>
      </c>
      <c r="E1598" s="38" t="s">
        <v>2641</v>
      </c>
      <c r="F1598" s="38" t="s">
        <v>3268</v>
      </c>
      <c r="G1598" s="39">
        <v>25.71</v>
      </c>
      <c r="H1598" s="40">
        <v>128.55000000000001</v>
      </c>
      <c r="I1598" s="196"/>
    </row>
    <row r="1599" spans="1:9" x14ac:dyDescent="0.2">
      <c r="A1599" s="37" t="s">
        <v>2673</v>
      </c>
      <c r="B1599" s="38" t="s">
        <v>2766</v>
      </c>
      <c r="C1599" s="39" t="s">
        <v>95</v>
      </c>
      <c r="D1599" s="39" t="s">
        <v>2767</v>
      </c>
      <c r="E1599" s="38" t="s">
        <v>2641</v>
      </c>
      <c r="F1599" s="38" t="s">
        <v>3268</v>
      </c>
      <c r="G1599" s="39">
        <v>20.72</v>
      </c>
      <c r="H1599" s="40">
        <v>103.6</v>
      </c>
      <c r="I1599" s="196"/>
    </row>
    <row r="1600" spans="1:9" x14ac:dyDescent="0.2">
      <c r="A1600" s="37" t="s">
        <v>654</v>
      </c>
      <c r="B1600" s="38" t="s">
        <v>4155</v>
      </c>
      <c r="C1600" s="39" t="s">
        <v>2912</v>
      </c>
      <c r="D1600" s="39" t="s">
        <v>4156</v>
      </c>
      <c r="E1600" s="38" t="s">
        <v>76</v>
      </c>
      <c r="F1600" s="38" t="s">
        <v>6</v>
      </c>
      <c r="G1600" s="39">
        <v>4788</v>
      </c>
      <c r="H1600" s="40">
        <v>4788</v>
      </c>
      <c r="I1600" s="196"/>
    </row>
    <row r="1601" spans="1:9" x14ac:dyDescent="0.2">
      <c r="A1601" s="37" t="s">
        <v>654</v>
      </c>
      <c r="B1601" s="38" t="s">
        <v>4157</v>
      </c>
      <c r="C1601" s="39" t="s">
        <v>95</v>
      </c>
      <c r="D1601" s="39" t="s">
        <v>4158</v>
      </c>
      <c r="E1601" s="38" t="s">
        <v>76</v>
      </c>
      <c r="F1601" s="38" t="s">
        <v>4159</v>
      </c>
      <c r="G1601" s="39">
        <v>1095</v>
      </c>
      <c r="H1601" s="40">
        <v>1.0900000000000001</v>
      </c>
      <c r="I1601" s="196"/>
    </row>
    <row r="1602" spans="1:9" x14ac:dyDescent="0.2">
      <c r="A1602" s="37" t="s">
        <v>2266</v>
      </c>
      <c r="B1602" s="38" t="s">
        <v>60</v>
      </c>
      <c r="C1602" s="39" t="s">
        <v>61</v>
      </c>
      <c r="D1602" s="39" t="s">
        <v>3</v>
      </c>
      <c r="E1602" s="38" t="s">
        <v>62</v>
      </c>
      <c r="F1602" s="38" t="s">
        <v>63</v>
      </c>
      <c r="G1602" s="39" t="s">
        <v>64</v>
      </c>
      <c r="H1602" s="40" t="s">
        <v>4</v>
      </c>
      <c r="I1602" s="196"/>
    </row>
    <row r="1603" spans="1:9" ht="19.5" x14ac:dyDescent="0.2">
      <c r="A1603" s="37" t="s">
        <v>78</v>
      </c>
      <c r="B1603" s="38" t="s">
        <v>2267</v>
      </c>
      <c r="C1603" s="39" t="s">
        <v>74</v>
      </c>
      <c r="D1603" s="39" t="s">
        <v>2268</v>
      </c>
      <c r="E1603" s="38" t="s">
        <v>76</v>
      </c>
      <c r="F1603" s="38" t="s">
        <v>6</v>
      </c>
      <c r="G1603" s="39">
        <v>1602.43</v>
      </c>
      <c r="H1603" s="40">
        <v>1602.43</v>
      </c>
      <c r="I1603" s="196"/>
    </row>
    <row r="1604" spans="1:9" x14ac:dyDescent="0.2">
      <c r="A1604" s="37" t="s">
        <v>2673</v>
      </c>
      <c r="B1604" s="38" t="s">
        <v>2688</v>
      </c>
      <c r="C1604" s="39" t="s">
        <v>95</v>
      </c>
      <c r="D1604" s="39" t="s">
        <v>2689</v>
      </c>
      <c r="E1604" s="38" t="s">
        <v>2641</v>
      </c>
      <c r="F1604" s="38" t="s">
        <v>4160</v>
      </c>
      <c r="G1604" s="39">
        <v>29.75</v>
      </c>
      <c r="H1604" s="40">
        <v>182.96</v>
      </c>
      <c r="I1604" s="196"/>
    </row>
    <row r="1605" spans="1:9" x14ac:dyDescent="0.2">
      <c r="A1605" s="37" t="s">
        <v>2673</v>
      </c>
      <c r="B1605" s="38" t="s">
        <v>2685</v>
      </c>
      <c r="C1605" s="39" t="s">
        <v>95</v>
      </c>
      <c r="D1605" s="39" t="s">
        <v>2686</v>
      </c>
      <c r="E1605" s="38" t="s">
        <v>2641</v>
      </c>
      <c r="F1605" s="38" t="s">
        <v>3158</v>
      </c>
      <c r="G1605" s="39">
        <v>21.69</v>
      </c>
      <c r="H1605" s="40">
        <v>130.13999999999999</v>
      </c>
      <c r="I1605" s="196"/>
    </row>
    <row r="1606" spans="1:9" x14ac:dyDescent="0.2">
      <c r="A1606" s="37" t="s">
        <v>654</v>
      </c>
      <c r="B1606" s="38" t="s">
        <v>4161</v>
      </c>
      <c r="C1606" s="39" t="s">
        <v>95</v>
      </c>
      <c r="D1606" s="39" t="s">
        <v>4162</v>
      </c>
      <c r="E1606" s="38" t="s">
        <v>76</v>
      </c>
      <c r="F1606" s="38" t="s">
        <v>6</v>
      </c>
      <c r="G1606" s="39">
        <v>79.28</v>
      </c>
      <c r="H1606" s="40">
        <v>79.28</v>
      </c>
      <c r="I1606" s="196"/>
    </row>
    <row r="1607" spans="1:9" x14ac:dyDescent="0.2">
      <c r="A1607" s="37" t="s">
        <v>654</v>
      </c>
      <c r="B1607" s="38" t="s">
        <v>4163</v>
      </c>
      <c r="C1607" s="39" t="s">
        <v>2912</v>
      </c>
      <c r="D1607" s="39" t="s">
        <v>4164</v>
      </c>
      <c r="E1607" s="38" t="s">
        <v>76</v>
      </c>
      <c r="F1607" s="38" t="s">
        <v>6</v>
      </c>
      <c r="G1607" s="39">
        <v>488.03</v>
      </c>
      <c r="H1607" s="40">
        <v>488.03</v>
      </c>
      <c r="I1607" s="196"/>
    </row>
    <row r="1608" spans="1:9" ht="19.5" x14ac:dyDescent="0.2">
      <c r="A1608" s="37" t="s">
        <v>654</v>
      </c>
      <c r="B1608" s="38" t="s">
        <v>4165</v>
      </c>
      <c r="C1608" s="39" t="s">
        <v>2912</v>
      </c>
      <c r="D1608" s="39" t="s">
        <v>4166</v>
      </c>
      <c r="E1608" s="38" t="s">
        <v>76</v>
      </c>
      <c r="F1608" s="38" t="s">
        <v>42</v>
      </c>
      <c r="G1608" s="39">
        <v>36.64</v>
      </c>
      <c r="H1608" s="40">
        <v>73.28</v>
      </c>
      <c r="I1608" s="196"/>
    </row>
    <row r="1609" spans="1:9" x14ac:dyDescent="0.2">
      <c r="A1609" s="37" t="s">
        <v>654</v>
      </c>
      <c r="B1609" s="38" t="s">
        <v>4167</v>
      </c>
      <c r="C1609" s="39" t="s">
        <v>2912</v>
      </c>
      <c r="D1609" s="39" t="s">
        <v>4168</v>
      </c>
      <c r="E1609" s="38" t="s">
        <v>76</v>
      </c>
      <c r="F1609" s="38" t="s">
        <v>42</v>
      </c>
      <c r="G1609" s="39">
        <v>15.54</v>
      </c>
      <c r="H1609" s="40">
        <v>31.08</v>
      </c>
      <c r="I1609" s="196"/>
    </row>
    <row r="1610" spans="1:9" x14ac:dyDescent="0.2">
      <c r="A1610" s="37" t="s">
        <v>654</v>
      </c>
      <c r="B1610" s="38" t="s">
        <v>4169</v>
      </c>
      <c r="C1610" s="39" t="s">
        <v>2912</v>
      </c>
      <c r="D1610" s="39" t="s">
        <v>4170</v>
      </c>
      <c r="E1610" s="38" t="s">
        <v>76</v>
      </c>
      <c r="F1610" s="38" t="s">
        <v>6</v>
      </c>
      <c r="G1610" s="39">
        <v>189.82</v>
      </c>
      <c r="H1610" s="40">
        <v>189.82</v>
      </c>
      <c r="I1610" s="196"/>
    </row>
    <row r="1611" spans="1:9" x14ac:dyDescent="0.2">
      <c r="A1611" s="37" t="s">
        <v>654</v>
      </c>
      <c r="B1611" s="38" t="s">
        <v>4171</v>
      </c>
      <c r="C1611" s="39" t="s">
        <v>2912</v>
      </c>
      <c r="D1611" s="39" t="s">
        <v>4172</v>
      </c>
      <c r="E1611" s="38" t="s">
        <v>76</v>
      </c>
      <c r="F1611" s="38" t="s">
        <v>6</v>
      </c>
      <c r="G1611" s="39">
        <v>159.09</v>
      </c>
      <c r="H1611" s="40">
        <v>159.09</v>
      </c>
      <c r="I1611" s="196"/>
    </row>
    <row r="1612" spans="1:9" ht="19.5" x14ac:dyDescent="0.2">
      <c r="A1612" s="37" t="s">
        <v>654</v>
      </c>
      <c r="B1612" s="38" t="s">
        <v>4173</v>
      </c>
      <c r="C1612" s="39" t="s">
        <v>95</v>
      </c>
      <c r="D1612" s="39" t="s">
        <v>4174</v>
      </c>
      <c r="E1612" s="38" t="s">
        <v>76</v>
      </c>
      <c r="F1612" s="38" t="s">
        <v>6</v>
      </c>
      <c r="G1612" s="39">
        <v>268.75</v>
      </c>
      <c r="H1612" s="40">
        <v>268.75</v>
      </c>
      <c r="I1612" s="196"/>
    </row>
    <row r="1613" spans="1:9" x14ac:dyDescent="0.2">
      <c r="A1613" s="37" t="s">
        <v>2270</v>
      </c>
      <c r="B1613" s="38" t="s">
        <v>60</v>
      </c>
      <c r="C1613" s="39" t="s">
        <v>61</v>
      </c>
      <c r="D1613" s="39" t="s">
        <v>3</v>
      </c>
      <c r="E1613" s="38" t="s">
        <v>62</v>
      </c>
      <c r="F1613" s="38" t="s">
        <v>63</v>
      </c>
      <c r="G1613" s="39" t="s">
        <v>64</v>
      </c>
      <c r="H1613" s="40" t="s">
        <v>4</v>
      </c>
      <c r="I1613" s="196"/>
    </row>
    <row r="1614" spans="1:9" ht="19.5" x14ac:dyDescent="0.2">
      <c r="A1614" s="37" t="s">
        <v>78</v>
      </c>
      <c r="B1614" s="38" t="s">
        <v>2271</v>
      </c>
      <c r="C1614" s="39" t="s">
        <v>74</v>
      </c>
      <c r="D1614" s="39" t="s">
        <v>2272</v>
      </c>
      <c r="E1614" s="38" t="s">
        <v>76</v>
      </c>
      <c r="F1614" s="38" t="s">
        <v>6</v>
      </c>
      <c r="G1614" s="39">
        <v>88.03</v>
      </c>
      <c r="H1614" s="40">
        <v>88.03</v>
      </c>
      <c r="I1614" s="196"/>
    </row>
    <row r="1615" spans="1:9" x14ac:dyDescent="0.2">
      <c r="A1615" s="37" t="s">
        <v>2673</v>
      </c>
      <c r="B1615" s="38" t="s">
        <v>2688</v>
      </c>
      <c r="C1615" s="39" t="s">
        <v>95</v>
      </c>
      <c r="D1615" s="39" t="s">
        <v>2689</v>
      </c>
      <c r="E1615" s="38" t="s">
        <v>2641</v>
      </c>
      <c r="F1615" s="38" t="s">
        <v>4175</v>
      </c>
      <c r="G1615" s="39">
        <v>29.75</v>
      </c>
      <c r="H1615" s="40">
        <v>8.6199999999999992</v>
      </c>
      <c r="I1615" s="196"/>
    </row>
    <row r="1616" spans="1:9" x14ac:dyDescent="0.2">
      <c r="A1616" s="37" t="s">
        <v>2673</v>
      </c>
      <c r="B1616" s="38" t="s">
        <v>2685</v>
      </c>
      <c r="C1616" s="39" t="s">
        <v>95</v>
      </c>
      <c r="D1616" s="39" t="s">
        <v>2686</v>
      </c>
      <c r="E1616" s="38" t="s">
        <v>2641</v>
      </c>
      <c r="F1616" s="38" t="s">
        <v>4175</v>
      </c>
      <c r="G1616" s="39">
        <v>21.69</v>
      </c>
      <c r="H1616" s="40">
        <v>6.29</v>
      </c>
      <c r="I1616" s="196"/>
    </row>
    <row r="1617" spans="1:9" ht="19.5" x14ac:dyDescent="0.2">
      <c r="A1617" s="37" t="s">
        <v>654</v>
      </c>
      <c r="B1617" s="38" t="s">
        <v>4176</v>
      </c>
      <c r="C1617" s="39" t="s">
        <v>2912</v>
      </c>
      <c r="D1617" s="39" t="s">
        <v>4177</v>
      </c>
      <c r="E1617" s="38" t="s">
        <v>76</v>
      </c>
      <c r="F1617" s="38" t="s">
        <v>6</v>
      </c>
      <c r="G1617" s="39">
        <v>73.12</v>
      </c>
      <c r="H1617" s="40">
        <v>73.12</v>
      </c>
      <c r="I1617" s="196"/>
    </row>
    <row r="1618" spans="1:9" x14ac:dyDescent="0.2">
      <c r="A1618" s="37" t="s">
        <v>2278</v>
      </c>
      <c r="B1618" s="38" t="s">
        <v>60</v>
      </c>
      <c r="C1618" s="39" t="s">
        <v>61</v>
      </c>
      <c r="D1618" s="39" t="s">
        <v>3</v>
      </c>
      <c r="E1618" s="38" t="s">
        <v>62</v>
      </c>
      <c r="F1618" s="38" t="s">
        <v>63</v>
      </c>
      <c r="G1618" s="39" t="s">
        <v>64</v>
      </c>
      <c r="H1618" s="40" t="s">
        <v>4</v>
      </c>
      <c r="I1618" s="196"/>
    </row>
    <row r="1619" spans="1:9" x14ac:dyDescent="0.2">
      <c r="A1619" s="37" t="s">
        <v>78</v>
      </c>
      <c r="B1619" s="38" t="s">
        <v>2279</v>
      </c>
      <c r="C1619" s="39" t="s">
        <v>74</v>
      </c>
      <c r="D1619" s="39" t="s">
        <v>2280</v>
      </c>
      <c r="E1619" s="38" t="s">
        <v>97</v>
      </c>
      <c r="F1619" s="38" t="s">
        <v>6</v>
      </c>
      <c r="G1619" s="39">
        <v>389.34</v>
      </c>
      <c r="H1619" s="40">
        <v>389.34</v>
      </c>
      <c r="I1619" s="196"/>
    </row>
    <row r="1620" spans="1:9" x14ac:dyDescent="0.2">
      <c r="A1620" s="37" t="s">
        <v>2673</v>
      </c>
      <c r="B1620" s="38" t="s">
        <v>2766</v>
      </c>
      <c r="C1620" s="39" t="s">
        <v>95</v>
      </c>
      <c r="D1620" s="39" t="s">
        <v>2767</v>
      </c>
      <c r="E1620" s="38" t="s">
        <v>2641</v>
      </c>
      <c r="F1620" s="38" t="s">
        <v>4178</v>
      </c>
      <c r="G1620" s="39">
        <v>20.72</v>
      </c>
      <c r="H1620" s="40">
        <v>4.41</v>
      </c>
      <c r="I1620" s="196"/>
    </row>
    <row r="1621" spans="1:9" x14ac:dyDescent="0.2">
      <c r="A1621" s="37" t="s">
        <v>2673</v>
      </c>
      <c r="B1621" s="38" t="s">
        <v>2769</v>
      </c>
      <c r="C1621" s="39" t="s">
        <v>95</v>
      </c>
      <c r="D1621" s="39" t="s">
        <v>2770</v>
      </c>
      <c r="E1621" s="38" t="s">
        <v>2641</v>
      </c>
      <c r="F1621" s="38" t="s">
        <v>4178</v>
      </c>
      <c r="G1621" s="39">
        <v>25.71</v>
      </c>
      <c r="H1621" s="40">
        <v>5.47</v>
      </c>
      <c r="I1621" s="196"/>
    </row>
    <row r="1622" spans="1:9" x14ac:dyDescent="0.2">
      <c r="A1622" s="37" t="s">
        <v>654</v>
      </c>
      <c r="B1622" s="38" t="s">
        <v>4179</v>
      </c>
      <c r="C1622" s="39" t="s">
        <v>2822</v>
      </c>
      <c r="D1622" s="39" t="s">
        <v>4808</v>
      </c>
      <c r="E1622" s="38" t="s">
        <v>97</v>
      </c>
      <c r="F1622" s="38" t="s">
        <v>2847</v>
      </c>
      <c r="G1622" s="39">
        <v>344.97</v>
      </c>
      <c r="H1622" s="40">
        <v>379.46</v>
      </c>
      <c r="I1622" s="196"/>
    </row>
    <row r="1623" spans="1:9" x14ac:dyDescent="0.2">
      <c r="A1623" s="37" t="s">
        <v>2282</v>
      </c>
      <c r="B1623" s="38" t="s">
        <v>60</v>
      </c>
      <c r="C1623" s="39" t="s">
        <v>61</v>
      </c>
      <c r="D1623" s="39" t="s">
        <v>3</v>
      </c>
      <c r="E1623" s="38" t="s">
        <v>62</v>
      </c>
      <c r="F1623" s="38" t="s">
        <v>63</v>
      </c>
      <c r="G1623" s="39" t="s">
        <v>64</v>
      </c>
      <c r="H1623" s="40" t="s">
        <v>4</v>
      </c>
      <c r="I1623" s="196"/>
    </row>
    <row r="1624" spans="1:9" x14ac:dyDescent="0.2">
      <c r="A1624" s="37" t="s">
        <v>78</v>
      </c>
      <c r="B1624" s="38" t="s">
        <v>2283</v>
      </c>
      <c r="C1624" s="39" t="s">
        <v>74</v>
      </c>
      <c r="D1624" s="39" t="s">
        <v>2284</v>
      </c>
      <c r="E1624" s="38" t="s">
        <v>97</v>
      </c>
      <c r="F1624" s="38" t="s">
        <v>6</v>
      </c>
      <c r="G1624" s="39">
        <v>5.67</v>
      </c>
      <c r="H1624" s="40">
        <v>5.67</v>
      </c>
      <c r="I1624" s="196"/>
    </row>
    <row r="1625" spans="1:9" x14ac:dyDescent="0.2">
      <c r="A1625" s="37" t="s">
        <v>2673</v>
      </c>
      <c r="B1625" s="38" t="s">
        <v>2744</v>
      </c>
      <c r="C1625" s="39" t="s">
        <v>95</v>
      </c>
      <c r="D1625" s="39" t="s">
        <v>2745</v>
      </c>
      <c r="E1625" s="38" t="s">
        <v>2641</v>
      </c>
      <c r="F1625" s="38" t="s">
        <v>4181</v>
      </c>
      <c r="G1625" s="39">
        <v>20.79</v>
      </c>
      <c r="H1625" s="40">
        <v>5.67</v>
      </c>
      <c r="I1625" s="196"/>
    </row>
    <row r="1626" spans="1:9" x14ac:dyDescent="0.2">
      <c r="A1626" s="37" t="s">
        <v>2348</v>
      </c>
      <c r="B1626" s="38" t="s">
        <v>60</v>
      </c>
      <c r="C1626" s="39" t="s">
        <v>61</v>
      </c>
      <c r="D1626" s="39" t="s">
        <v>3</v>
      </c>
      <c r="E1626" s="38" t="s">
        <v>62</v>
      </c>
      <c r="F1626" s="38" t="s">
        <v>63</v>
      </c>
      <c r="G1626" s="39" t="s">
        <v>64</v>
      </c>
      <c r="H1626" s="40" t="s">
        <v>4</v>
      </c>
      <c r="I1626" s="196"/>
    </row>
    <row r="1627" spans="1:9" x14ac:dyDescent="0.2">
      <c r="A1627" s="37" t="s">
        <v>78</v>
      </c>
      <c r="B1627" s="38" t="s">
        <v>2349</v>
      </c>
      <c r="C1627" s="39" t="s">
        <v>74</v>
      </c>
      <c r="D1627" s="39" t="s">
        <v>2350</v>
      </c>
      <c r="E1627" s="38" t="s">
        <v>111</v>
      </c>
      <c r="F1627" s="38" t="s">
        <v>6</v>
      </c>
      <c r="G1627" s="39">
        <v>191.97</v>
      </c>
      <c r="H1627" s="40">
        <v>191.97</v>
      </c>
      <c r="I1627" s="196"/>
    </row>
    <row r="1628" spans="1:9" x14ac:dyDescent="0.2">
      <c r="A1628" s="37" t="s">
        <v>2673</v>
      </c>
      <c r="B1628" s="38" t="s">
        <v>2901</v>
      </c>
      <c r="C1628" s="39" t="s">
        <v>95</v>
      </c>
      <c r="D1628" s="39" t="s">
        <v>2902</v>
      </c>
      <c r="E1628" s="38" t="s">
        <v>2641</v>
      </c>
      <c r="F1628" s="38" t="s">
        <v>4182</v>
      </c>
      <c r="G1628" s="39">
        <v>25.75</v>
      </c>
      <c r="H1628" s="40">
        <v>124.8</v>
      </c>
      <c r="I1628" s="196"/>
    </row>
    <row r="1629" spans="1:9" x14ac:dyDescent="0.2">
      <c r="A1629" s="37" t="s">
        <v>2673</v>
      </c>
      <c r="B1629" s="38" t="s">
        <v>2744</v>
      </c>
      <c r="C1629" s="39" t="s">
        <v>95</v>
      </c>
      <c r="D1629" s="39" t="s">
        <v>2745</v>
      </c>
      <c r="E1629" s="38" t="s">
        <v>2641</v>
      </c>
      <c r="F1629" s="38" t="s">
        <v>4183</v>
      </c>
      <c r="G1629" s="39">
        <v>20.79</v>
      </c>
      <c r="H1629" s="40">
        <v>67.17</v>
      </c>
      <c r="I1629" s="196"/>
    </row>
    <row r="1630" spans="1:9" x14ac:dyDescent="0.2">
      <c r="A1630" s="37" t="s">
        <v>2352</v>
      </c>
      <c r="B1630" s="38" t="s">
        <v>60</v>
      </c>
      <c r="C1630" s="39" t="s">
        <v>61</v>
      </c>
      <c r="D1630" s="39" t="s">
        <v>3</v>
      </c>
      <c r="E1630" s="38" t="s">
        <v>62</v>
      </c>
      <c r="F1630" s="38" t="s">
        <v>63</v>
      </c>
      <c r="G1630" s="39" t="s">
        <v>64</v>
      </c>
      <c r="H1630" s="40" t="s">
        <v>4</v>
      </c>
      <c r="I1630" s="196"/>
    </row>
    <row r="1631" spans="1:9" x14ac:dyDescent="0.2">
      <c r="A1631" s="37" t="s">
        <v>78</v>
      </c>
      <c r="B1631" s="38" t="s">
        <v>2353</v>
      </c>
      <c r="C1631" s="39" t="s">
        <v>74</v>
      </c>
      <c r="D1631" s="39" t="s">
        <v>2354</v>
      </c>
      <c r="E1631" s="38" t="s">
        <v>111</v>
      </c>
      <c r="F1631" s="38" t="s">
        <v>6</v>
      </c>
      <c r="G1631" s="39">
        <v>328.64</v>
      </c>
      <c r="H1631" s="40">
        <v>328.64</v>
      </c>
      <c r="I1631" s="196"/>
    </row>
    <row r="1632" spans="1:9" x14ac:dyDescent="0.2">
      <c r="A1632" s="37" t="s">
        <v>2673</v>
      </c>
      <c r="B1632" s="38" t="s">
        <v>2901</v>
      </c>
      <c r="C1632" s="39" t="s">
        <v>95</v>
      </c>
      <c r="D1632" s="39" t="s">
        <v>2902</v>
      </c>
      <c r="E1632" s="38" t="s">
        <v>2641</v>
      </c>
      <c r="F1632" s="38" t="s">
        <v>4184</v>
      </c>
      <c r="G1632" s="39">
        <v>25.75</v>
      </c>
      <c r="H1632" s="40">
        <v>213.65</v>
      </c>
      <c r="I1632" s="196"/>
    </row>
    <row r="1633" spans="1:9" x14ac:dyDescent="0.2">
      <c r="A1633" s="37" t="s">
        <v>2673</v>
      </c>
      <c r="B1633" s="38" t="s">
        <v>2744</v>
      </c>
      <c r="C1633" s="39" t="s">
        <v>95</v>
      </c>
      <c r="D1633" s="39" t="s">
        <v>2745</v>
      </c>
      <c r="E1633" s="38" t="s">
        <v>2641</v>
      </c>
      <c r="F1633" s="38" t="s">
        <v>4185</v>
      </c>
      <c r="G1633" s="39">
        <v>20.79</v>
      </c>
      <c r="H1633" s="40">
        <v>114.99</v>
      </c>
      <c r="I1633" s="196"/>
    </row>
    <row r="1634" spans="1:9" x14ac:dyDescent="0.2">
      <c r="A1634" s="37" t="s">
        <v>2369</v>
      </c>
      <c r="B1634" s="38" t="s">
        <v>60</v>
      </c>
      <c r="C1634" s="39" t="s">
        <v>61</v>
      </c>
      <c r="D1634" s="39" t="s">
        <v>3</v>
      </c>
      <c r="E1634" s="38" t="s">
        <v>62</v>
      </c>
      <c r="F1634" s="38" t="s">
        <v>63</v>
      </c>
      <c r="G1634" s="39" t="s">
        <v>64</v>
      </c>
      <c r="H1634" s="40" t="s">
        <v>4</v>
      </c>
      <c r="I1634" s="196"/>
    </row>
    <row r="1635" spans="1:9" ht="19.5" x14ac:dyDescent="0.2">
      <c r="A1635" s="37" t="s">
        <v>78</v>
      </c>
      <c r="B1635" s="38" t="s">
        <v>2370</v>
      </c>
      <c r="C1635" s="39" t="s">
        <v>74</v>
      </c>
      <c r="D1635" s="39" t="s">
        <v>2371</v>
      </c>
      <c r="E1635" s="38" t="s">
        <v>104</v>
      </c>
      <c r="F1635" s="38" t="s">
        <v>6</v>
      </c>
      <c r="G1635" s="39">
        <v>366.51</v>
      </c>
      <c r="H1635" s="40">
        <v>366.51</v>
      </c>
      <c r="I1635" s="196"/>
    </row>
    <row r="1636" spans="1:9" x14ac:dyDescent="0.2">
      <c r="A1636" s="37" t="s">
        <v>2673</v>
      </c>
      <c r="B1636" s="38" t="s">
        <v>2744</v>
      </c>
      <c r="C1636" s="39" t="s">
        <v>95</v>
      </c>
      <c r="D1636" s="39" t="s">
        <v>2745</v>
      </c>
      <c r="E1636" s="38" t="s">
        <v>2641</v>
      </c>
      <c r="F1636" s="38" t="s">
        <v>4186</v>
      </c>
      <c r="G1636" s="39">
        <v>20.79</v>
      </c>
      <c r="H1636" s="40">
        <v>26.7</v>
      </c>
      <c r="I1636" s="196"/>
    </row>
    <row r="1637" spans="1:9" x14ac:dyDescent="0.2">
      <c r="A1637" s="37" t="s">
        <v>2673</v>
      </c>
      <c r="B1637" s="38" t="s">
        <v>2901</v>
      </c>
      <c r="C1637" s="39" t="s">
        <v>95</v>
      </c>
      <c r="D1637" s="39" t="s">
        <v>2902</v>
      </c>
      <c r="E1637" s="38" t="s">
        <v>2641</v>
      </c>
      <c r="F1637" s="38" t="s">
        <v>4187</v>
      </c>
      <c r="G1637" s="39">
        <v>25.75</v>
      </c>
      <c r="H1637" s="40">
        <v>39.58</v>
      </c>
      <c r="I1637" s="196"/>
    </row>
    <row r="1638" spans="1:9" ht="19.5" x14ac:dyDescent="0.2">
      <c r="A1638" s="37" t="s">
        <v>654</v>
      </c>
      <c r="B1638" s="38" t="s">
        <v>4188</v>
      </c>
      <c r="C1638" s="39" t="s">
        <v>2815</v>
      </c>
      <c r="D1638" s="39" t="s">
        <v>4189</v>
      </c>
      <c r="E1638" s="38" t="s">
        <v>104</v>
      </c>
      <c r="F1638" s="38" t="s">
        <v>2924</v>
      </c>
      <c r="G1638" s="39">
        <v>252.5</v>
      </c>
      <c r="H1638" s="40">
        <v>265.12</v>
      </c>
      <c r="I1638" s="196"/>
    </row>
    <row r="1639" spans="1:9" x14ac:dyDescent="0.2">
      <c r="A1639" s="37" t="s">
        <v>654</v>
      </c>
      <c r="B1639" s="38" t="s">
        <v>3005</v>
      </c>
      <c r="C1639" s="39" t="s">
        <v>95</v>
      </c>
      <c r="D1639" s="39" t="s">
        <v>3006</v>
      </c>
      <c r="E1639" s="38" t="s">
        <v>111</v>
      </c>
      <c r="F1639" s="38" t="s">
        <v>3241</v>
      </c>
      <c r="G1639" s="39">
        <v>87</v>
      </c>
      <c r="H1639" s="40">
        <v>1.74</v>
      </c>
      <c r="I1639" s="196"/>
    </row>
    <row r="1640" spans="1:9" x14ac:dyDescent="0.2">
      <c r="A1640" s="37" t="s">
        <v>654</v>
      </c>
      <c r="B1640" s="38" t="s">
        <v>3011</v>
      </c>
      <c r="C1640" s="39" t="s">
        <v>95</v>
      </c>
      <c r="D1640" s="39" t="s">
        <v>3012</v>
      </c>
      <c r="E1640" s="38" t="s">
        <v>787</v>
      </c>
      <c r="F1640" s="38" t="s">
        <v>3268</v>
      </c>
      <c r="G1640" s="39">
        <v>0.8</v>
      </c>
      <c r="H1640" s="40">
        <v>4</v>
      </c>
      <c r="I1640" s="196"/>
    </row>
    <row r="1641" spans="1:9" x14ac:dyDescent="0.2">
      <c r="A1641" s="37" t="s">
        <v>654</v>
      </c>
      <c r="B1641" s="38" t="s">
        <v>4190</v>
      </c>
      <c r="C1641" s="39" t="s">
        <v>95</v>
      </c>
      <c r="D1641" s="39" t="s">
        <v>4191</v>
      </c>
      <c r="E1641" s="38" t="s">
        <v>76</v>
      </c>
      <c r="F1641" s="38" t="s">
        <v>3680</v>
      </c>
      <c r="G1641" s="39">
        <v>20.98</v>
      </c>
      <c r="H1641" s="40">
        <v>29.37</v>
      </c>
      <c r="I1641" s="196"/>
    </row>
    <row r="1642" spans="1:9" x14ac:dyDescent="0.2">
      <c r="A1642" s="37" t="s">
        <v>2374</v>
      </c>
      <c r="B1642" s="38" t="s">
        <v>60</v>
      </c>
      <c r="C1642" s="39" t="s">
        <v>61</v>
      </c>
      <c r="D1642" s="39" t="s">
        <v>3</v>
      </c>
      <c r="E1642" s="38" t="s">
        <v>62</v>
      </c>
      <c r="F1642" s="38" t="s">
        <v>63</v>
      </c>
      <c r="G1642" s="39" t="s">
        <v>64</v>
      </c>
      <c r="H1642" s="40" t="s">
        <v>4</v>
      </c>
      <c r="I1642" s="196"/>
    </row>
    <row r="1643" spans="1:9" ht="19.5" x14ac:dyDescent="0.2">
      <c r="A1643" s="37" t="s">
        <v>78</v>
      </c>
      <c r="B1643" s="38" t="s">
        <v>2375</v>
      </c>
      <c r="C1643" s="39" t="s">
        <v>74</v>
      </c>
      <c r="D1643" s="39" t="s">
        <v>2376</v>
      </c>
      <c r="E1643" s="38" t="s">
        <v>76</v>
      </c>
      <c r="F1643" s="38" t="s">
        <v>6</v>
      </c>
      <c r="G1643" s="39">
        <v>669.07</v>
      </c>
      <c r="H1643" s="40">
        <v>669.07</v>
      </c>
      <c r="I1643" s="196"/>
    </row>
    <row r="1644" spans="1:9" ht="19.5" x14ac:dyDescent="0.2">
      <c r="A1644" s="37" t="s">
        <v>2673</v>
      </c>
      <c r="B1644" s="38" t="s">
        <v>639</v>
      </c>
      <c r="C1644" s="39" t="s">
        <v>95</v>
      </c>
      <c r="D1644" s="39" t="s">
        <v>640</v>
      </c>
      <c r="E1644" s="38" t="s">
        <v>111</v>
      </c>
      <c r="F1644" s="38" t="s">
        <v>4192</v>
      </c>
      <c r="G1644" s="39">
        <v>89.85</v>
      </c>
      <c r="H1644" s="40">
        <v>11.32</v>
      </c>
      <c r="I1644" s="196"/>
    </row>
    <row r="1645" spans="1:9" x14ac:dyDescent="0.2">
      <c r="A1645" s="37" t="s">
        <v>2673</v>
      </c>
      <c r="B1645" s="38" t="s">
        <v>1129</v>
      </c>
      <c r="C1645" s="39" t="s">
        <v>95</v>
      </c>
      <c r="D1645" s="39" t="s">
        <v>1130</v>
      </c>
      <c r="E1645" s="38" t="s">
        <v>787</v>
      </c>
      <c r="F1645" s="38" t="s">
        <v>4193</v>
      </c>
      <c r="G1645" s="39">
        <v>15.67</v>
      </c>
      <c r="H1645" s="40">
        <v>38.99</v>
      </c>
      <c r="I1645" s="196"/>
    </row>
    <row r="1646" spans="1:9" ht="19.5" x14ac:dyDescent="0.2">
      <c r="A1646" s="37" t="s">
        <v>2673</v>
      </c>
      <c r="B1646" s="38" t="s">
        <v>1860</v>
      </c>
      <c r="C1646" s="39" t="s">
        <v>95</v>
      </c>
      <c r="D1646" s="39" t="s">
        <v>1861</v>
      </c>
      <c r="E1646" s="38" t="s">
        <v>104</v>
      </c>
      <c r="F1646" s="38" t="s">
        <v>4194</v>
      </c>
      <c r="G1646" s="39">
        <v>69.98</v>
      </c>
      <c r="H1646" s="40">
        <v>25.19</v>
      </c>
      <c r="I1646" s="196"/>
    </row>
    <row r="1647" spans="1:9" ht="19.5" x14ac:dyDescent="0.2">
      <c r="A1647" s="37" t="s">
        <v>2673</v>
      </c>
      <c r="B1647" s="38" t="s">
        <v>4195</v>
      </c>
      <c r="C1647" s="39" t="s">
        <v>95</v>
      </c>
      <c r="D1647" s="39" t="s">
        <v>4196</v>
      </c>
      <c r="E1647" s="38" t="s">
        <v>111</v>
      </c>
      <c r="F1647" s="38" t="s">
        <v>4197</v>
      </c>
      <c r="G1647" s="39">
        <v>217.03</v>
      </c>
      <c r="H1647" s="40">
        <v>3.9</v>
      </c>
      <c r="I1647" s="196"/>
    </row>
    <row r="1648" spans="1:9" ht="19.5" x14ac:dyDescent="0.2">
      <c r="A1648" s="37" t="s">
        <v>2673</v>
      </c>
      <c r="B1648" s="38" t="s">
        <v>4198</v>
      </c>
      <c r="C1648" s="39" t="s">
        <v>74</v>
      </c>
      <c r="D1648" s="39" t="s">
        <v>4199</v>
      </c>
      <c r="E1648" s="38" t="s">
        <v>76</v>
      </c>
      <c r="F1648" s="38" t="s">
        <v>6</v>
      </c>
      <c r="G1648" s="39">
        <v>62.3</v>
      </c>
      <c r="H1648" s="40">
        <v>62.3</v>
      </c>
      <c r="I1648" s="196"/>
    </row>
    <row r="1649" spans="1:9" ht="19.5" x14ac:dyDescent="0.2">
      <c r="A1649" s="37" t="s">
        <v>2673</v>
      </c>
      <c r="B1649" s="38" t="s">
        <v>4200</v>
      </c>
      <c r="C1649" s="39" t="s">
        <v>95</v>
      </c>
      <c r="D1649" s="39" t="s">
        <v>4201</v>
      </c>
      <c r="E1649" s="38" t="s">
        <v>111</v>
      </c>
      <c r="F1649" s="38" t="s">
        <v>4202</v>
      </c>
      <c r="G1649" s="39">
        <v>715.91</v>
      </c>
      <c r="H1649" s="40">
        <v>19.32</v>
      </c>
      <c r="I1649" s="196"/>
    </row>
    <row r="1650" spans="1:9" ht="19.5" x14ac:dyDescent="0.2">
      <c r="A1650" s="37" t="s">
        <v>2673</v>
      </c>
      <c r="B1650" s="38" t="s">
        <v>4203</v>
      </c>
      <c r="C1650" s="39" t="s">
        <v>95</v>
      </c>
      <c r="D1650" s="39" t="s">
        <v>4204</v>
      </c>
      <c r="E1650" s="38" t="s">
        <v>104</v>
      </c>
      <c r="F1650" s="38" t="s">
        <v>4205</v>
      </c>
      <c r="G1650" s="39">
        <v>223.76</v>
      </c>
      <c r="H1650" s="40">
        <v>118.14</v>
      </c>
      <c r="I1650" s="196"/>
    </row>
    <row r="1651" spans="1:9" ht="29.25" x14ac:dyDescent="0.2">
      <c r="A1651" s="37" t="s">
        <v>2673</v>
      </c>
      <c r="B1651" s="38" t="s">
        <v>4206</v>
      </c>
      <c r="C1651" s="39" t="s">
        <v>74</v>
      </c>
      <c r="D1651" s="39" t="s">
        <v>4207</v>
      </c>
      <c r="E1651" s="38" t="s">
        <v>104</v>
      </c>
      <c r="F1651" s="38" t="s">
        <v>4205</v>
      </c>
      <c r="G1651" s="39">
        <v>43.05</v>
      </c>
      <c r="H1651" s="40">
        <v>22.73</v>
      </c>
      <c r="I1651" s="196"/>
    </row>
    <row r="1652" spans="1:9" ht="19.5" x14ac:dyDescent="0.2">
      <c r="A1652" s="37" t="s">
        <v>2673</v>
      </c>
      <c r="B1652" s="38" t="s">
        <v>4208</v>
      </c>
      <c r="C1652" s="39" t="s">
        <v>95</v>
      </c>
      <c r="D1652" s="39" t="s">
        <v>4209</v>
      </c>
      <c r="E1652" s="38" t="s">
        <v>111</v>
      </c>
      <c r="F1652" s="38" t="s">
        <v>4210</v>
      </c>
      <c r="G1652" s="39">
        <v>3088</v>
      </c>
      <c r="H1652" s="40">
        <v>105.91</v>
      </c>
      <c r="I1652" s="196"/>
    </row>
    <row r="1653" spans="1:9" x14ac:dyDescent="0.2">
      <c r="A1653" s="37" t="s">
        <v>2673</v>
      </c>
      <c r="B1653" s="38" t="s">
        <v>4211</v>
      </c>
      <c r="C1653" s="39" t="s">
        <v>74</v>
      </c>
      <c r="D1653" s="39" t="s">
        <v>4212</v>
      </c>
      <c r="E1653" s="38" t="s">
        <v>104</v>
      </c>
      <c r="F1653" s="38" t="s">
        <v>4213</v>
      </c>
      <c r="G1653" s="39">
        <v>17.399999999999999</v>
      </c>
      <c r="H1653" s="40">
        <v>12.27</v>
      </c>
      <c r="I1653" s="196"/>
    </row>
    <row r="1654" spans="1:9" ht="29.25" x14ac:dyDescent="0.2">
      <c r="A1654" s="37" t="s">
        <v>2673</v>
      </c>
      <c r="B1654" s="38" t="s">
        <v>4214</v>
      </c>
      <c r="C1654" s="39" t="s">
        <v>74</v>
      </c>
      <c r="D1654" s="39" t="s">
        <v>4215</v>
      </c>
      <c r="E1654" s="38" t="s">
        <v>4216</v>
      </c>
      <c r="F1654" s="38" t="s">
        <v>6</v>
      </c>
      <c r="G1654" s="39">
        <v>229.11</v>
      </c>
      <c r="H1654" s="40">
        <v>229.11</v>
      </c>
      <c r="I1654" s="196"/>
    </row>
    <row r="1655" spans="1:9" ht="19.5" x14ac:dyDescent="0.2">
      <c r="A1655" s="37" t="s">
        <v>2673</v>
      </c>
      <c r="B1655" s="38" t="s">
        <v>3306</v>
      </c>
      <c r="C1655" s="39" t="s">
        <v>95</v>
      </c>
      <c r="D1655" s="39" t="s">
        <v>3307</v>
      </c>
      <c r="E1655" s="38" t="s">
        <v>111</v>
      </c>
      <c r="F1655" s="38" t="s">
        <v>4217</v>
      </c>
      <c r="G1655" s="39">
        <v>1004.82</v>
      </c>
      <c r="H1655" s="40">
        <v>19.89</v>
      </c>
      <c r="I1655" s="196"/>
    </row>
    <row r="1656" spans="1:9" x14ac:dyDescent="0.2">
      <c r="A1656" s="37" t="s">
        <v>2378</v>
      </c>
      <c r="B1656" s="38" t="s">
        <v>60</v>
      </c>
      <c r="C1656" s="39" t="s">
        <v>61</v>
      </c>
      <c r="D1656" s="39" t="s">
        <v>3</v>
      </c>
      <c r="E1656" s="38" t="s">
        <v>62</v>
      </c>
      <c r="F1656" s="38" t="s">
        <v>63</v>
      </c>
      <c r="G1656" s="39" t="s">
        <v>64</v>
      </c>
      <c r="H1656" s="40" t="s">
        <v>4</v>
      </c>
      <c r="I1656" s="196"/>
    </row>
    <row r="1657" spans="1:9" x14ac:dyDescent="0.2">
      <c r="A1657" s="37" t="s">
        <v>78</v>
      </c>
      <c r="B1657" s="38" t="s">
        <v>2379</v>
      </c>
      <c r="C1657" s="39" t="s">
        <v>74</v>
      </c>
      <c r="D1657" s="39" t="s">
        <v>2380</v>
      </c>
      <c r="E1657" s="38" t="s">
        <v>76</v>
      </c>
      <c r="F1657" s="38" t="s">
        <v>6</v>
      </c>
      <c r="G1657" s="39">
        <v>467.57</v>
      </c>
      <c r="H1657" s="40">
        <v>467.57</v>
      </c>
      <c r="I1657" s="196"/>
    </row>
    <row r="1658" spans="1:9" ht="29.25" x14ac:dyDescent="0.2">
      <c r="A1658" s="37" t="s">
        <v>2673</v>
      </c>
      <c r="B1658" s="38" t="s">
        <v>773</v>
      </c>
      <c r="C1658" s="39" t="s">
        <v>95</v>
      </c>
      <c r="D1658" s="39" t="s">
        <v>774</v>
      </c>
      <c r="E1658" s="38" t="s">
        <v>104</v>
      </c>
      <c r="F1658" s="38" t="s">
        <v>4218</v>
      </c>
      <c r="G1658" s="39">
        <v>91.59</v>
      </c>
      <c r="H1658" s="40">
        <v>97.15</v>
      </c>
      <c r="I1658" s="196"/>
    </row>
    <row r="1659" spans="1:9" ht="19.5" x14ac:dyDescent="0.2">
      <c r="A1659" s="37" t="s">
        <v>2673</v>
      </c>
      <c r="B1659" s="38" t="s">
        <v>882</v>
      </c>
      <c r="C1659" s="39" t="s">
        <v>95</v>
      </c>
      <c r="D1659" s="39" t="s">
        <v>883</v>
      </c>
      <c r="E1659" s="38" t="s">
        <v>104</v>
      </c>
      <c r="F1659" s="38" t="s">
        <v>4219</v>
      </c>
      <c r="G1659" s="39">
        <v>4.2699999999999996</v>
      </c>
      <c r="H1659" s="40">
        <v>6.09</v>
      </c>
      <c r="I1659" s="196"/>
    </row>
    <row r="1660" spans="1:9" ht="29.25" x14ac:dyDescent="0.2">
      <c r="A1660" s="37" t="s">
        <v>2673</v>
      </c>
      <c r="B1660" s="38" t="s">
        <v>2508</v>
      </c>
      <c r="C1660" s="39" t="s">
        <v>95</v>
      </c>
      <c r="D1660" s="39" t="s">
        <v>2509</v>
      </c>
      <c r="E1660" s="38" t="s">
        <v>104</v>
      </c>
      <c r="F1660" s="38" t="s">
        <v>4219</v>
      </c>
      <c r="G1660" s="39">
        <v>38.869999999999997</v>
      </c>
      <c r="H1660" s="40">
        <v>55.5</v>
      </c>
      <c r="I1660" s="196"/>
    </row>
    <row r="1661" spans="1:9" ht="19.5" x14ac:dyDescent="0.2">
      <c r="A1661" s="37" t="s">
        <v>2673</v>
      </c>
      <c r="B1661" s="38" t="s">
        <v>2856</v>
      </c>
      <c r="C1661" s="39" t="s">
        <v>95</v>
      </c>
      <c r="D1661" s="39" t="s">
        <v>2857</v>
      </c>
      <c r="E1661" s="38" t="s">
        <v>111</v>
      </c>
      <c r="F1661" s="38" t="s">
        <v>4220</v>
      </c>
      <c r="G1661" s="39">
        <v>478.14</v>
      </c>
      <c r="H1661" s="40">
        <v>14.09</v>
      </c>
      <c r="I1661" s="196"/>
    </row>
    <row r="1662" spans="1:9" ht="19.5" x14ac:dyDescent="0.2">
      <c r="A1662" s="37" t="s">
        <v>2673</v>
      </c>
      <c r="B1662" s="38" t="s">
        <v>4221</v>
      </c>
      <c r="C1662" s="39" t="s">
        <v>95</v>
      </c>
      <c r="D1662" s="39" t="s">
        <v>4222</v>
      </c>
      <c r="E1662" s="38" t="s">
        <v>787</v>
      </c>
      <c r="F1662" s="38" t="s">
        <v>4223</v>
      </c>
      <c r="G1662" s="39">
        <v>13.19</v>
      </c>
      <c r="H1662" s="40">
        <v>59.07</v>
      </c>
      <c r="I1662" s="196"/>
    </row>
    <row r="1663" spans="1:9" ht="19.5" x14ac:dyDescent="0.2">
      <c r="A1663" s="37" t="s">
        <v>2673</v>
      </c>
      <c r="B1663" s="38" t="s">
        <v>2856</v>
      </c>
      <c r="C1663" s="39" t="s">
        <v>95</v>
      </c>
      <c r="D1663" s="39" t="s">
        <v>2857</v>
      </c>
      <c r="E1663" s="38" t="s">
        <v>111</v>
      </c>
      <c r="F1663" s="38" t="s">
        <v>4224</v>
      </c>
      <c r="G1663" s="39">
        <v>478.14</v>
      </c>
      <c r="H1663" s="40">
        <v>41.31</v>
      </c>
      <c r="I1663" s="196"/>
    </row>
    <row r="1664" spans="1:9" x14ac:dyDescent="0.2">
      <c r="A1664" s="37" t="s">
        <v>2673</v>
      </c>
      <c r="B1664" s="38" t="s">
        <v>3242</v>
      </c>
      <c r="C1664" s="39" t="s">
        <v>74</v>
      </c>
      <c r="D1664" s="39" t="s">
        <v>3243</v>
      </c>
      <c r="E1664" s="38" t="s">
        <v>104</v>
      </c>
      <c r="F1664" s="38" t="s">
        <v>3303</v>
      </c>
      <c r="G1664" s="39">
        <v>11.04</v>
      </c>
      <c r="H1664" s="40">
        <v>15.89</v>
      </c>
      <c r="I1664" s="196"/>
    </row>
    <row r="1665" spans="1:9" ht="29.25" x14ac:dyDescent="0.2">
      <c r="A1665" s="37" t="s">
        <v>2673</v>
      </c>
      <c r="B1665" s="38" t="s">
        <v>2981</v>
      </c>
      <c r="C1665" s="39" t="s">
        <v>95</v>
      </c>
      <c r="D1665" s="39" t="s">
        <v>2982</v>
      </c>
      <c r="E1665" s="38" t="s">
        <v>111</v>
      </c>
      <c r="F1665" s="38" t="s">
        <v>4225</v>
      </c>
      <c r="G1665" s="39">
        <v>585.83000000000004</v>
      </c>
      <c r="H1665" s="40">
        <v>6.45</v>
      </c>
      <c r="I1665" s="196"/>
    </row>
    <row r="1666" spans="1:9" x14ac:dyDescent="0.2">
      <c r="A1666" s="37" t="s">
        <v>2673</v>
      </c>
      <c r="B1666" s="38" t="s">
        <v>2901</v>
      </c>
      <c r="C1666" s="39" t="s">
        <v>95</v>
      </c>
      <c r="D1666" s="39" t="s">
        <v>2902</v>
      </c>
      <c r="E1666" s="38" t="s">
        <v>2641</v>
      </c>
      <c r="F1666" s="38" t="s">
        <v>2777</v>
      </c>
      <c r="G1666" s="39">
        <v>25.75</v>
      </c>
      <c r="H1666" s="40">
        <v>6.43</v>
      </c>
      <c r="I1666" s="196"/>
    </row>
    <row r="1667" spans="1:9" x14ac:dyDescent="0.2">
      <c r="A1667" s="37" t="s">
        <v>2673</v>
      </c>
      <c r="B1667" s="38" t="s">
        <v>3733</v>
      </c>
      <c r="C1667" s="39" t="s">
        <v>95</v>
      </c>
      <c r="D1667" s="39" t="s">
        <v>3734</v>
      </c>
      <c r="E1667" s="38" t="s">
        <v>2641</v>
      </c>
      <c r="F1667" s="38" t="s">
        <v>2777</v>
      </c>
      <c r="G1667" s="39">
        <v>21.32</v>
      </c>
      <c r="H1667" s="40">
        <v>5.33</v>
      </c>
      <c r="I1667" s="196"/>
    </row>
    <row r="1668" spans="1:9" ht="19.5" x14ac:dyDescent="0.2">
      <c r="A1668" s="37" t="s">
        <v>2673</v>
      </c>
      <c r="B1668" s="38" t="s">
        <v>2862</v>
      </c>
      <c r="C1668" s="39" t="s">
        <v>95</v>
      </c>
      <c r="D1668" s="39" t="s">
        <v>2863</v>
      </c>
      <c r="E1668" s="38" t="s">
        <v>111</v>
      </c>
      <c r="F1668" s="38" t="s">
        <v>4224</v>
      </c>
      <c r="G1668" s="39">
        <v>281.31</v>
      </c>
      <c r="H1668" s="40">
        <v>24.3</v>
      </c>
      <c r="I1668" s="196"/>
    </row>
    <row r="1669" spans="1:9" ht="19.5" x14ac:dyDescent="0.2">
      <c r="A1669" s="37" t="s">
        <v>2673</v>
      </c>
      <c r="B1669" s="38" t="s">
        <v>2862</v>
      </c>
      <c r="C1669" s="39" t="s">
        <v>95</v>
      </c>
      <c r="D1669" s="39" t="s">
        <v>2863</v>
      </c>
      <c r="E1669" s="38" t="s">
        <v>111</v>
      </c>
      <c r="F1669" s="38" t="s">
        <v>4220</v>
      </c>
      <c r="G1669" s="39">
        <v>281.31</v>
      </c>
      <c r="H1669" s="40">
        <v>8.2899999999999991</v>
      </c>
      <c r="I1669" s="196"/>
    </row>
    <row r="1670" spans="1:9" x14ac:dyDescent="0.2">
      <c r="A1670" s="37" t="s">
        <v>2673</v>
      </c>
      <c r="B1670" s="38" t="s">
        <v>3244</v>
      </c>
      <c r="C1670" s="39" t="s">
        <v>95</v>
      </c>
      <c r="D1670" s="39" t="s">
        <v>3245</v>
      </c>
      <c r="E1670" s="38" t="s">
        <v>104</v>
      </c>
      <c r="F1670" s="38" t="s">
        <v>4219</v>
      </c>
      <c r="G1670" s="39">
        <v>12.66</v>
      </c>
      <c r="H1670" s="40">
        <v>18.07</v>
      </c>
      <c r="I1670" s="196"/>
    </row>
    <row r="1671" spans="1:9" ht="19.5" x14ac:dyDescent="0.2">
      <c r="A1671" s="37" t="s">
        <v>654</v>
      </c>
      <c r="B1671" s="38" t="s">
        <v>4226</v>
      </c>
      <c r="C1671" s="39" t="s">
        <v>95</v>
      </c>
      <c r="D1671" s="39" t="s">
        <v>4227</v>
      </c>
      <c r="E1671" s="38" t="s">
        <v>97</v>
      </c>
      <c r="F1671" s="38" t="s">
        <v>3942</v>
      </c>
      <c r="G1671" s="39">
        <v>13.7</v>
      </c>
      <c r="H1671" s="40">
        <v>109.6</v>
      </c>
      <c r="I1671" s="196"/>
    </row>
    <row r="1672" spans="1:9" x14ac:dyDescent="0.2">
      <c r="A1672" s="37" t="s">
        <v>2383</v>
      </c>
      <c r="B1672" s="38" t="s">
        <v>60</v>
      </c>
      <c r="C1672" s="39" t="s">
        <v>61</v>
      </c>
      <c r="D1672" s="39" t="s">
        <v>3</v>
      </c>
      <c r="E1672" s="38" t="s">
        <v>62</v>
      </c>
      <c r="F1672" s="38" t="s">
        <v>63</v>
      </c>
      <c r="G1672" s="39" t="s">
        <v>64</v>
      </c>
      <c r="H1672" s="40" t="s">
        <v>4</v>
      </c>
      <c r="I1672" s="196"/>
    </row>
    <row r="1673" spans="1:9" ht="29.25" x14ac:dyDescent="0.2">
      <c r="A1673" s="37" t="s">
        <v>78</v>
      </c>
      <c r="B1673" s="38" t="s">
        <v>2384</v>
      </c>
      <c r="C1673" s="39" t="s">
        <v>74</v>
      </c>
      <c r="D1673" s="39" t="s">
        <v>2385</v>
      </c>
      <c r="E1673" s="38" t="s">
        <v>76</v>
      </c>
      <c r="F1673" s="38" t="s">
        <v>6</v>
      </c>
      <c r="G1673" s="39">
        <v>2622.59</v>
      </c>
      <c r="H1673" s="40">
        <v>2622.59</v>
      </c>
      <c r="I1673" s="196"/>
    </row>
    <row r="1674" spans="1:9" x14ac:dyDescent="0.2">
      <c r="A1674" s="37" t="s">
        <v>2673</v>
      </c>
      <c r="B1674" s="38" t="s">
        <v>3246</v>
      </c>
      <c r="C1674" s="39" t="s">
        <v>95</v>
      </c>
      <c r="D1674" s="39" t="s">
        <v>3247</v>
      </c>
      <c r="E1674" s="38" t="s">
        <v>104</v>
      </c>
      <c r="F1674" s="38" t="s">
        <v>4228</v>
      </c>
      <c r="G1674" s="39">
        <v>21.08</v>
      </c>
      <c r="H1674" s="40">
        <v>33.72</v>
      </c>
      <c r="I1674" s="196"/>
    </row>
    <row r="1675" spans="1:9" x14ac:dyDescent="0.2">
      <c r="A1675" s="37" t="s">
        <v>2673</v>
      </c>
      <c r="B1675" s="38" t="s">
        <v>3249</v>
      </c>
      <c r="C1675" s="39" t="s">
        <v>95</v>
      </c>
      <c r="D1675" s="39" t="s">
        <v>3250</v>
      </c>
      <c r="E1675" s="38" t="s">
        <v>2641</v>
      </c>
      <c r="F1675" s="38" t="s">
        <v>3214</v>
      </c>
      <c r="G1675" s="39">
        <v>24</v>
      </c>
      <c r="H1675" s="40">
        <v>288</v>
      </c>
      <c r="I1675" s="196"/>
    </row>
    <row r="1676" spans="1:9" x14ac:dyDescent="0.2">
      <c r="A1676" s="37" t="s">
        <v>2673</v>
      </c>
      <c r="B1676" s="38" t="s">
        <v>2827</v>
      </c>
      <c r="C1676" s="39" t="s">
        <v>95</v>
      </c>
      <c r="D1676" s="39" t="s">
        <v>2828</v>
      </c>
      <c r="E1676" s="38" t="s">
        <v>2641</v>
      </c>
      <c r="F1676" s="38" t="s">
        <v>3214</v>
      </c>
      <c r="G1676" s="39">
        <v>21.65</v>
      </c>
      <c r="H1676" s="40">
        <v>259.8</v>
      </c>
      <c r="I1676" s="196"/>
    </row>
    <row r="1677" spans="1:9" ht="19.5" x14ac:dyDescent="0.2">
      <c r="A1677" s="37" t="s">
        <v>654</v>
      </c>
      <c r="B1677" s="38" t="s">
        <v>3251</v>
      </c>
      <c r="C1677" s="39" t="s">
        <v>95</v>
      </c>
      <c r="D1677" s="39" t="s">
        <v>3252</v>
      </c>
      <c r="E1677" s="38" t="s">
        <v>104</v>
      </c>
      <c r="F1677" s="38" t="s">
        <v>4229</v>
      </c>
      <c r="G1677" s="39">
        <v>58.8</v>
      </c>
      <c r="H1677" s="40">
        <v>318.22000000000003</v>
      </c>
      <c r="I1677" s="196"/>
    </row>
    <row r="1678" spans="1:9" x14ac:dyDescent="0.2">
      <c r="A1678" s="37" t="s">
        <v>654</v>
      </c>
      <c r="B1678" s="38" t="s">
        <v>4230</v>
      </c>
      <c r="C1678" s="39" t="s">
        <v>4231</v>
      </c>
      <c r="D1678" s="39" t="s">
        <v>4232</v>
      </c>
      <c r="E1678" s="38" t="s">
        <v>104</v>
      </c>
      <c r="F1678" s="38" t="s">
        <v>4229</v>
      </c>
      <c r="G1678" s="39">
        <v>45.38</v>
      </c>
      <c r="H1678" s="40">
        <v>245.59</v>
      </c>
      <c r="I1678" s="196"/>
    </row>
    <row r="1679" spans="1:9" x14ac:dyDescent="0.2">
      <c r="A1679" s="37" t="s">
        <v>654</v>
      </c>
      <c r="B1679" s="38" t="s">
        <v>3256</v>
      </c>
      <c r="C1679" s="39" t="s">
        <v>2822</v>
      </c>
      <c r="D1679" s="39" t="s">
        <v>3257</v>
      </c>
      <c r="E1679" s="38" t="s">
        <v>787</v>
      </c>
      <c r="F1679" s="38" t="s">
        <v>4233</v>
      </c>
      <c r="G1679" s="39">
        <v>41.52</v>
      </c>
      <c r="H1679" s="40">
        <v>772.17</v>
      </c>
      <c r="I1679" s="196"/>
    </row>
    <row r="1680" spans="1:9" x14ac:dyDescent="0.2">
      <c r="A1680" s="37" t="s">
        <v>654</v>
      </c>
      <c r="B1680" s="38" t="s">
        <v>3263</v>
      </c>
      <c r="C1680" s="39" t="s">
        <v>2818</v>
      </c>
      <c r="D1680" s="39" t="s">
        <v>3264</v>
      </c>
      <c r="E1680" s="38" t="s">
        <v>1934</v>
      </c>
      <c r="F1680" s="38" t="s">
        <v>1702</v>
      </c>
      <c r="G1680" s="39">
        <v>26.89</v>
      </c>
      <c r="H1680" s="40">
        <v>451.75</v>
      </c>
      <c r="I1680" s="196"/>
    </row>
    <row r="1681" spans="1:9" ht="19.5" x14ac:dyDescent="0.2">
      <c r="A1681" s="37" t="s">
        <v>654</v>
      </c>
      <c r="B1681" s="38" t="s">
        <v>3266</v>
      </c>
      <c r="C1681" s="39" t="s">
        <v>2815</v>
      </c>
      <c r="D1681" s="39" t="s">
        <v>3267</v>
      </c>
      <c r="E1681" s="38" t="s">
        <v>430</v>
      </c>
      <c r="F1681" s="38" t="s">
        <v>4234</v>
      </c>
      <c r="G1681" s="39">
        <v>94.5</v>
      </c>
      <c r="H1681" s="40">
        <v>230.99</v>
      </c>
      <c r="I1681" s="196"/>
    </row>
    <row r="1682" spans="1:9" ht="19.5" x14ac:dyDescent="0.2">
      <c r="A1682" s="37" t="s">
        <v>654</v>
      </c>
      <c r="B1682" s="38" t="s">
        <v>3274</v>
      </c>
      <c r="C1682" s="39" t="s">
        <v>2815</v>
      </c>
      <c r="D1682" s="39" t="s">
        <v>3275</v>
      </c>
      <c r="E1682" s="38" t="s">
        <v>104</v>
      </c>
      <c r="F1682" s="38" t="s">
        <v>4235</v>
      </c>
      <c r="G1682" s="39">
        <v>9.64</v>
      </c>
      <c r="H1682" s="40">
        <v>13.99</v>
      </c>
      <c r="I1682" s="196"/>
    </row>
    <row r="1683" spans="1:9" x14ac:dyDescent="0.2">
      <c r="A1683" s="37" t="s">
        <v>654</v>
      </c>
      <c r="B1683" s="38" t="s">
        <v>3269</v>
      </c>
      <c r="C1683" s="39" t="s">
        <v>95</v>
      </c>
      <c r="D1683" s="39" t="s">
        <v>3270</v>
      </c>
      <c r="E1683" s="38" t="s">
        <v>76</v>
      </c>
      <c r="F1683" s="38" t="s">
        <v>4236</v>
      </c>
      <c r="G1683" s="39">
        <v>0.13</v>
      </c>
      <c r="H1683" s="40">
        <v>5.72</v>
      </c>
      <c r="I1683" s="196"/>
    </row>
    <row r="1684" spans="1:9" x14ac:dyDescent="0.2">
      <c r="A1684" s="37" t="s">
        <v>654</v>
      </c>
      <c r="B1684" s="38" t="s">
        <v>3272</v>
      </c>
      <c r="C1684" s="39" t="s">
        <v>95</v>
      </c>
      <c r="D1684" s="39" t="s">
        <v>3273</v>
      </c>
      <c r="E1684" s="38" t="s">
        <v>76</v>
      </c>
      <c r="F1684" s="38" t="s">
        <v>4236</v>
      </c>
      <c r="G1684" s="39">
        <v>0.06</v>
      </c>
      <c r="H1684" s="40">
        <v>2.64</v>
      </c>
      <c r="I1684" s="196"/>
    </row>
    <row r="1685" spans="1:9" x14ac:dyDescent="0.2">
      <c r="A1685" s="37" t="s">
        <v>2393</v>
      </c>
      <c r="B1685" s="38" t="s">
        <v>60</v>
      </c>
      <c r="C1685" s="39" t="s">
        <v>61</v>
      </c>
      <c r="D1685" s="39" t="s">
        <v>3</v>
      </c>
      <c r="E1685" s="38" t="s">
        <v>62</v>
      </c>
      <c r="F1685" s="38" t="s">
        <v>63</v>
      </c>
      <c r="G1685" s="39" t="s">
        <v>64</v>
      </c>
      <c r="H1685" s="40" t="s">
        <v>4</v>
      </c>
      <c r="I1685" s="196"/>
    </row>
    <row r="1686" spans="1:9" x14ac:dyDescent="0.2">
      <c r="A1686" s="37" t="s">
        <v>78</v>
      </c>
      <c r="B1686" s="38" t="s">
        <v>2394</v>
      </c>
      <c r="C1686" s="39" t="s">
        <v>74</v>
      </c>
      <c r="D1686" s="39" t="s">
        <v>2395</v>
      </c>
      <c r="E1686" s="38" t="s">
        <v>104</v>
      </c>
      <c r="F1686" s="38" t="s">
        <v>6</v>
      </c>
      <c r="G1686" s="39">
        <v>33.15</v>
      </c>
      <c r="H1686" s="40">
        <v>33.15</v>
      </c>
      <c r="I1686" s="196"/>
    </row>
    <row r="1687" spans="1:9" x14ac:dyDescent="0.2">
      <c r="A1687" s="37" t="s">
        <v>2673</v>
      </c>
      <c r="B1687" s="38" t="s">
        <v>2744</v>
      </c>
      <c r="C1687" s="39" t="s">
        <v>95</v>
      </c>
      <c r="D1687" s="39" t="s">
        <v>2745</v>
      </c>
      <c r="E1687" s="38" t="s">
        <v>2641</v>
      </c>
      <c r="F1687" s="38" t="s">
        <v>4237</v>
      </c>
      <c r="G1687" s="39">
        <v>20.79</v>
      </c>
      <c r="H1687" s="40">
        <v>3.32</v>
      </c>
      <c r="I1687" s="196"/>
    </row>
    <row r="1688" spans="1:9" x14ac:dyDescent="0.2">
      <c r="A1688" s="37" t="s">
        <v>2673</v>
      </c>
      <c r="B1688" s="38" t="s">
        <v>2742</v>
      </c>
      <c r="C1688" s="39" t="s">
        <v>95</v>
      </c>
      <c r="D1688" s="39" t="s">
        <v>2743</v>
      </c>
      <c r="E1688" s="38" t="s">
        <v>2641</v>
      </c>
      <c r="F1688" s="38" t="s">
        <v>4238</v>
      </c>
      <c r="G1688" s="39">
        <v>25.37</v>
      </c>
      <c r="H1688" s="40">
        <v>2.02</v>
      </c>
      <c r="I1688" s="196"/>
    </row>
    <row r="1689" spans="1:9" ht="29.25" x14ac:dyDescent="0.2">
      <c r="A1689" s="37" t="s">
        <v>654</v>
      </c>
      <c r="B1689" s="38" t="s">
        <v>4239</v>
      </c>
      <c r="C1689" s="39" t="s">
        <v>95</v>
      </c>
      <c r="D1689" s="39" t="s">
        <v>4240</v>
      </c>
      <c r="E1689" s="38" t="s">
        <v>4241</v>
      </c>
      <c r="F1689" s="38" t="s">
        <v>2976</v>
      </c>
      <c r="G1689" s="39">
        <v>27</v>
      </c>
      <c r="H1689" s="40">
        <v>27.81</v>
      </c>
      <c r="I1689" s="196"/>
    </row>
    <row r="1690" spans="1:9" x14ac:dyDescent="0.2">
      <c r="A1690" s="37" t="s">
        <v>2407</v>
      </c>
      <c r="B1690" s="38" t="s">
        <v>60</v>
      </c>
      <c r="C1690" s="39" t="s">
        <v>61</v>
      </c>
      <c r="D1690" s="39" t="s">
        <v>3</v>
      </c>
      <c r="E1690" s="38" t="s">
        <v>62</v>
      </c>
      <c r="F1690" s="38" t="s">
        <v>63</v>
      </c>
      <c r="G1690" s="39" t="s">
        <v>64</v>
      </c>
      <c r="H1690" s="40" t="s">
        <v>4</v>
      </c>
      <c r="I1690" s="196"/>
    </row>
    <row r="1691" spans="1:9" ht="19.5" x14ac:dyDescent="0.2">
      <c r="A1691" s="37" t="s">
        <v>78</v>
      </c>
      <c r="B1691" s="38" t="s">
        <v>2408</v>
      </c>
      <c r="C1691" s="39" t="s">
        <v>74</v>
      </c>
      <c r="D1691" s="39" t="s">
        <v>2409</v>
      </c>
      <c r="E1691" s="38" t="s">
        <v>97</v>
      </c>
      <c r="F1691" s="38" t="s">
        <v>6</v>
      </c>
      <c r="G1691" s="39">
        <v>15.17</v>
      </c>
      <c r="H1691" s="40">
        <v>15.17</v>
      </c>
      <c r="I1691" s="196"/>
    </row>
    <row r="1692" spans="1:9" x14ac:dyDescent="0.2">
      <c r="A1692" s="37" t="s">
        <v>2673</v>
      </c>
      <c r="B1692" s="38" t="s">
        <v>2685</v>
      </c>
      <c r="C1692" s="39" t="s">
        <v>95</v>
      </c>
      <c r="D1692" s="39" t="s">
        <v>2686</v>
      </c>
      <c r="E1692" s="38" t="s">
        <v>2641</v>
      </c>
      <c r="F1692" s="38" t="s">
        <v>2810</v>
      </c>
      <c r="G1692" s="39">
        <v>21.69</v>
      </c>
      <c r="H1692" s="40">
        <v>3.55</v>
      </c>
      <c r="I1692" s="196"/>
    </row>
    <row r="1693" spans="1:9" x14ac:dyDescent="0.2">
      <c r="A1693" s="37" t="s">
        <v>2673</v>
      </c>
      <c r="B1693" s="38" t="s">
        <v>2688</v>
      </c>
      <c r="C1693" s="39" t="s">
        <v>95</v>
      </c>
      <c r="D1693" s="39" t="s">
        <v>2689</v>
      </c>
      <c r="E1693" s="38" t="s">
        <v>2641</v>
      </c>
      <c r="F1693" s="38" t="s">
        <v>2810</v>
      </c>
      <c r="G1693" s="39">
        <v>29.75</v>
      </c>
      <c r="H1693" s="40">
        <v>4.87</v>
      </c>
      <c r="I1693" s="196"/>
    </row>
    <row r="1694" spans="1:9" x14ac:dyDescent="0.2">
      <c r="A1694" s="37" t="s">
        <v>654</v>
      </c>
      <c r="B1694" s="38" t="s">
        <v>4242</v>
      </c>
      <c r="C1694" s="39" t="s">
        <v>95</v>
      </c>
      <c r="D1694" s="39" t="s">
        <v>4243</v>
      </c>
      <c r="E1694" s="38" t="s">
        <v>97</v>
      </c>
      <c r="F1694" s="38" t="s">
        <v>2813</v>
      </c>
      <c r="G1694" s="39">
        <v>6.64</v>
      </c>
      <c r="H1694" s="40">
        <v>6.75</v>
      </c>
      <c r="I1694" s="196"/>
    </row>
    <row r="1695" spans="1:9" x14ac:dyDescent="0.2">
      <c r="A1695" s="37" t="s">
        <v>2412</v>
      </c>
      <c r="B1695" s="38" t="s">
        <v>60</v>
      </c>
      <c r="C1695" s="39" t="s">
        <v>61</v>
      </c>
      <c r="D1695" s="39" t="s">
        <v>3</v>
      </c>
      <c r="E1695" s="38" t="s">
        <v>62</v>
      </c>
      <c r="F1695" s="38" t="s">
        <v>63</v>
      </c>
      <c r="G1695" s="39" t="s">
        <v>64</v>
      </c>
      <c r="H1695" s="40" t="s">
        <v>4</v>
      </c>
      <c r="I1695" s="196"/>
    </row>
    <row r="1696" spans="1:9" ht="19.5" x14ac:dyDescent="0.2">
      <c r="A1696" s="37" t="s">
        <v>78</v>
      </c>
      <c r="B1696" s="38" t="s">
        <v>2413</v>
      </c>
      <c r="C1696" s="39" t="s">
        <v>74</v>
      </c>
      <c r="D1696" s="39" t="s">
        <v>2414</v>
      </c>
      <c r="E1696" s="38" t="s">
        <v>76</v>
      </c>
      <c r="F1696" s="38" t="s">
        <v>6</v>
      </c>
      <c r="G1696" s="39">
        <v>422.23</v>
      </c>
      <c r="H1696" s="40">
        <v>422.23</v>
      </c>
      <c r="I1696" s="196"/>
    </row>
    <row r="1697" spans="1:9" x14ac:dyDescent="0.2">
      <c r="A1697" s="37" t="s">
        <v>2673</v>
      </c>
      <c r="B1697" s="38" t="s">
        <v>2901</v>
      </c>
      <c r="C1697" s="39" t="s">
        <v>95</v>
      </c>
      <c r="D1697" s="39" t="s">
        <v>2902</v>
      </c>
      <c r="E1697" s="38" t="s">
        <v>2641</v>
      </c>
      <c r="F1697" s="38" t="s">
        <v>4244</v>
      </c>
      <c r="G1697" s="39">
        <v>25.75</v>
      </c>
      <c r="H1697" s="40">
        <v>122.49</v>
      </c>
      <c r="I1697" s="196"/>
    </row>
    <row r="1698" spans="1:9" x14ac:dyDescent="0.2">
      <c r="A1698" s="37" t="s">
        <v>2673</v>
      </c>
      <c r="B1698" s="38" t="s">
        <v>2744</v>
      </c>
      <c r="C1698" s="39" t="s">
        <v>95</v>
      </c>
      <c r="D1698" s="39" t="s">
        <v>2745</v>
      </c>
      <c r="E1698" s="38" t="s">
        <v>2641</v>
      </c>
      <c r="F1698" s="38" t="s">
        <v>4244</v>
      </c>
      <c r="G1698" s="39">
        <v>20.79</v>
      </c>
      <c r="H1698" s="40">
        <v>98.89</v>
      </c>
      <c r="I1698" s="196"/>
    </row>
    <row r="1699" spans="1:9" ht="19.5" x14ac:dyDescent="0.2">
      <c r="A1699" s="37" t="s">
        <v>654</v>
      </c>
      <c r="B1699" s="38" t="s">
        <v>4245</v>
      </c>
      <c r="C1699" s="39" t="s">
        <v>95</v>
      </c>
      <c r="D1699" s="39" t="s">
        <v>2414</v>
      </c>
      <c r="E1699" s="38" t="s">
        <v>76</v>
      </c>
      <c r="F1699" s="38" t="s">
        <v>6</v>
      </c>
      <c r="G1699" s="39">
        <v>200.85</v>
      </c>
      <c r="H1699" s="40">
        <v>200.85</v>
      </c>
      <c r="I1699" s="196"/>
    </row>
    <row r="1700" spans="1:9" x14ac:dyDescent="0.2">
      <c r="A1700" s="37" t="s">
        <v>2416</v>
      </c>
      <c r="B1700" s="38" t="s">
        <v>60</v>
      </c>
      <c r="C1700" s="39" t="s">
        <v>61</v>
      </c>
      <c r="D1700" s="39" t="s">
        <v>3</v>
      </c>
      <c r="E1700" s="38" t="s">
        <v>62</v>
      </c>
      <c r="F1700" s="38" t="s">
        <v>63</v>
      </c>
      <c r="G1700" s="39" t="s">
        <v>64</v>
      </c>
      <c r="H1700" s="40" t="s">
        <v>4</v>
      </c>
      <c r="I1700" s="196"/>
    </row>
    <row r="1701" spans="1:9" x14ac:dyDescent="0.2">
      <c r="A1701" s="37" t="s">
        <v>78</v>
      </c>
      <c r="B1701" s="38" t="s">
        <v>2417</v>
      </c>
      <c r="C1701" s="39" t="s">
        <v>74</v>
      </c>
      <c r="D1701" s="39" t="s">
        <v>2418</v>
      </c>
      <c r="E1701" s="38" t="s">
        <v>76</v>
      </c>
      <c r="F1701" s="38" t="s">
        <v>6</v>
      </c>
      <c r="G1701" s="39">
        <v>369.24</v>
      </c>
      <c r="H1701" s="40">
        <v>369.24</v>
      </c>
      <c r="I1701" s="196"/>
    </row>
    <row r="1702" spans="1:9" x14ac:dyDescent="0.2">
      <c r="A1702" s="37" t="s">
        <v>2673</v>
      </c>
      <c r="B1702" s="38" t="s">
        <v>2744</v>
      </c>
      <c r="C1702" s="39" t="s">
        <v>95</v>
      </c>
      <c r="D1702" s="39" t="s">
        <v>2745</v>
      </c>
      <c r="E1702" s="38" t="s">
        <v>2641</v>
      </c>
      <c r="F1702" s="38" t="s">
        <v>4246</v>
      </c>
      <c r="G1702" s="39">
        <v>20.79</v>
      </c>
      <c r="H1702" s="40">
        <v>130.76</v>
      </c>
      <c r="I1702" s="196"/>
    </row>
    <row r="1703" spans="1:9" x14ac:dyDescent="0.2">
      <c r="A1703" s="37" t="s">
        <v>2673</v>
      </c>
      <c r="B1703" s="38" t="s">
        <v>2901</v>
      </c>
      <c r="C1703" s="39" t="s">
        <v>95</v>
      </c>
      <c r="D1703" s="39" t="s">
        <v>2902</v>
      </c>
      <c r="E1703" s="38" t="s">
        <v>2641</v>
      </c>
      <c r="F1703" s="38" t="s">
        <v>4247</v>
      </c>
      <c r="G1703" s="39">
        <v>25.75</v>
      </c>
      <c r="H1703" s="40">
        <v>92.18</v>
      </c>
      <c r="I1703" s="196"/>
    </row>
    <row r="1704" spans="1:9" x14ac:dyDescent="0.2">
      <c r="A1704" s="37" t="s">
        <v>654</v>
      </c>
      <c r="B1704" s="38" t="s">
        <v>3746</v>
      </c>
      <c r="C1704" s="39" t="s">
        <v>95</v>
      </c>
      <c r="D1704" s="39" t="s">
        <v>3747</v>
      </c>
      <c r="E1704" s="38" t="s">
        <v>111</v>
      </c>
      <c r="F1704" s="38" t="s">
        <v>4248</v>
      </c>
      <c r="G1704" s="39">
        <v>88.13</v>
      </c>
      <c r="H1704" s="40">
        <v>0.78</v>
      </c>
      <c r="I1704" s="196"/>
    </row>
    <row r="1705" spans="1:9" x14ac:dyDescent="0.2">
      <c r="A1705" s="37" t="s">
        <v>654</v>
      </c>
      <c r="B1705" s="38" t="s">
        <v>3005</v>
      </c>
      <c r="C1705" s="39" t="s">
        <v>95</v>
      </c>
      <c r="D1705" s="39" t="s">
        <v>3006</v>
      </c>
      <c r="E1705" s="38" t="s">
        <v>111</v>
      </c>
      <c r="F1705" s="38" t="s">
        <v>2748</v>
      </c>
      <c r="G1705" s="39">
        <v>87</v>
      </c>
      <c r="H1705" s="40">
        <v>9.57</v>
      </c>
      <c r="I1705" s="196"/>
    </row>
    <row r="1706" spans="1:9" x14ac:dyDescent="0.2">
      <c r="A1706" s="37" t="s">
        <v>654</v>
      </c>
      <c r="B1706" s="38" t="s">
        <v>3008</v>
      </c>
      <c r="C1706" s="39" t="s">
        <v>95</v>
      </c>
      <c r="D1706" s="39" t="s">
        <v>3009</v>
      </c>
      <c r="E1706" s="38" t="s">
        <v>787</v>
      </c>
      <c r="F1706" s="38" t="s">
        <v>4249</v>
      </c>
      <c r="G1706" s="39">
        <v>1.2</v>
      </c>
      <c r="H1706" s="40">
        <v>9.43</v>
      </c>
      <c r="I1706" s="196"/>
    </row>
    <row r="1707" spans="1:9" ht="19.5" x14ac:dyDescent="0.2">
      <c r="A1707" s="37" t="s">
        <v>654</v>
      </c>
      <c r="B1707" s="38" t="s">
        <v>3756</v>
      </c>
      <c r="C1707" s="39" t="s">
        <v>95</v>
      </c>
      <c r="D1707" s="39" t="s">
        <v>3757</v>
      </c>
      <c r="E1707" s="38" t="s">
        <v>104</v>
      </c>
      <c r="F1707" s="38" t="s">
        <v>4250</v>
      </c>
      <c r="G1707" s="39">
        <v>59.69</v>
      </c>
      <c r="H1707" s="40">
        <v>5.1100000000000003</v>
      </c>
      <c r="I1707" s="196"/>
    </row>
    <row r="1708" spans="1:9" x14ac:dyDescent="0.2">
      <c r="A1708" s="37" t="s">
        <v>654</v>
      </c>
      <c r="B1708" s="38" t="s">
        <v>3011</v>
      </c>
      <c r="C1708" s="39" t="s">
        <v>95</v>
      </c>
      <c r="D1708" s="39" t="s">
        <v>3012</v>
      </c>
      <c r="E1708" s="38" t="s">
        <v>787</v>
      </c>
      <c r="F1708" s="38" t="s">
        <v>4251</v>
      </c>
      <c r="G1708" s="39">
        <v>0.8</v>
      </c>
      <c r="H1708" s="40">
        <v>19.82</v>
      </c>
      <c r="I1708" s="196"/>
    </row>
    <row r="1709" spans="1:9" x14ac:dyDescent="0.2">
      <c r="A1709" s="37" t="s">
        <v>654</v>
      </c>
      <c r="B1709" s="38" t="s">
        <v>3737</v>
      </c>
      <c r="C1709" s="39" t="s">
        <v>95</v>
      </c>
      <c r="D1709" s="39" t="s">
        <v>3738</v>
      </c>
      <c r="E1709" s="38" t="s">
        <v>111</v>
      </c>
      <c r="F1709" s="38" t="s">
        <v>4252</v>
      </c>
      <c r="G1709" s="39">
        <v>99.4</v>
      </c>
      <c r="H1709" s="40">
        <v>0.93</v>
      </c>
      <c r="I1709" s="196"/>
    </row>
    <row r="1710" spans="1:9" x14ac:dyDescent="0.2">
      <c r="A1710" s="37" t="s">
        <v>654</v>
      </c>
      <c r="B1710" s="38" t="s">
        <v>3760</v>
      </c>
      <c r="C1710" s="39" t="s">
        <v>95</v>
      </c>
      <c r="D1710" s="39" t="s">
        <v>3761</v>
      </c>
      <c r="E1710" s="38" t="s">
        <v>111</v>
      </c>
      <c r="F1710" s="38" t="s">
        <v>4253</v>
      </c>
      <c r="G1710" s="39">
        <v>93.4</v>
      </c>
      <c r="H1710" s="40">
        <v>0.8</v>
      </c>
      <c r="I1710" s="196"/>
    </row>
    <row r="1711" spans="1:9" x14ac:dyDescent="0.2">
      <c r="A1711" s="37" t="s">
        <v>654</v>
      </c>
      <c r="B1711" s="38" t="s">
        <v>3742</v>
      </c>
      <c r="C1711" s="39" t="s">
        <v>95</v>
      </c>
      <c r="D1711" s="39" t="s">
        <v>3743</v>
      </c>
      <c r="E1711" s="38" t="s">
        <v>76</v>
      </c>
      <c r="F1711" s="38" t="s">
        <v>4254</v>
      </c>
      <c r="G1711" s="39">
        <v>0.65</v>
      </c>
      <c r="H1711" s="40">
        <v>92.95</v>
      </c>
      <c r="I1711" s="196"/>
    </row>
    <row r="1712" spans="1:9" x14ac:dyDescent="0.2">
      <c r="A1712" s="37" t="s">
        <v>654</v>
      </c>
      <c r="B1712" s="38" t="s">
        <v>3764</v>
      </c>
      <c r="C1712" s="39" t="s">
        <v>95</v>
      </c>
      <c r="D1712" s="39" t="s">
        <v>3765</v>
      </c>
      <c r="E1712" s="38" t="s">
        <v>787</v>
      </c>
      <c r="F1712" s="38" t="s">
        <v>2801</v>
      </c>
      <c r="G1712" s="39">
        <v>7.68</v>
      </c>
      <c r="H1712" s="40">
        <v>6.91</v>
      </c>
      <c r="I1712" s="196"/>
    </row>
    <row r="1713" spans="1:9" x14ac:dyDescent="0.2">
      <c r="A1713" s="37" t="s">
        <v>2420</v>
      </c>
      <c r="B1713" s="38" t="s">
        <v>60</v>
      </c>
      <c r="C1713" s="39" t="s">
        <v>61</v>
      </c>
      <c r="D1713" s="39" t="s">
        <v>3</v>
      </c>
      <c r="E1713" s="38" t="s">
        <v>62</v>
      </c>
      <c r="F1713" s="38" t="s">
        <v>63</v>
      </c>
      <c r="G1713" s="39" t="s">
        <v>64</v>
      </c>
      <c r="H1713" s="40" t="s">
        <v>4</v>
      </c>
      <c r="I1713" s="196"/>
    </row>
    <row r="1714" spans="1:9" ht="19.5" x14ac:dyDescent="0.2">
      <c r="A1714" s="37" t="s">
        <v>78</v>
      </c>
      <c r="B1714" s="38" t="s">
        <v>2421</v>
      </c>
      <c r="C1714" s="39" t="s">
        <v>74</v>
      </c>
      <c r="D1714" s="39" t="s">
        <v>2422</v>
      </c>
      <c r="E1714" s="38" t="s">
        <v>76</v>
      </c>
      <c r="F1714" s="38" t="s">
        <v>6</v>
      </c>
      <c r="G1714" s="39">
        <v>21.09</v>
      </c>
      <c r="H1714" s="40">
        <v>21.09</v>
      </c>
      <c r="I1714" s="196"/>
    </row>
    <row r="1715" spans="1:9" x14ac:dyDescent="0.2">
      <c r="A1715" s="37" t="s">
        <v>2673</v>
      </c>
      <c r="B1715" s="38" t="s">
        <v>2685</v>
      </c>
      <c r="C1715" s="39" t="s">
        <v>95</v>
      </c>
      <c r="D1715" s="39" t="s">
        <v>2686</v>
      </c>
      <c r="E1715" s="38" t="s">
        <v>2641</v>
      </c>
      <c r="F1715" s="38" t="s">
        <v>3683</v>
      </c>
      <c r="G1715" s="39">
        <v>21.69</v>
      </c>
      <c r="H1715" s="40">
        <v>7.29</v>
      </c>
      <c r="I1715" s="196"/>
    </row>
    <row r="1716" spans="1:9" x14ac:dyDescent="0.2">
      <c r="A1716" s="37" t="s">
        <v>2673</v>
      </c>
      <c r="B1716" s="38" t="s">
        <v>2688</v>
      </c>
      <c r="C1716" s="39" t="s">
        <v>95</v>
      </c>
      <c r="D1716" s="39" t="s">
        <v>2689</v>
      </c>
      <c r="E1716" s="38" t="s">
        <v>2641</v>
      </c>
      <c r="F1716" s="38" t="s">
        <v>3683</v>
      </c>
      <c r="G1716" s="39">
        <v>29.75</v>
      </c>
      <c r="H1716" s="40">
        <v>10.01</v>
      </c>
      <c r="I1716" s="196"/>
    </row>
    <row r="1717" spans="1:9" x14ac:dyDescent="0.2">
      <c r="A1717" s="37" t="s">
        <v>654</v>
      </c>
      <c r="B1717" s="38" t="s">
        <v>4255</v>
      </c>
      <c r="C1717" s="39" t="s">
        <v>2818</v>
      </c>
      <c r="D1717" s="39" t="s">
        <v>4256</v>
      </c>
      <c r="E1717" s="38" t="s">
        <v>430</v>
      </c>
      <c r="F1717" s="38" t="s">
        <v>6</v>
      </c>
      <c r="G1717" s="39">
        <v>3.79</v>
      </c>
      <c r="H1717" s="40">
        <v>3.79</v>
      </c>
      <c r="I1717" s="196"/>
    </row>
    <row r="1718" spans="1:9" x14ac:dyDescent="0.2">
      <c r="A1718" s="37" t="s">
        <v>2429</v>
      </c>
      <c r="B1718" s="38" t="s">
        <v>60</v>
      </c>
      <c r="C1718" s="39" t="s">
        <v>61</v>
      </c>
      <c r="D1718" s="39" t="s">
        <v>3</v>
      </c>
      <c r="E1718" s="38" t="s">
        <v>62</v>
      </c>
      <c r="F1718" s="38" t="s">
        <v>63</v>
      </c>
      <c r="G1718" s="39" t="s">
        <v>64</v>
      </c>
      <c r="H1718" s="40" t="s">
        <v>4</v>
      </c>
      <c r="I1718" s="196"/>
    </row>
    <row r="1719" spans="1:9" ht="19.5" x14ac:dyDescent="0.2">
      <c r="A1719" s="37" t="s">
        <v>78</v>
      </c>
      <c r="B1719" s="38" t="s">
        <v>2430</v>
      </c>
      <c r="C1719" s="39" t="s">
        <v>74</v>
      </c>
      <c r="D1719" s="39" t="s">
        <v>2431</v>
      </c>
      <c r="E1719" s="38" t="s">
        <v>76</v>
      </c>
      <c r="F1719" s="38" t="s">
        <v>6</v>
      </c>
      <c r="G1719" s="39">
        <v>6.31</v>
      </c>
      <c r="H1719" s="40">
        <v>6.31</v>
      </c>
      <c r="I1719" s="196"/>
    </row>
    <row r="1720" spans="1:9" x14ac:dyDescent="0.2">
      <c r="A1720" s="37" t="s">
        <v>2673</v>
      </c>
      <c r="B1720" s="38" t="s">
        <v>2688</v>
      </c>
      <c r="C1720" s="39" t="s">
        <v>95</v>
      </c>
      <c r="D1720" s="39" t="s">
        <v>2689</v>
      </c>
      <c r="E1720" s="38" t="s">
        <v>2641</v>
      </c>
      <c r="F1720" s="38" t="s">
        <v>2965</v>
      </c>
      <c r="G1720" s="39">
        <v>29.75</v>
      </c>
      <c r="H1720" s="40">
        <v>2.97</v>
      </c>
      <c r="I1720" s="196"/>
    </row>
    <row r="1721" spans="1:9" x14ac:dyDescent="0.2">
      <c r="A1721" s="37" t="s">
        <v>2673</v>
      </c>
      <c r="B1721" s="38" t="s">
        <v>2685</v>
      </c>
      <c r="C1721" s="39" t="s">
        <v>95</v>
      </c>
      <c r="D1721" s="39" t="s">
        <v>2686</v>
      </c>
      <c r="E1721" s="38" t="s">
        <v>2641</v>
      </c>
      <c r="F1721" s="38" t="s">
        <v>2965</v>
      </c>
      <c r="G1721" s="39">
        <v>21.69</v>
      </c>
      <c r="H1721" s="40">
        <v>2.16</v>
      </c>
      <c r="I1721" s="196"/>
    </row>
    <row r="1722" spans="1:9" x14ac:dyDescent="0.2">
      <c r="A1722" s="37" t="s">
        <v>654</v>
      </c>
      <c r="B1722" s="38" t="s">
        <v>4257</v>
      </c>
      <c r="C1722" s="39" t="s">
        <v>2822</v>
      </c>
      <c r="D1722" s="39" t="s">
        <v>4258</v>
      </c>
      <c r="E1722" s="38" t="s">
        <v>76</v>
      </c>
      <c r="F1722" s="38" t="s">
        <v>6</v>
      </c>
      <c r="G1722" s="39">
        <v>0.82</v>
      </c>
      <c r="H1722" s="40">
        <v>0.82</v>
      </c>
      <c r="I1722" s="196"/>
    </row>
    <row r="1723" spans="1:9" ht="19.5" x14ac:dyDescent="0.2">
      <c r="A1723" s="37" t="s">
        <v>654</v>
      </c>
      <c r="B1723" s="38" t="s">
        <v>3703</v>
      </c>
      <c r="C1723" s="39" t="s">
        <v>95</v>
      </c>
      <c r="D1723" s="39" t="s">
        <v>3704</v>
      </c>
      <c r="E1723" s="38" t="s">
        <v>76</v>
      </c>
      <c r="F1723" s="38" t="s">
        <v>6</v>
      </c>
      <c r="G1723" s="39">
        <v>0.36</v>
      </c>
      <c r="H1723" s="40">
        <v>0.36</v>
      </c>
      <c r="I1723" s="196"/>
    </row>
    <row r="1724" spans="1:9" x14ac:dyDescent="0.2">
      <c r="A1724" s="37" t="s">
        <v>2433</v>
      </c>
      <c r="B1724" s="38" t="s">
        <v>60</v>
      </c>
      <c r="C1724" s="39" t="s">
        <v>61</v>
      </c>
      <c r="D1724" s="39" t="s">
        <v>3</v>
      </c>
      <c r="E1724" s="38" t="s">
        <v>62</v>
      </c>
      <c r="F1724" s="38" t="s">
        <v>63</v>
      </c>
      <c r="G1724" s="39" t="s">
        <v>64</v>
      </c>
      <c r="H1724" s="40" t="s">
        <v>4</v>
      </c>
      <c r="I1724" s="196"/>
    </row>
    <row r="1725" spans="1:9" x14ac:dyDescent="0.2">
      <c r="A1725" s="37" t="s">
        <v>78</v>
      </c>
      <c r="B1725" s="38" t="s">
        <v>2434</v>
      </c>
      <c r="C1725" s="39" t="s">
        <v>74</v>
      </c>
      <c r="D1725" s="39" t="s">
        <v>2435</v>
      </c>
      <c r="E1725" s="38" t="s">
        <v>76</v>
      </c>
      <c r="F1725" s="38" t="s">
        <v>6</v>
      </c>
      <c r="G1725" s="39">
        <v>165.71</v>
      </c>
      <c r="H1725" s="40">
        <v>165.71</v>
      </c>
      <c r="I1725" s="196"/>
    </row>
    <row r="1726" spans="1:9" x14ac:dyDescent="0.2">
      <c r="A1726" s="37" t="s">
        <v>2673</v>
      </c>
      <c r="B1726" s="38" t="s">
        <v>2685</v>
      </c>
      <c r="C1726" s="39" t="s">
        <v>95</v>
      </c>
      <c r="D1726" s="39" t="s">
        <v>2686</v>
      </c>
      <c r="E1726" s="38" t="s">
        <v>2641</v>
      </c>
      <c r="F1726" s="38" t="s">
        <v>4259</v>
      </c>
      <c r="G1726" s="39">
        <v>21.69</v>
      </c>
      <c r="H1726" s="40">
        <v>15.37</v>
      </c>
      <c r="I1726" s="196"/>
    </row>
    <row r="1727" spans="1:9" x14ac:dyDescent="0.2">
      <c r="A1727" s="37" t="s">
        <v>2673</v>
      </c>
      <c r="B1727" s="38" t="s">
        <v>2688</v>
      </c>
      <c r="C1727" s="39" t="s">
        <v>95</v>
      </c>
      <c r="D1727" s="39" t="s">
        <v>2689</v>
      </c>
      <c r="E1727" s="38" t="s">
        <v>2641</v>
      </c>
      <c r="F1727" s="38" t="s">
        <v>4259</v>
      </c>
      <c r="G1727" s="39">
        <v>29.75</v>
      </c>
      <c r="H1727" s="40">
        <v>21.09</v>
      </c>
      <c r="I1727" s="196"/>
    </row>
    <row r="1728" spans="1:9" x14ac:dyDescent="0.2">
      <c r="A1728" s="37" t="s">
        <v>654</v>
      </c>
      <c r="B1728" s="38" t="s">
        <v>4260</v>
      </c>
      <c r="C1728" s="39" t="s">
        <v>95</v>
      </c>
      <c r="D1728" s="39" t="s">
        <v>4261</v>
      </c>
      <c r="E1728" s="38" t="s">
        <v>76</v>
      </c>
      <c r="F1728" s="38" t="s">
        <v>4262</v>
      </c>
      <c r="G1728" s="39">
        <v>11.37</v>
      </c>
      <c r="H1728" s="40">
        <v>58.06</v>
      </c>
      <c r="I1728" s="196"/>
    </row>
    <row r="1729" spans="1:9" ht="19.5" x14ac:dyDescent="0.2">
      <c r="A1729" s="37" t="s">
        <v>654</v>
      </c>
      <c r="B1729" s="38" t="s">
        <v>3816</v>
      </c>
      <c r="C1729" s="39" t="s">
        <v>95</v>
      </c>
      <c r="D1729" s="39" t="s">
        <v>3817</v>
      </c>
      <c r="E1729" s="38" t="s">
        <v>76</v>
      </c>
      <c r="F1729" s="38" t="s">
        <v>6</v>
      </c>
      <c r="G1729" s="39">
        <v>71.19</v>
      </c>
      <c r="H1729" s="40">
        <v>71.19</v>
      </c>
      <c r="I1729" s="196"/>
    </row>
    <row r="1730" spans="1:9" x14ac:dyDescent="0.2">
      <c r="A1730" s="37" t="s">
        <v>2437</v>
      </c>
      <c r="B1730" s="38" t="s">
        <v>60</v>
      </c>
      <c r="C1730" s="39" t="s">
        <v>61</v>
      </c>
      <c r="D1730" s="39" t="s">
        <v>3</v>
      </c>
      <c r="E1730" s="38" t="s">
        <v>62</v>
      </c>
      <c r="F1730" s="38" t="s">
        <v>63</v>
      </c>
      <c r="G1730" s="39" t="s">
        <v>64</v>
      </c>
      <c r="H1730" s="40" t="s">
        <v>4</v>
      </c>
      <c r="I1730" s="196"/>
    </row>
    <row r="1731" spans="1:9" x14ac:dyDescent="0.2">
      <c r="A1731" s="37" t="s">
        <v>78</v>
      </c>
      <c r="B1731" s="38" t="s">
        <v>2438</v>
      </c>
      <c r="C1731" s="39" t="s">
        <v>74</v>
      </c>
      <c r="D1731" s="39" t="s">
        <v>2439</v>
      </c>
      <c r="E1731" s="38" t="s">
        <v>76</v>
      </c>
      <c r="F1731" s="38" t="s">
        <v>6</v>
      </c>
      <c r="G1731" s="39">
        <v>721.72</v>
      </c>
      <c r="H1731" s="40">
        <v>721.72</v>
      </c>
      <c r="I1731" s="196"/>
    </row>
    <row r="1732" spans="1:9" x14ac:dyDescent="0.2">
      <c r="A1732" s="37" t="s">
        <v>2673</v>
      </c>
      <c r="B1732" s="38" t="s">
        <v>2685</v>
      </c>
      <c r="C1732" s="39" t="s">
        <v>95</v>
      </c>
      <c r="D1732" s="39" t="s">
        <v>2686</v>
      </c>
      <c r="E1732" s="38" t="s">
        <v>2641</v>
      </c>
      <c r="F1732" s="38" t="s">
        <v>4259</v>
      </c>
      <c r="G1732" s="39">
        <v>21.69</v>
      </c>
      <c r="H1732" s="40">
        <v>15.37</v>
      </c>
      <c r="I1732" s="196"/>
    </row>
    <row r="1733" spans="1:9" x14ac:dyDescent="0.2">
      <c r="A1733" s="37" t="s">
        <v>2673</v>
      </c>
      <c r="B1733" s="38" t="s">
        <v>2688</v>
      </c>
      <c r="C1733" s="39" t="s">
        <v>95</v>
      </c>
      <c r="D1733" s="39" t="s">
        <v>2689</v>
      </c>
      <c r="E1733" s="38" t="s">
        <v>2641</v>
      </c>
      <c r="F1733" s="38" t="s">
        <v>4259</v>
      </c>
      <c r="G1733" s="39">
        <v>29.75</v>
      </c>
      <c r="H1733" s="40">
        <v>21.09</v>
      </c>
      <c r="I1733" s="196"/>
    </row>
    <row r="1734" spans="1:9" x14ac:dyDescent="0.2">
      <c r="A1734" s="37" t="s">
        <v>654</v>
      </c>
      <c r="B1734" s="38" t="s">
        <v>4260</v>
      </c>
      <c r="C1734" s="39" t="s">
        <v>95</v>
      </c>
      <c r="D1734" s="39" t="s">
        <v>4261</v>
      </c>
      <c r="E1734" s="38" t="s">
        <v>76</v>
      </c>
      <c r="F1734" s="38" t="s">
        <v>4262</v>
      </c>
      <c r="G1734" s="39">
        <v>11.37</v>
      </c>
      <c r="H1734" s="40">
        <v>58.06</v>
      </c>
      <c r="I1734" s="196"/>
    </row>
    <row r="1735" spans="1:9" x14ac:dyDescent="0.2">
      <c r="A1735" s="37" t="s">
        <v>654</v>
      </c>
      <c r="B1735" s="38" t="s">
        <v>4263</v>
      </c>
      <c r="C1735" s="39" t="s">
        <v>95</v>
      </c>
      <c r="D1735" s="39" t="s">
        <v>4264</v>
      </c>
      <c r="E1735" s="38" t="s">
        <v>76</v>
      </c>
      <c r="F1735" s="38" t="s">
        <v>42</v>
      </c>
      <c r="G1735" s="39">
        <v>313.60000000000002</v>
      </c>
      <c r="H1735" s="40">
        <v>627.20000000000005</v>
      </c>
      <c r="I1735" s="196"/>
    </row>
    <row r="1736" spans="1:9" x14ac:dyDescent="0.2">
      <c r="A1736" s="37" t="s">
        <v>2441</v>
      </c>
      <c r="B1736" s="38" t="s">
        <v>60</v>
      </c>
      <c r="C1736" s="39" t="s">
        <v>61</v>
      </c>
      <c r="D1736" s="39" t="s">
        <v>3</v>
      </c>
      <c r="E1736" s="38" t="s">
        <v>62</v>
      </c>
      <c r="F1736" s="38" t="s">
        <v>63</v>
      </c>
      <c r="G1736" s="39" t="s">
        <v>64</v>
      </c>
      <c r="H1736" s="40" t="s">
        <v>4</v>
      </c>
      <c r="I1736" s="196"/>
    </row>
    <row r="1737" spans="1:9" x14ac:dyDescent="0.2">
      <c r="A1737" s="37" t="s">
        <v>78</v>
      </c>
      <c r="B1737" s="38" t="s">
        <v>2442</v>
      </c>
      <c r="C1737" s="39" t="s">
        <v>74</v>
      </c>
      <c r="D1737" s="39" t="s">
        <v>2443</v>
      </c>
      <c r="E1737" s="38" t="s">
        <v>76</v>
      </c>
      <c r="F1737" s="38" t="s">
        <v>6</v>
      </c>
      <c r="G1737" s="39">
        <v>22.18</v>
      </c>
      <c r="H1737" s="40">
        <v>22.18</v>
      </c>
      <c r="I1737" s="196"/>
    </row>
    <row r="1738" spans="1:9" x14ac:dyDescent="0.2">
      <c r="A1738" s="37" t="s">
        <v>2673</v>
      </c>
      <c r="B1738" s="38" t="s">
        <v>2688</v>
      </c>
      <c r="C1738" s="39" t="s">
        <v>95</v>
      </c>
      <c r="D1738" s="39" t="s">
        <v>2689</v>
      </c>
      <c r="E1738" s="38" t="s">
        <v>2641</v>
      </c>
      <c r="F1738" s="38" t="s">
        <v>2777</v>
      </c>
      <c r="G1738" s="39">
        <v>29.75</v>
      </c>
      <c r="H1738" s="40">
        <v>7.43</v>
      </c>
      <c r="I1738" s="196"/>
    </row>
    <row r="1739" spans="1:9" x14ac:dyDescent="0.2">
      <c r="A1739" s="37" t="s">
        <v>2673</v>
      </c>
      <c r="B1739" s="38" t="s">
        <v>2685</v>
      </c>
      <c r="C1739" s="39" t="s">
        <v>95</v>
      </c>
      <c r="D1739" s="39" t="s">
        <v>2686</v>
      </c>
      <c r="E1739" s="38" t="s">
        <v>2641</v>
      </c>
      <c r="F1739" s="38" t="s">
        <v>2777</v>
      </c>
      <c r="G1739" s="39">
        <v>21.69</v>
      </c>
      <c r="H1739" s="40">
        <v>5.42</v>
      </c>
      <c r="I1739" s="196"/>
    </row>
    <row r="1740" spans="1:9" ht="19.5" x14ac:dyDescent="0.2">
      <c r="A1740" s="37" t="s">
        <v>654</v>
      </c>
      <c r="B1740" s="38" t="s">
        <v>4265</v>
      </c>
      <c r="C1740" s="39" t="s">
        <v>4811</v>
      </c>
      <c r="D1740" s="39" t="s">
        <v>4266</v>
      </c>
      <c r="E1740" s="38" t="s">
        <v>76</v>
      </c>
      <c r="F1740" s="38" t="s">
        <v>3081</v>
      </c>
      <c r="G1740" s="39">
        <v>47.38</v>
      </c>
      <c r="H1740" s="40">
        <v>1.89</v>
      </c>
      <c r="I1740" s="196"/>
    </row>
    <row r="1741" spans="1:9" x14ac:dyDescent="0.2">
      <c r="A1741" s="37" t="s">
        <v>654</v>
      </c>
      <c r="B1741" s="38" t="s">
        <v>4267</v>
      </c>
      <c r="C1741" s="39" t="s">
        <v>2818</v>
      </c>
      <c r="D1741" s="39" t="s">
        <v>4268</v>
      </c>
      <c r="E1741" s="38" t="s">
        <v>430</v>
      </c>
      <c r="F1741" s="38" t="s">
        <v>6</v>
      </c>
      <c r="G1741" s="39">
        <v>7.44</v>
      </c>
      <c r="H1741" s="40">
        <v>7.44</v>
      </c>
      <c r="I1741" s="196"/>
    </row>
    <row r="1742" spans="1:9" x14ac:dyDescent="0.2">
      <c r="A1742" s="37" t="s">
        <v>2445</v>
      </c>
      <c r="B1742" s="38" t="s">
        <v>60</v>
      </c>
      <c r="C1742" s="39" t="s">
        <v>61</v>
      </c>
      <c r="D1742" s="39" t="s">
        <v>3</v>
      </c>
      <c r="E1742" s="38" t="s">
        <v>62</v>
      </c>
      <c r="F1742" s="38" t="s">
        <v>63</v>
      </c>
      <c r="G1742" s="39" t="s">
        <v>64</v>
      </c>
      <c r="H1742" s="40" t="s">
        <v>4</v>
      </c>
      <c r="I1742" s="196"/>
    </row>
    <row r="1743" spans="1:9" x14ac:dyDescent="0.2">
      <c r="A1743" s="37" t="s">
        <v>78</v>
      </c>
      <c r="B1743" s="38" t="s">
        <v>2446</v>
      </c>
      <c r="C1743" s="39" t="s">
        <v>74</v>
      </c>
      <c r="D1743" s="39" t="s">
        <v>2447</v>
      </c>
      <c r="E1743" s="38" t="s">
        <v>76</v>
      </c>
      <c r="F1743" s="38" t="s">
        <v>6</v>
      </c>
      <c r="G1743" s="39">
        <v>21.55</v>
      </c>
      <c r="H1743" s="40">
        <v>21.55</v>
      </c>
      <c r="I1743" s="196"/>
    </row>
    <row r="1744" spans="1:9" x14ac:dyDescent="0.2">
      <c r="A1744" s="37" t="s">
        <v>2673</v>
      </c>
      <c r="B1744" s="38" t="s">
        <v>2688</v>
      </c>
      <c r="C1744" s="39" t="s">
        <v>95</v>
      </c>
      <c r="D1744" s="39" t="s">
        <v>2689</v>
      </c>
      <c r="E1744" s="38" t="s">
        <v>2641</v>
      </c>
      <c r="F1744" s="38" t="s">
        <v>2777</v>
      </c>
      <c r="G1744" s="39">
        <v>29.75</v>
      </c>
      <c r="H1744" s="40">
        <v>7.43</v>
      </c>
      <c r="I1744" s="196"/>
    </row>
    <row r="1745" spans="1:9" x14ac:dyDescent="0.2">
      <c r="A1745" s="37" t="s">
        <v>2673</v>
      </c>
      <c r="B1745" s="38" t="s">
        <v>2685</v>
      </c>
      <c r="C1745" s="39" t="s">
        <v>95</v>
      </c>
      <c r="D1745" s="39" t="s">
        <v>2686</v>
      </c>
      <c r="E1745" s="38" t="s">
        <v>2641</v>
      </c>
      <c r="F1745" s="38" t="s">
        <v>2777</v>
      </c>
      <c r="G1745" s="39">
        <v>21.69</v>
      </c>
      <c r="H1745" s="40">
        <v>5.42</v>
      </c>
      <c r="I1745" s="196"/>
    </row>
    <row r="1746" spans="1:9" ht="19.5" x14ac:dyDescent="0.2">
      <c r="A1746" s="37" t="s">
        <v>654</v>
      </c>
      <c r="B1746" s="38" t="s">
        <v>4265</v>
      </c>
      <c r="C1746" s="39" t="s">
        <v>4811</v>
      </c>
      <c r="D1746" s="39" t="s">
        <v>4266</v>
      </c>
      <c r="E1746" s="38" t="s">
        <v>76</v>
      </c>
      <c r="F1746" s="38" t="s">
        <v>4269</v>
      </c>
      <c r="G1746" s="39">
        <v>47.38</v>
      </c>
      <c r="H1746" s="40">
        <v>1.26</v>
      </c>
      <c r="I1746" s="196"/>
    </row>
    <row r="1747" spans="1:9" x14ac:dyDescent="0.2">
      <c r="A1747" s="37" t="s">
        <v>654</v>
      </c>
      <c r="B1747" s="38" t="s">
        <v>4267</v>
      </c>
      <c r="C1747" s="39" t="s">
        <v>2818</v>
      </c>
      <c r="D1747" s="39" t="s">
        <v>4268</v>
      </c>
      <c r="E1747" s="38" t="s">
        <v>430</v>
      </c>
      <c r="F1747" s="38" t="s">
        <v>6</v>
      </c>
      <c r="G1747" s="39">
        <v>7.44</v>
      </c>
      <c r="H1747" s="40">
        <v>7.44</v>
      </c>
      <c r="I1747" s="196"/>
    </row>
    <row r="1748" spans="1:9" x14ac:dyDescent="0.2">
      <c r="A1748" s="37" t="s">
        <v>2449</v>
      </c>
      <c r="B1748" s="38" t="s">
        <v>60</v>
      </c>
      <c r="C1748" s="39" t="s">
        <v>61</v>
      </c>
      <c r="D1748" s="39" t="s">
        <v>3</v>
      </c>
      <c r="E1748" s="38" t="s">
        <v>62</v>
      </c>
      <c r="F1748" s="38" t="s">
        <v>63</v>
      </c>
      <c r="G1748" s="39" t="s">
        <v>64</v>
      </c>
      <c r="H1748" s="40" t="s">
        <v>4</v>
      </c>
      <c r="I1748" s="196"/>
    </row>
    <row r="1749" spans="1:9" x14ac:dyDescent="0.2">
      <c r="A1749" s="37" t="s">
        <v>78</v>
      </c>
      <c r="B1749" s="38" t="s">
        <v>2450</v>
      </c>
      <c r="C1749" s="39" t="s">
        <v>74</v>
      </c>
      <c r="D1749" s="39" t="s">
        <v>2451</v>
      </c>
      <c r="E1749" s="38" t="s">
        <v>76</v>
      </c>
      <c r="F1749" s="38" t="s">
        <v>6</v>
      </c>
      <c r="G1749" s="39">
        <v>857.33</v>
      </c>
      <c r="H1749" s="40">
        <v>857.33</v>
      </c>
      <c r="I1749" s="196"/>
    </row>
    <row r="1750" spans="1:9" x14ac:dyDescent="0.2">
      <c r="A1750" s="37" t="s">
        <v>2673</v>
      </c>
      <c r="B1750" s="38" t="s">
        <v>2688</v>
      </c>
      <c r="C1750" s="39" t="s">
        <v>95</v>
      </c>
      <c r="D1750" s="39" t="s">
        <v>2689</v>
      </c>
      <c r="E1750" s="38" t="s">
        <v>2641</v>
      </c>
      <c r="F1750" s="38" t="s">
        <v>3004</v>
      </c>
      <c r="G1750" s="39">
        <v>29.75</v>
      </c>
      <c r="H1750" s="40">
        <v>14.87</v>
      </c>
      <c r="I1750" s="196"/>
    </row>
    <row r="1751" spans="1:9" x14ac:dyDescent="0.2">
      <c r="A1751" s="37" t="s">
        <v>2673</v>
      </c>
      <c r="B1751" s="38" t="s">
        <v>2685</v>
      </c>
      <c r="C1751" s="39" t="s">
        <v>95</v>
      </c>
      <c r="D1751" s="39" t="s">
        <v>2686</v>
      </c>
      <c r="E1751" s="38" t="s">
        <v>2641</v>
      </c>
      <c r="F1751" s="38" t="s">
        <v>3004</v>
      </c>
      <c r="G1751" s="39">
        <v>21.69</v>
      </c>
      <c r="H1751" s="40">
        <v>10.84</v>
      </c>
      <c r="I1751" s="196"/>
    </row>
    <row r="1752" spans="1:9" x14ac:dyDescent="0.2">
      <c r="A1752" s="37" t="s">
        <v>654</v>
      </c>
      <c r="B1752" s="38" t="s">
        <v>4270</v>
      </c>
      <c r="C1752" s="39" t="s">
        <v>2822</v>
      </c>
      <c r="D1752" s="39" t="s">
        <v>4994</v>
      </c>
      <c r="E1752" s="38" t="s">
        <v>76</v>
      </c>
      <c r="F1752" s="38" t="s">
        <v>6</v>
      </c>
      <c r="G1752" s="39">
        <v>830.5</v>
      </c>
      <c r="H1752" s="40">
        <v>830.5</v>
      </c>
      <c r="I1752" s="196"/>
    </row>
    <row r="1753" spans="1:9" ht="19.5" x14ac:dyDescent="0.2">
      <c r="A1753" s="37" t="s">
        <v>654</v>
      </c>
      <c r="B1753" s="38" t="s">
        <v>4272</v>
      </c>
      <c r="C1753" s="39" t="s">
        <v>95</v>
      </c>
      <c r="D1753" s="39" t="s">
        <v>4273</v>
      </c>
      <c r="E1753" s="38" t="s">
        <v>76</v>
      </c>
      <c r="F1753" s="38" t="s">
        <v>42</v>
      </c>
      <c r="G1753" s="39">
        <v>0.56000000000000005</v>
      </c>
      <c r="H1753" s="40">
        <v>1.1200000000000001</v>
      </c>
      <c r="I1753" s="196"/>
    </row>
    <row r="1754" spans="1:9" x14ac:dyDescent="0.2">
      <c r="A1754" s="37" t="s">
        <v>2453</v>
      </c>
      <c r="B1754" s="38" t="s">
        <v>60</v>
      </c>
      <c r="C1754" s="39" t="s">
        <v>61</v>
      </c>
      <c r="D1754" s="39" t="s">
        <v>3</v>
      </c>
      <c r="E1754" s="38" t="s">
        <v>62</v>
      </c>
      <c r="F1754" s="38" t="s">
        <v>63</v>
      </c>
      <c r="G1754" s="39" t="s">
        <v>64</v>
      </c>
      <c r="H1754" s="40" t="s">
        <v>4</v>
      </c>
      <c r="I1754" s="196"/>
    </row>
    <row r="1755" spans="1:9" ht="29.25" x14ac:dyDescent="0.2">
      <c r="A1755" s="37" t="s">
        <v>78</v>
      </c>
      <c r="B1755" s="38" t="s">
        <v>2454</v>
      </c>
      <c r="C1755" s="39" t="s">
        <v>74</v>
      </c>
      <c r="D1755" s="39" t="s">
        <v>2455</v>
      </c>
      <c r="E1755" s="38" t="s">
        <v>430</v>
      </c>
      <c r="F1755" s="38" t="s">
        <v>6</v>
      </c>
      <c r="G1755" s="39">
        <v>1532.45</v>
      </c>
      <c r="H1755" s="40">
        <v>1532.45</v>
      </c>
      <c r="I1755" s="196"/>
    </row>
    <row r="1756" spans="1:9" x14ac:dyDescent="0.2">
      <c r="A1756" s="37" t="s">
        <v>2673</v>
      </c>
      <c r="B1756" s="38" t="s">
        <v>2824</v>
      </c>
      <c r="C1756" s="39" t="s">
        <v>95</v>
      </c>
      <c r="D1756" s="39" t="s">
        <v>2825</v>
      </c>
      <c r="E1756" s="38" t="s">
        <v>2641</v>
      </c>
      <c r="F1756" s="38" t="s">
        <v>6</v>
      </c>
      <c r="G1756" s="39">
        <v>32.450000000000003</v>
      </c>
      <c r="H1756" s="40">
        <v>32.450000000000003</v>
      </c>
      <c r="I1756" s="196"/>
    </row>
    <row r="1757" spans="1:9" ht="19.5" x14ac:dyDescent="0.2">
      <c r="A1757" s="37" t="s">
        <v>654</v>
      </c>
      <c r="B1757" s="38" t="s">
        <v>4274</v>
      </c>
      <c r="C1757" s="39" t="s">
        <v>2818</v>
      </c>
      <c r="D1757" s="39" t="s">
        <v>4275</v>
      </c>
      <c r="E1757" s="38" t="s">
        <v>430</v>
      </c>
      <c r="F1757" s="38" t="s">
        <v>6</v>
      </c>
      <c r="G1757" s="39">
        <v>1500</v>
      </c>
      <c r="H1757" s="40">
        <v>1500</v>
      </c>
      <c r="I1757" s="196"/>
    </row>
    <row r="1758" spans="1:9" x14ac:dyDescent="0.2">
      <c r="A1758" s="37" t="s">
        <v>2463</v>
      </c>
      <c r="B1758" s="38" t="s">
        <v>60</v>
      </c>
      <c r="C1758" s="39" t="s">
        <v>61</v>
      </c>
      <c r="D1758" s="39" t="s">
        <v>3</v>
      </c>
      <c r="E1758" s="38" t="s">
        <v>62</v>
      </c>
      <c r="F1758" s="38" t="s">
        <v>63</v>
      </c>
      <c r="G1758" s="39" t="s">
        <v>64</v>
      </c>
      <c r="H1758" s="40" t="s">
        <v>4</v>
      </c>
      <c r="I1758" s="196"/>
    </row>
    <row r="1759" spans="1:9" ht="19.5" x14ac:dyDescent="0.2">
      <c r="A1759" s="37" t="s">
        <v>78</v>
      </c>
      <c r="B1759" s="38" t="s">
        <v>2464</v>
      </c>
      <c r="C1759" s="39" t="s">
        <v>74</v>
      </c>
      <c r="D1759" s="39" t="s">
        <v>2465</v>
      </c>
      <c r="E1759" s="38" t="s">
        <v>76</v>
      </c>
      <c r="F1759" s="38" t="s">
        <v>6</v>
      </c>
      <c r="G1759" s="39">
        <v>4305.26</v>
      </c>
      <c r="H1759" s="40">
        <v>4305.26</v>
      </c>
      <c r="I1759" s="196"/>
    </row>
    <row r="1760" spans="1:9" ht="19.5" x14ac:dyDescent="0.2">
      <c r="A1760" s="37" t="s">
        <v>2673</v>
      </c>
      <c r="B1760" s="38" t="s">
        <v>3725</v>
      </c>
      <c r="C1760" s="39" t="s">
        <v>95</v>
      </c>
      <c r="D1760" s="39" t="s">
        <v>3726</v>
      </c>
      <c r="E1760" s="38" t="s">
        <v>2885</v>
      </c>
      <c r="F1760" s="38" t="s">
        <v>4175</v>
      </c>
      <c r="G1760" s="39">
        <v>2.0699999999999998</v>
      </c>
      <c r="H1760" s="40">
        <v>0.6</v>
      </c>
      <c r="I1760" s="196"/>
    </row>
    <row r="1761" spans="1:9" ht="19.5" x14ac:dyDescent="0.2">
      <c r="A1761" s="37" t="s">
        <v>2673</v>
      </c>
      <c r="B1761" s="38" t="s">
        <v>2986</v>
      </c>
      <c r="C1761" s="39" t="s">
        <v>95</v>
      </c>
      <c r="D1761" s="39" t="s">
        <v>2987</v>
      </c>
      <c r="E1761" s="38" t="s">
        <v>2885</v>
      </c>
      <c r="F1761" s="38" t="s">
        <v>4276</v>
      </c>
      <c r="G1761" s="39">
        <v>99.83</v>
      </c>
      <c r="H1761" s="40">
        <v>171.14</v>
      </c>
      <c r="I1761" s="196"/>
    </row>
    <row r="1762" spans="1:9" ht="19.5" x14ac:dyDescent="0.2">
      <c r="A1762" s="37" t="s">
        <v>2673</v>
      </c>
      <c r="B1762" s="38" t="s">
        <v>2989</v>
      </c>
      <c r="C1762" s="39" t="s">
        <v>95</v>
      </c>
      <c r="D1762" s="39" t="s">
        <v>2990</v>
      </c>
      <c r="E1762" s="38" t="s">
        <v>2889</v>
      </c>
      <c r="F1762" s="38" t="s">
        <v>4277</v>
      </c>
      <c r="G1762" s="39">
        <v>40.82</v>
      </c>
      <c r="H1762" s="40">
        <v>12.27</v>
      </c>
      <c r="I1762" s="196"/>
    </row>
    <row r="1763" spans="1:9" x14ac:dyDescent="0.2">
      <c r="A1763" s="37" t="s">
        <v>2673</v>
      </c>
      <c r="B1763" s="38" t="s">
        <v>4278</v>
      </c>
      <c r="C1763" s="39" t="s">
        <v>95</v>
      </c>
      <c r="D1763" s="39" t="s">
        <v>4279</v>
      </c>
      <c r="E1763" s="38" t="s">
        <v>2641</v>
      </c>
      <c r="F1763" s="38" t="s">
        <v>3278</v>
      </c>
      <c r="G1763" s="39">
        <v>25.57</v>
      </c>
      <c r="H1763" s="40">
        <v>27.61</v>
      </c>
      <c r="I1763" s="196"/>
    </row>
    <row r="1764" spans="1:9" x14ac:dyDescent="0.2">
      <c r="A1764" s="37" t="s">
        <v>2673</v>
      </c>
      <c r="B1764" s="38" t="s">
        <v>2742</v>
      </c>
      <c r="C1764" s="39" t="s">
        <v>95</v>
      </c>
      <c r="D1764" s="39" t="s">
        <v>2743</v>
      </c>
      <c r="E1764" s="38" t="s">
        <v>2641</v>
      </c>
      <c r="F1764" s="38" t="s">
        <v>4280</v>
      </c>
      <c r="G1764" s="39">
        <v>25.37</v>
      </c>
      <c r="H1764" s="40">
        <v>69.760000000000005</v>
      </c>
      <c r="I1764" s="196"/>
    </row>
    <row r="1765" spans="1:9" x14ac:dyDescent="0.2">
      <c r="A1765" s="37" t="s">
        <v>2673</v>
      </c>
      <c r="B1765" s="38" t="s">
        <v>2901</v>
      </c>
      <c r="C1765" s="39" t="s">
        <v>95</v>
      </c>
      <c r="D1765" s="39" t="s">
        <v>2902</v>
      </c>
      <c r="E1765" s="38" t="s">
        <v>2641</v>
      </c>
      <c r="F1765" s="38" t="s">
        <v>4281</v>
      </c>
      <c r="G1765" s="39">
        <v>25.75</v>
      </c>
      <c r="H1765" s="40">
        <v>771.72</v>
      </c>
      <c r="I1765" s="196"/>
    </row>
    <row r="1766" spans="1:9" x14ac:dyDescent="0.2">
      <c r="A1766" s="37" t="s">
        <v>2673</v>
      </c>
      <c r="B1766" s="38" t="s">
        <v>2992</v>
      </c>
      <c r="C1766" s="39" t="s">
        <v>95</v>
      </c>
      <c r="D1766" s="39" t="s">
        <v>2993</v>
      </c>
      <c r="E1766" s="38" t="s">
        <v>2641</v>
      </c>
      <c r="F1766" s="38" t="s">
        <v>4282</v>
      </c>
      <c r="G1766" s="39">
        <v>27.44</v>
      </c>
      <c r="H1766" s="40">
        <v>216.21</v>
      </c>
      <c r="I1766" s="196"/>
    </row>
    <row r="1767" spans="1:9" x14ac:dyDescent="0.2">
      <c r="A1767" s="37" t="s">
        <v>2673</v>
      </c>
      <c r="B1767" s="38" t="s">
        <v>2744</v>
      </c>
      <c r="C1767" s="39" t="s">
        <v>95</v>
      </c>
      <c r="D1767" s="39" t="s">
        <v>2745</v>
      </c>
      <c r="E1767" s="38" t="s">
        <v>2641</v>
      </c>
      <c r="F1767" s="38" t="s">
        <v>4283</v>
      </c>
      <c r="G1767" s="39">
        <v>20.79</v>
      </c>
      <c r="H1767" s="40">
        <v>828.16</v>
      </c>
      <c r="I1767" s="196"/>
    </row>
    <row r="1768" spans="1:9" x14ac:dyDescent="0.2">
      <c r="A1768" s="37" t="s">
        <v>2673</v>
      </c>
      <c r="B1768" s="38" t="s">
        <v>2996</v>
      </c>
      <c r="C1768" s="39" t="s">
        <v>95</v>
      </c>
      <c r="D1768" s="39" t="s">
        <v>2997</v>
      </c>
      <c r="E1768" s="38" t="s">
        <v>2641</v>
      </c>
      <c r="F1768" s="38" t="s">
        <v>4284</v>
      </c>
      <c r="G1768" s="39">
        <v>26.53</v>
      </c>
      <c r="H1768" s="40">
        <v>53.57</v>
      </c>
      <c r="I1768" s="196"/>
    </row>
    <row r="1769" spans="1:9" x14ac:dyDescent="0.2">
      <c r="A1769" s="37" t="s">
        <v>2673</v>
      </c>
      <c r="B1769" s="38" t="s">
        <v>2999</v>
      </c>
      <c r="C1769" s="39" t="s">
        <v>95</v>
      </c>
      <c r="D1769" s="39" t="s">
        <v>3000</v>
      </c>
      <c r="E1769" s="38" t="s">
        <v>2641</v>
      </c>
      <c r="F1769" s="38" t="s">
        <v>4285</v>
      </c>
      <c r="G1769" s="39">
        <v>26.02</v>
      </c>
      <c r="H1769" s="40">
        <v>81.739999999999995</v>
      </c>
      <c r="I1769" s="196"/>
    </row>
    <row r="1770" spans="1:9" x14ac:dyDescent="0.2">
      <c r="A1770" s="37" t="s">
        <v>2673</v>
      </c>
      <c r="B1770" s="38" t="s">
        <v>2827</v>
      </c>
      <c r="C1770" s="39" t="s">
        <v>95</v>
      </c>
      <c r="D1770" s="39" t="s">
        <v>2828</v>
      </c>
      <c r="E1770" s="38" t="s">
        <v>2641</v>
      </c>
      <c r="F1770" s="38" t="s">
        <v>4286</v>
      </c>
      <c r="G1770" s="39">
        <v>21.65</v>
      </c>
      <c r="H1770" s="40">
        <v>65.8</v>
      </c>
      <c r="I1770" s="196"/>
    </row>
    <row r="1771" spans="1:9" x14ac:dyDescent="0.2">
      <c r="A1771" s="37" t="s">
        <v>2673</v>
      </c>
      <c r="B1771" s="38" t="s">
        <v>4287</v>
      </c>
      <c r="C1771" s="39" t="s">
        <v>95</v>
      </c>
      <c r="D1771" s="39" t="s">
        <v>4288</v>
      </c>
      <c r="E1771" s="38" t="s">
        <v>2641</v>
      </c>
      <c r="F1771" s="38" t="s">
        <v>4289</v>
      </c>
      <c r="G1771" s="39">
        <v>20.65</v>
      </c>
      <c r="H1771" s="40">
        <v>190.59</v>
      </c>
      <c r="I1771" s="196"/>
    </row>
    <row r="1772" spans="1:9" x14ac:dyDescent="0.2">
      <c r="A1772" s="37" t="s">
        <v>2673</v>
      </c>
      <c r="B1772" s="38" t="s">
        <v>3002</v>
      </c>
      <c r="C1772" s="39" t="s">
        <v>95</v>
      </c>
      <c r="D1772" s="39" t="s">
        <v>3003</v>
      </c>
      <c r="E1772" s="38" t="s">
        <v>2641</v>
      </c>
      <c r="F1772" s="38" t="s">
        <v>4285</v>
      </c>
      <c r="G1772" s="39">
        <v>21.28</v>
      </c>
      <c r="H1772" s="40">
        <v>66.849999999999994</v>
      </c>
      <c r="I1772" s="196"/>
    </row>
    <row r="1773" spans="1:9" x14ac:dyDescent="0.2">
      <c r="A1773" s="37" t="s">
        <v>654</v>
      </c>
      <c r="B1773" s="38" t="s">
        <v>3764</v>
      </c>
      <c r="C1773" s="39" t="s">
        <v>95</v>
      </c>
      <c r="D1773" s="39" t="s">
        <v>3765</v>
      </c>
      <c r="E1773" s="38" t="s">
        <v>787</v>
      </c>
      <c r="F1773" s="38" t="s">
        <v>4290</v>
      </c>
      <c r="G1773" s="39">
        <v>7.68</v>
      </c>
      <c r="H1773" s="40">
        <v>49.84</v>
      </c>
      <c r="I1773" s="196"/>
    </row>
    <row r="1774" spans="1:9" x14ac:dyDescent="0.2">
      <c r="A1774" s="37" t="s">
        <v>654</v>
      </c>
      <c r="B1774" s="38" t="s">
        <v>4291</v>
      </c>
      <c r="C1774" s="39" t="s">
        <v>95</v>
      </c>
      <c r="D1774" s="39" t="s">
        <v>4292</v>
      </c>
      <c r="E1774" s="38" t="s">
        <v>787</v>
      </c>
      <c r="F1774" s="38" t="s">
        <v>4293</v>
      </c>
      <c r="G1774" s="39">
        <v>19.78</v>
      </c>
      <c r="H1774" s="40">
        <v>5.53</v>
      </c>
      <c r="I1774" s="196"/>
    </row>
    <row r="1775" spans="1:9" x14ac:dyDescent="0.2">
      <c r="A1775" s="37" t="s">
        <v>654</v>
      </c>
      <c r="B1775" s="38" t="s">
        <v>3005</v>
      </c>
      <c r="C1775" s="39" t="s">
        <v>95</v>
      </c>
      <c r="D1775" s="39" t="s">
        <v>3006</v>
      </c>
      <c r="E1775" s="38" t="s">
        <v>111</v>
      </c>
      <c r="F1775" s="38" t="s">
        <v>2976</v>
      </c>
      <c r="G1775" s="39">
        <v>87</v>
      </c>
      <c r="H1775" s="40">
        <v>89.61</v>
      </c>
      <c r="I1775" s="196"/>
    </row>
    <row r="1776" spans="1:9" x14ac:dyDescent="0.2">
      <c r="A1776" s="37" t="s">
        <v>654</v>
      </c>
      <c r="B1776" s="38" t="s">
        <v>4294</v>
      </c>
      <c r="C1776" s="39" t="s">
        <v>95</v>
      </c>
      <c r="D1776" s="39" t="s">
        <v>4295</v>
      </c>
      <c r="E1776" s="38" t="s">
        <v>111</v>
      </c>
      <c r="F1776" s="38" t="s">
        <v>3166</v>
      </c>
      <c r="G1776" s="39">
        <v>114.16</v>
      </c>
      <c r="H1776" s="40">
        <v>38.81</v>
      </c>
      <c r="I1776" s="196"/>
    </row>
    <row r="1777" spans="1:9" x14ac:dyDescent="0.2">
      <c r="A1777" s="37" t="s">
        <v>654</v>
      </c>
      <c r="B1777" s="38" t="s">
        <v>3008</v>
      </c>
      <c r="C1777" s="39" t="s">
        <v>95</v>
      </c>
      <c r="D1777" s="39" t="s">
        <v>3009</v>
      </c>
      <c r="E1777" s="38" t="s">
        <v>787</v>
      </c>
      <c r="F1777" s="38" t="s">
        <v>4296</v>
      </c>
      <c r="G1777" s="39">
        <v>1.2</v>
      </c>
      <c r="H1777" s="40">
        <v>99.31</v>
      </c>
      <c r="I1777" s="196"/>
    </row>
    <row r="1778" spans="1:9" x14ac:dyDescent="0.2">
      <c r="A1778" s="37" t="s">
        <v>654</v>
      </c>
      <c r="B1778" s="38" t="s">
        <v>3011</v>
      </c>
      <c r="C1778" s="39" t="s">
        <v>95</v>
      </c>
      <c r="D1778" s="39" t="s">
        <v>3012</v>
      </c>
      <c r="E1778" s="38" t="s">
        <v>787</v>
      </c>
      <c r="F1778" s="38" t="s">
        <v>4297</v>
      </c>
      <c r="G1778" s="39">
        <v>0.8</v>
      </c>
      <c r="H1778" s="40">
        <v>200.24</v>
      </c>
      <c r="I1778" s="196"/>
    </row>
    <row r="1779" spans="1:9" x14ac:dyDescent="0.2">
      <c r="A1779" s="37" t="s">
        <v>654</v>
      </c>
      <c r="B1779" s="38" t="s">
        <v>4298</v>
      </c>
      <c r="C1779" s="39" t="s">
        <v>95</v>
      </c>
      <c r="D1779" s="39" t="s">
        <v>4299</v>
      </c>
      <c r="E1779" s="38" t="s">
        <v>76</v>
      </c>
      <c r="F1779" s="38" t="s">
        <v>4300</v>
      </c>
      <c r="G1779" s="39">
        <v>1.34</v>
      </c>
      <c r="H1779" s="40">
        <v>5.17</v>
      </c>
      <c r="I1779" s="196"/>
    </row>
    <row r="1780" spans="1:9" ht="19.5" x14ac:dyDescent="0.2">
      <c r="A1780" s="37" t="s">
        <v>654</v>
      </c>
      <c r="B1780" s="38" t="s">
        <v>4301</v>
      </c>
      <c r="C1780" s="39" t="s">
        <v>95</v>
      </c>
      <c r="D1780" s="39" t="s">
        <v>4302</v>
      </c>
      <c r="E1780" s="38" t="s">
        <v>97</v>
      </c>
      <c r="F1780" s="38" t="s">
        <v>4303</v>
      </c>
      <c r="G1780" s="39">
        <v>7.15</v>
      </c>
      <c r="H1780" s="40">
        <v>26.16</v>
      </c>
      <c r="I1780" s="196"/>
    </row>
    <row r="1781" spans="1:9" x14ac:dyDescent="0.2">
      <c r="A1781" s="37" t="s">
        <v>654</v>
      </c>
      <c r="B1781" s="38" t="s">
        <v>4304</v>
      </c>
      <c r="C1781" s="39" t="s">
        <v>95</v>
      </c>
      <c r="D1781" s="39" t="s">
        <v>4305</v>
      </c>
      <c r="E1781" s="38" t="s">
        <v>787</v>
      </c>
      <c r="F1781" s="38" t="s">
        <v>4306</v>
      </c>
      <c r="G1781" s="39">
        <v>22.41</v>
      </c>
      <c r="H1781" s="40">
        <v>12.32</v>
      </c>
      <c r="I1781" s="196"/>
    </row>
    <row r="1782" spans="1:9" x14ac:dyDescent="0.2">
      <c r="A1782" s="37" t="s">
        <v>654</v>
      </c>
      <c r="B1782" s="38" t="s">
        <v>4307</v>
      </c>
      <c r="C1782" s="39" t="s">
        <v>95</v>
      </c>
      <c r="D1782" s="39" t="s">
        <v>4308</v>
      </c>
      <c r="E1782" s="38" t="s">
        <v>97</v>
      </c>
      <c r="F1782" s="38" t="s">
        <v>4309</v>
      </c>
      <c r="G1782" s="39">
        <v>3.67</v>
      </c>
      <c r="H1782" s="40">
        <v>6.86</v>
      </c>
      <c r="I1782" s="196"/>
    </row>
    <row r="1783" spans="1:9" ht="19.5" x14ac:dyDescent="0.2">
      <c r="A1783" s="37" t="s">
        <v>654</v>
      </c>
      <c r="B1783" s="38" t="s">
        <v>4310</v>
      </c>
      <c r="C1783" s="39" t="s">
        <v>95</v>
      </c>
      <c r="D1783" s="39" t="s">
        <v>4311</v>
      </c>
      <c r="E1783" s="38" t="s">
        <v>97</v>
      </c>
      <c r="F1783" s="38" t="s">
        <v>4312</v>
      </c>
      <c r="G1783" s="39">
        <v>28.25</v>
      </c>
      <c r="H1783" s="40">
        <v>98.31</v>
      </c>
      <c r="I1783" s="196"/>
    </row>
    <row r="1784" spans="1:9" x14ac:dyDescent="0.2">
      <c r="A1784" s="37" t="s">
        <v>654</v>
      </c>
      <c r="B1784" s="38" t="s">
        <v>3742</v>
      </c>
      <c r="C1784" s="39" t="s">
        <v>95</v>
      </c>
      <c r="D1784" s="39" t="s">
        <v>3743</v>
      </c>
      <c r="E1784" s="38" t="s">
        <v>76</v>
      </c>
      <c r="F1784" s="38" t="s">
        <v>4313</v>
      </c>
      <c r="G1784" s="39">
        <v>0.65</v>
      </c>
      <c r="H1784" s="40">
        <v>393.12</v>
      </c>
      <c r="I1784" s="196"/>
    </row>
    <row r="1785" spans="1:9" x14ac:dyDescent="0.2">
      <c r="A1785" s="37" t="s">
        <v>654</v>
      </c>
      <c r="B1785" s="38" t="s">
        <v>4314</v>
      </c>
      <c r="C1785" s="39" t="s">
        <v>95</v>
      </c>
      <c r="D1785" s="39" t="s">
        <v>4315</v>
      </c>
      <c r="E1785" s="38" t="s">
        <v>2920</v>
      </c>
      <c r="F1785" s="38" t="s">
        <v>4316</v>
      </c>
      <c r="G1785" s="39">
        <v>9.39</v>
      </c>
      <c r="H1785" s="40">
        <v>17.37</v>
      </c>
      <c r="I1785" s="196"/>
    </row>
    <row r="1786" spans="1:9" x14ac:dyDescent="0.2">
      <c r="A1786" s="37" t="s">
        <v>654</v>
      </c>
      <c r="B1786" s="38" t="s">
        <v>4317</v>
      </c>
      <c r="C1786" s="39" t="s">
        <v>95</v>
      </c>
      <c r="D1786" s="39" t="s">
        <v>4318</v>
      </c>
      <c r="E1786" s="38" t="s">
        <v>2920</v>
      </c>
      <c r="F1786" s="38" t="s">
        <v>4319</v>
      </c>
      <c r="G1786" s="39">
        <v>27.94</v>
      </c>
      <c r="H1786" s="40">
        <v>73.2</v>
      </c>
      <c r="I1786" s="196"/>
    </row>
    <row r="1787" spans="1:9" x14ac:dyDescent="0.2">
      <c r="A1787" s="37" t="s">
        <v>654</v>
      </c>
      <c r="B1787" s="38" t="s">
        <v>3014</v>
      </c>
      <c r="C1787" s="39" t="s">
        <v>95</v>
      </c>
      <c r="D1787" s="39" t="s">
        <v>3015</v>
      </c>
      <c r="E1787" s="38" t="s">
        <v>2920</v>
      </c>
      <c r="F1787" s="38" t="s">
        <v>4320</v>
      </c>
      <c r="G1787" s="39">
        <v>41.35</v>
      </c>
      <c r="H1787" s="40">
        <v>29.75</v>
      </c>
      <c r="I1787" s="196"/>
    </row>
    <row r="1788" spans="1:9" x14ac:dyDescent="0.2">
      <c r="A1788" s="37" t="s">
        <v>654</v>
      </c>
      <c r="B1788" s="38" t="s">
        <v>3111</v>
      </c>
      <c r="C1788" s="39" t="s">
        <v>95</v>
      </c>
      <c r="D1788" s="39" t="s">
        <v>3112</v>
      </c>
      <c r="E1788" s="38" t="s">
        <v>2920</v>
      </c>
      <c r="F1788" s="38" t="s">
        <v>4321</v>
      </c>
      <c r="G1788" s="39">
        <v>17.88</v>
      </c>
      <c r="H1788" s="40">
        <v>13.76</v>
      </c>
      <c r="I1788" s="196"/>
    </row>
    <row r="1789" spans="1:9" x14ac:dyDescent="0.2">
      <c r="A1789" s="37" t="s">
        <v>654</v>
      </c>
      <c r="B1789" s="38" t="s">
        <v>3017</v>
      </c>
      <c r="C1789" s="39" t="s">
        <v>95</v>
      </c>
      <c r="D1789" s="39" t="s">
        <v>3018</v>
      </c>
      <c r="E1789" s="38" t="s">
        <v>787</v>
      </c>
      <c r="F1789" s="38" t="s">
        <v>4322</v>
      </c>
      <c r="G1789" s="39">
        <v>31.97</v>
      </c>
      <c r="H1789" s="40">
        <v>48.35</v>
      </c>
      <c r="I1789" s="196"/>
    </row>
    <row r="1790" spans="1:9" x14ac:dyDescent="0.2">
      <c r="A1790" s="37" t="s">
        <v>654</v>
      </c>
      <c r="B1790" s="38" t="s">
        <v>4323</v>
      </c>
      <c r="C1790" s="39" t="s">
        <v>2912</v>
      </c>
      <c r="D1790" s="39" t="s">
        <v>4995</v>
      </c>
      <c r="E1790" s="38" t="s">
        <v>3022</v>
      </c>
      <c r="F1790" s="38" t="s">
        <v>4325</v>
      </c>
      <c r="G1790" s="39">
        <v>59.9</v>
      </c>
      <c r="H1790" s="40">
        <v>103.23</v>
      </c>
      <c r="I1790" s="196"/>
    </row>
    <row r="1791" spans="1:9" x14ac:dyDescent="0.2">
      <c r="A1791" s="37" t="s">
        <v>654</v>
      </c>
      <c r="B1791" s="38" t="s">
        <v>4326</v>
      </c>
      <c r="C1791" s="39" t="s">
        <v>2912</v>
      </c>
      <c r="D1791" s="39" t="s">
        <v>4996</v>
      </c>
      <c r="E1791" s="38" t="s">
        <v>76</v>
      </c>
      <c r="F1791" s="38" t="s">
        <v>4325</v>
      </c>
      <c r="G1791" s="39">
        <v>25.75</v>
      </c>
      <c r="H1791" s="40">
        <v>44.37</v>
      </c>
      <c r="I1791" s="196"/>
    </row>
    <row r="1792" spans="1:9" x14ac:dyDescent="0.2">
      <c r="A1792" s="37" t="s">
        <v>654</v>
      </c>
      <c r="B1792" s="38" t="s">
        <v>4328</v>
      </c>
      <c r="C1792" s="39" t="s">
        <v>2912</v>
      </c>
      <c r="D1792" s="39" t="s">
        <v>4997</v>
      </c>
      <c r="E1792" s="38" t="s">
        <v>76</v>
      </c>
      <c r="F1792" s="38" t="s">
        <v>2719</v>
      </c>
      <c r="G1792" s="39">
        <v>15</v>
      </c>
      <c r="H1792" s="40">
        <v>60</v>
      </c>
      <c r="I1792" s="196"/>
    </row>
    <row r="1793" spans="1:9" x14ac:dyDescent="0.2">
      <c r="A1793" s="37" t="s">
        <v>654</v>
      </c>
      <c r="B1793" s="38" t="s">
        <v>4330</v>
      </c>
      <c r="C1793" s="39" t="s">
        <v>2912</v>
      </c>
      <c r="D1793" s="39" t="s">
        <v>4998</v>
      </c>
      <c r="E1793" s="38" t="s">
        <v>76</v>
      </c>
      <c r="F1793" s="38" t="s">
        <v>6</v>
      </c>
      <c r="G1793" s="39">
        <v>10</v>
      </c>
      <c r="H1793" s="40">
        <v>10</v>
      </c>
      <c r="I1793" s="196"/>
    </row>
    <row r="1794" spans="1:9" x14ac:dyDescent="0.2">
      <c r="A1794" s="37" t="s">
        <v>654</v>
      </c>
      <c r="B1794" s="38" t="s">
        <v>4332</v>
      </c>
      <c r="C1794" s="39" t="s">
        <v>2912</v>
      </c>
      <c r="D1794" s="39" t="s">
        <v>4999</v>
      </c>
      <c r="E1794" s="38" t="s">
        <v>76</v>
      </c>
      <c r="F1794" s="38" t="s">
        <v>6</v>
      </c>
      <c r="G1794" s="39">
        <v>13</v>
      </c>
      <c r="H1794" s="40">
        <v>13</v>
      </c>
      <c r="I1794" s="196"/>
    </row>
    <row r="1795" spans="1:9" ht="19.5" x14ac:dyDescent="0.2">
      <c r="A1795" s="37" t="s">
        <v>654</v>
      </c>
      <c r="B1795" s="38" t="s">
        <v>4334</v>
      </c>
      <c r="C1795" s="39" t="s">
        <v>95</v>
      </c>
      <c r="D1795" s="39" t="s">
        <v>4335</v>
      </c>
      <c r="E1795" s="38" t="s">
        <v>104</v>
      </c>
      <c r="F1795" s="38" t="s">
        <v>4336</v>
      </c>
      <c r="G1795" s="39">
        <v>56.33</v>
      </c>
      <c r="H1795" s="40">
        <v>158</v>
      </c>
      <c r="I1795" s="196"/>
    </row>
    <row r="1796" spans="1:9" x14ac:dyDescent="0.2">
      <c r="A1796" s="37" t="s">
        <v>654</v>
      </c>
      <c r="B1796" s="38" t="s">
        <v>4337</v>
      </c>
      <c r="C1796" s="39" t="s">
        <v>2912</v>
      </c>
      <c r="D1796" s="39" t="s">
        <v>4338</v>
      </c>
      <c r="E1796" s="38" t="s">
        <v>3022</v>
      </c>
      <c r="F1796" s="38" t="s">
        <v>4325</v>
      </c>
      <c r="G1796" s="39">
        <v>88.74</v>
      </c>
      <c r="H1796" s="40">
        <v>152.93</v>
      </c>
      <c r="I1796" s="196"/>
    </row>
    <row r="1797" spans="1:9" x14ac:dyDescent="0.2">
      <c r="A1797" s="37" t="s">
        <v>2484</v>
      </c>
      <c r="B1797" s="38" t="s">
        <v>60</v>
      </c>
      <c r="C1797" s="39" t="s">
        <v>61</v>
      </c>
      <c r="D1797" s="39" t="s">
        <v>3</v>
      </c>
      <c r="E1797" s="38" t="s">
        <v>62</v>
      </c>
      <c r="F1797" s="38" t="s">
        <v>63</v>
      </c>
      <c r="G1797" s="39" t="s">
        <v>64</v>
      </c>
      <c r="H1797" s="40" t="s">
        <v>4</v>
      </c>
      <c r="I1797" s="196"/>
    </row>
    <row r="1798" spans="1:9" x14ac:dyDescent="0.2">
      <c r="A1798" s="37" t="s">
        <v>78</v>
      </c>
      <c r="B1798" s="38" t="s">
        <v>2485</v>
      </c>
      <c r="C1798" s="39" t="s">
        <v>74</v>
      </c>
      <c r="D1798" s="39" t="s">
        <v>2486</v>
      </c>
      <c r="E1798" s="38" t="s">
        <v>76</v>
      </c>
      <c r="F1798" s="38" t="s">
        <v>6</v>
      </c>
      <c r="G1798" s="39">
        <v>696.69</v>
      </c>
      <c r="H1798" s="40">
        <v>696.69</v>
      </c>
      <c r="I1798" s="196"/>
    </row>
    <row r="1799" spans="1:9" x14ac:dyDescent="0.2">
      <c r="A1799" s="37" t="s">
        <v>2673</v>
      </c>
      <c r="B1799" s="38" t="s">
        <v>2769</v>
      </c>
      <c r="C1799" s="39" t="s">
        <v>95</v>
      </c>
      <c r="D1799" s="39" t="s">
        <v>2770</v>
      </c>
      <c r="E1799" s="38" t="s">
        <v>2641</v>
      </c>
      <c r="F1799" s="38" t="s">
        <v>3004</v>
      </c>
      <c r="G1799" s="39">
        <v>25.71</v>
      </c>
      <c r="H1799" s="40">
        <v>12.85</v>
      </c>
      <c r="I1799" s="196"/>
    </row>
    <row r="1800" spans="1:9" x14ac:dyDescent="0.2">
      <c r="A1800" s="37" t="s">
        <v>2673</v>
      </c>
      <c r="B1800" s="38" t="s">
        <v>2744</v>
      </c>
      <c r="C1800" s="39" t="s">
        <v>95</v>
      </c>
      <c r="D1800" s="39" t="s">
        <v>2745</v>
      </c>
      <c r="E1800" s="38" t="s">
        <v>2641</v>
      </c>
      <c r="F1800" s="38" t="s">
        <v>3004</v>
      </c>
      <c r="G1800" s="39">
        <v>20.79</v>
      </c>
      <c r="H1800" s="40">
        <v>10.39</v>
      </c>
      <c r="I1800" s="196"/>
    </row>
    <row r="1801" spans="1:9" x14ac:dyDescent="0.2">
      <c r="A1801" s="37" t="s">
        <v>654</v>
      </c>
      <c r="B1801" s="38" t="s">
        <v>4339</v>
      </c>
      <c r="C1801" s="39" t="s">
        <v>2818</v>
      </c>
      <c r="D1801" s="39" t="s">
        <v>4340</v>
      </c>
      <c r="E1801" s="38" t="s">
        <v>430</v>
      </c>
      <c r="F1801" s="38" t="s">
        <v>6</v>
      </c>
      <c r="G1801" s="39">
        <v>673.45</v>
      </c>
      <c r="H1801" s="40">
        <v>673.45</v>
      </c>
      <c r="I1801" s="196"/>
    </row>
    <row r="1802" spans="1:9" x14ac:dyDescent="0.2">
      <c r="A1802" s="37" t="s">
        <v>2488</v>
      </c>
      <c r="B1802" s="38" t="s">
        <v>60</v>
      </c>
      <c r="C1802" s="39" t="s">
        <v>61</v>
      </c>
      <c r="D1802" s="39" t="s">
        <v>3</v>
      </c>
      <c r="E1802" s="38" t="s">
        <v>62</v>
      </c>
      <c r="F1802" s="38" t="s">
        <v>63</v>
      </c>
      <c r="G1802" s="39" t="s">
        <v>64</v>
      </c>
      <c r="H1802" s="40" t="s">
        <v>4</v>
      </c>
      <c r="I1802" s="196"/>
    </row>
    <row r="1803" spans="1:9" ht="29.25" x14ac:dyDescent="0.2">
      <c r="A1803" s="37" t="s">
        <v>78</v>
      </c>
      <c r="B1803" s="38" t="s">
        <v>2489</v>
      </c>
      <c r="C1803" s="39" t="s">
        <v>74</v>
      </c>
      <c r="D1803" s="39" t="s">
        <v>2490</v>
      </c>
      <c r="E1803" s="38" t="s">
        <v>76</v>
      </c>
      <c r="F1803" s="38" t="s">
        <v>6</v>
      </c>
      <c r="G1803" s="39">
        <v>1742.06</v>
      </c>
      <c r="H1803" s="40">
        <v>1742.06</v>
      </c>
      <c r="I1803" s="196"/>
    </row>
    <row r="1804" spans="1:9" x14ac:dyDescent="0.2">
      <c r="A1804" s="37" t="s">
        <v>2673</v>
      </c>
      <c r="B1804" s="38" t="s">
        <v>2744</v>
      </c>
      <c r="C1804" s="39" t="s">
        <v>95</v>
      </c>
      <c r="D1804" s="39" t="s">
        <v>2745</v>
      </c>
      <c r="E1804" s="38" t="s">
        <v>2641</v>
      </c>
      <c r="F1804" s="38" t="s">
        <v>3942</v>
      </c>
      <c r="G1804" s="39">
        <v>20.79</v>
      </c>
      <c r="H1804" s="40">
        <v>166.32</v>
      </c>
      <c r="I1804" s="196"/>
    </row>
    <row r="1805" spans="1:9" x14ac:dyDescent="0.2">
      <c r="A1805" s="37" t="s">
        <v>2673</v>
      </c>
      <c r="B1805" s="38" t="s">
        <v>2766</v>
      </c>
      <c r="C1805" s="39" t="s">
        <v>95</v>
      </c>
      <c r="D1805" s="39" t="s">
        <v>2767</v>
      </c>
      <c r="E1805" s="38" t="s">
        <v>2641</v>
      </c>
      <c r="F1805" s="38" t="s">
        <v>3942</v>
      </c>
      <c r="G1805" s="39">
        <v>20.72</v>
      </c>
      <c r="H1805" s="40">
        <v>165.76</v>
      </c>
      <c r="I1805" s="196"/>
    </row>
    <row r="1806" spans="1:9" x14ac:dyDescent="0.2">
      <c r="A1806" s="37" t="s">
        <v>2673</v>
      </c>
      <c r="B1806" s="38" t="s">
        <v>2769</v>
      </c>
      <c r="C1806" s="39" t="s">
        <v>95</v>
      </c>
      <c r="D1806" s="39" t="s">
        <v>2770</v>
      </c>
      <c r="E1806" s="38" t="s">
        <v>2641</v>
      </c>
      <c r="F1806" s="38" t="s">
        <v>3942</v>
      </c>
      <c r="G1806" s="39">
        <v>25.71</v>
      </c>
      <c r="H1806" s="40">
        <v>205.68</v>
      </c>
      <c r="I1806" s="196"/>
    </row>
    <row r="1807" spans="1:9" x14ac:dyDescent="0.2">
      <c r="A1807" s="37" t="s">
        <v>654</v>
      </c>
      <c r="B1807" s="38" t="s">
        <v>4341</v>
      </c>
      <c r="C1807" s="39" t="s">
        <v>2822</v>
      </c>
      <c r="D1807" s="39" t="s">
        <v>4342</v>
      </c>
      <c r="E1807" s="38" t="s">
        <v>76</v>
      </c>
      <c r="F1807" s="38" t="s">
        <v>42</v>
      </c>
      <c r="G1807" s="39">
        <v>18.2</v>
      </c>
      <c r="H1807" s="40">
        <v>36.4</v>
      </c>
      <c r="I1807" s="196"/>
    </row>
    <row r="1808" spans="1:9" x14ac:dyDescent="0.2">
      <c r="A1808" s="37" t="s">
        <v>654</v>
      </c>
      <c r="B1808" s="38" t="s">
        <v>4343</v>
      </c>
      <c r="C1808" s="39" t="s">
        <v>2822</v>
      </c>
      <c r="D1808" s="39" t="s">
        <v>4344</v>
      </c>
      <c r="E1808" s="38" t="s">
        <v>76</v>
      </c>
      <c r="F1808" s="38" t="s">
        <v>42</v>
      </c>
      <c r="G1808" s="39">
        <v>28.98</v>
      </c>
      <c r="H1808" s="40">
        <v>57.96</v>
      </c>
      <c r="I1808" s="196"/>
    </row>
    <row r="1809" spans="1:9" x14ac:dyDescent="0.2">
      <c r="A1809" s="37" t="s">
        <v>654</v>
      </c>
      <c r="B1809" s="38" t="s">
        <v>4345</v>
      </c>
      <c r="C1809" s="39" t="s">
        <v>3259</v>
      </c>
      <c r="D1809" s="39" t="s">
        <v>4346</v>
      </c>
      <c r="E1809" s="38" t="s">
        <v>76</v>
      </c>
      <c r="F1809" s="38" t="s">
        <v>42</v>
      </c>
      <c r="G1809" s="39">
        <v>29.34</v>
      </c>
      <c r="H1809" s="40">
        <v>58.68</v>
      </c>
      <c r="I1809" s="196"/>
    </row>
    <row r="1810" spans="1:9" ht="19.5" x14ac:dyDescent="0.2">
      <c r="A1810" s="37" t="s">
        <v>654</v>
      </c>
      <c r="B1810" s="38" t="s">
        <v>4347</v>
      </c>
      <c r="C1810" s="39" t="s">
        <v>2833</v>
      </c>
      <c r="D1810" s="39" t="s">
        <v>4348</v>
      </c>
      <c r="E1810" s="38" t="s">
        <v>76</v>
      </c>
      <c r="F1810" s="38" t="s">
        <v>6</v>
      </c>
      <c r="G1810" s="39">
        <v>310.97000000000003</v>
      </c>
      <c r="H1810" s="40">
        <v>310.97000000000003</v>
      </c>
      <c r="I1810" s="196"/>
    </row>
    <row r="1811" spans="1:9" x14ac:dyDescent="0.2">
      <c r="A1811" s="37" t="s">
        <v>654</v>
      </c>
      <c r="B1811" s="38" t="s">
        <v>4349</v>
      </c>
      <c r="C1811" s="39" t="s">
        <v>2822</v>
      </c>
      <c r="D1811" s="39" t="s">
        <v>4350</v>
      </c>
      <c r="E1811" s="38" t="s">
        <v>76</v>
      </c>
      <c r="F1811" s="38" t="s">
        <v>42</v>
      </c>
      <c r="G1811" s="39">
        <v>53.85</v>
      </c>
      <c r="H1811" s="40">
        <v>107.7</v>
      </c>
      <c r="I1811" s="196"/>
    </row>
    <row r="1812" spans="1:9" x14ac:dyDescent="0.2">
      <c r="A1812" s="37" t="s">
        <v>654</v>
      </c>
      <c r="B1812" s="38" t="s">
        <v>4351</v>
      </c>
      <c r="C1812" s="39" t="s">
        <v>2818</v>
      </c>
      <c r="D1812" s="39" t="s">
        <v>4352</v>
      </c>
      <c r="E1812" s="38" t="s">
        <v>430</v>
      </c>
      <c r="F1812" s="38" t="s">
        <v>6</v>
      </c>
      <c r="G1812" s="39">
        <v>567.27</v>
      </c>
      <c r="H1812" s="40">
        <v>567.27</v>
      </c>
      <c r="I1812" s="196"/>
    </row>
    <row r="1813" spans="1:9" ht="19.5" x14ac:dyDescent="0.2">
      <c r="A1813" s="37" t="s">
        <v>654</v>
      </c>
      <c r="B1813" s="38" t="s">
        <v>4353</v>
      </c>
      <c r="C1813" s="39" t="s">
        <v>4811</v>
      </c>
      <c r="D1813" s="39" t="s">
        <v>4354</v>
      </c>
      <c r="E1813" s="38" t="s">
        <v>76</v>
      </c>
      <c r="F1813" s="38" t="s">
        <v>42</v>
      </c>
      <c r="G1813" s="39">
        <v>32.659999999999997</v>
      </c>
      <c r="H1813" s="40">
        <v>65.319999999999993</v>
      </c>
      <c r="I1813" s="196"/>
    </row>
    <row r="1814" spans="1:9" x14ac:dyDescent="0.2">
      <c r="A1814" s="37" t="s">
        <v>2493</v>
      </c>
      <c r="B1814" s="38" t="s">
        <v>60</v>
      </c>
      <c r="C1814" s="39" t="s">
        <v>61</v>
      </c>
      <c r="D1814" s="39" t="s">
        <v>3</v>
      </c>
      <c r="E1814" s="38" t="s">
        <v>62</v>
      </c>
      <c r="F1814" s="38" t="s">
        <v>63</v>
      </c>
      <c r="G1814" s="39" t="s">
        <v>64</v>
      </c>
      <c r="H1814" s="40" t="s">
        <v>4</v>
      </c>
      <c r="I1814" s="196"/>
    </row>
    <row r="1815" spans="1:9" ht="19.5" x14ac:dyDescent="0.2">
      <c r="A1815" s="37" t="s">
        <v>78</v>
      </c>
      <c r="B1815" s="38" t="s">
        <v>2494</v>
      </c>
      <c r="C1815" s="39" t="s">
        <v>74</v>
      </c>
      <c r="D1815" s="39" t="s">
        <v>2495</v>
      </c>
      <c r="E1815" s="38" t="s">
        <v>430</v>
      </c>
      <c r="F1815" s="38" t="s">
        <v>6</v>
      </c>
      <c r="G1815" s="39">
        <v>552.29999999999995</v>
      </c>
      <c r="H1815" s="40">
        <v>552.29999999999995</v>
      </c>
      <c r="I1815" s="196"/>
    </row>
    <row r="1816" spans="1:9" x14ac:dyDescent="0.2">
      <c r="A1816" s="37" t="s">
        <v>2673</v>
      </c>
      <c r="B1816" s="38" t="s">
        <v>4355</v>
      </c>
      <c r="C1816" s="39" t="s">
        <v>74</v>
      </c>
      <c r="D1816" s="39" t="s">
        <v>4356</v>
      </c>
      <c r="E1816" s="38" t="s">
        <v>111</v>
      </c>
      <c r="F1816" s="38" t="s">
        <v>4175</v>
      </c>
      <c r="G1816" s="39">
        <v>303.74</v>
      </c>
      <c r="H1816" s="40">
        <v>88.08</v>
      </c>
      <c r="I1816" s="196"/>
    </row>
    <row r="1817" spans="1:9" ht="19.5" x14ac:dyDescent="0.2">
      <c r="A1817" s="37" t="s">
        <v>2673</v>
      </c>
      <c r="B1817" s="38" t="s">
        <v>4357</v>
      </c>
      <c r="C1817" s="39" t="s">
        <v>95</v>
      </c>
      <c r="D1817" s="39" t="s">
        <v>4358</v>
      </c>
      <c r="E1817" s="38" t="s">
        <v>104</v>
      </c>
      <c r="F1817" s="38" t="s">
        <v>4359</v>
      </c>
      <c r="G1817" s="39">
        <v>76.7</v>
      </c>
      <c r="H1817" s="40">
        <v>414.18</v>
      </c>
      <c r="I1817" s="196"/>
    </row>
    <row r="1818" spans="1:9" ht="19.5" x14ac:dyDescent="0.2">
      <c r="A1818" s="37" t="s">
        <v>654</v>
      </c>
      <c r="B1818" s="38" t="s">
        <v>4360</v>
      </c>
      <c r="C1818" s="39" t="s">
        <v>95</v>
      </c>
      <c r="D1818" s="39" t="s">
        <v>4361</v>
      </c>
      <c r="E1818" s="38" t="s">
        <v>76</v>
      </c>
      <c r="F1818" s="38" t="s">
        <v>2712</v>
      </c>
      <c r="G1818" s="39">
        <v>16.68</v>
      </c>
      <c r="H1818" s="40">
        <v>50.04</v>
      </c>
      <c r="I1818" s="196"/>
    </row>
    <row r="1819" spans="1:9" x14ac:dyDescent="0.2">
      <c r="A1819" s="37" t="s">
        <v>2497</v>
      </c>
      <c r="B1819" s="38" t="s">
        <v>60</v>
      </c>
      <c r="C1819" s="39" t="s">
        <v>61</v>
      </c>
      <c r="D1819" s="39" t="s">
        <v>3</v>
      </c>
      <c r="E1819" s="38" t="s">
        <v>62</v>
      </c>
      <c r="F1819" s="38" t="s">
        <v>63</v>
      </c>
      <c r="G1819" s="39" t="s">
        <v>64</v>
      </c>
      <c r="H1819" s="40" t="s">
        <v>4</v>
      </c>
      <c r="I1819" s="196"/>
    </row>
    <row r="1820" spans="1:9" ht="19.5" x14ac:dyDescent="0.2">
      <c r="A1820" s="37" t="s">
        <v>78</v>
      </c>
      <c r="B1820" s="38" t="s">
        <v>2498</v>
      </c>
      <c r="C1820" s="39" t="s">
        <v>74</v>
      </c>
      <c r="D1820" s="39" t="s">
        <v>2499</v>
      </c>
      <c r="E1820" s="38" t="s">
        <v>76</v>
      </c>
      <c r="F1820" s="38" t="s">
        <v>6</v>
      </c>
      <c r="G1820" s="39">
        <v>28.8</v>
      </c>
      <c r="H1820" s="40">
        <v>28.8</v>
      </c>
      <c r="I1820" s="196"/>
    </row>
    <row r="1821" spans="1:9" x14ac:dyDescent="0.2">
      <c r="A1821" s="37" t="s">
        <v>2673</v>
      </c>
      <c r="B1821" s="38" t="s">
        <v>2901</v>
      </c>
      <c r="C1821" s="39" t="s">
        <v>95</v>
      </c>
      <c r="D1821" s="39" t="s">
        <v>2902</v>
      </c>
      <c r="E1821" s="38" t="s">
        <v>2641</v>
      </c>
      <c r="F1821" s="38" t="s">
        <v>4362</v>
      </c>
      <c r="G1821" s="39">
        <v>25.75</v>
      </c>
      <c r="H1821" s="40">
        <v>7.2</v>
      </c>
      <c r="I1821" s="196"/>
    </row>
    <row r="1822" spans="1:9" x14ac:dyDescent="0.2">
      <c r="A1822" s="37" t="s">
        <v>2673</v>
      </c>
      <c r="B1822" s="38" t="s">
        <v>2744</v>
      </c>
      <c r="C1822" s="39" t="s">
        <v>95</v>
      </c>
      <c r="D1822" s="39" t="s">
        <v>2745</v>
      </c>
      <c r="E1822" s="38" t="s">
        <v>2641</v>
      </c>
      <c r="F1822" s="38" t="s">
        <v>4363</v>
      </c>
      <c r="G1822" s="39">
        <v>20.79</v>
      </c>
      <c r="H1822" s="40">
        <v>2.9</v>
      </c>
      <c r="I1822" s="196"/>
    </row>
    <row r="1823" spans="1:9" x14ac:dyDescent="0.2">
      <c r="A1823" s="37" t="s">
        <v>654</v>
      </c>
      <c r="B1823" s="38" t="s">
        <v>3005</v>
      </c>
      <c r="C1823" s="39" t="s">
        <v>95</v>
      </c>
      <c r="D1823" s="39" t="s">
        <v>3006</v>
      </c>
      <c r="E1823" s="38" t="s">
        <v>111</v>
      </c>
      <c r="F1823" s="38" t="s">
        <v>4364</v>
      </c>
      <c r="G1823" s="39">
        <v>87</v>
      </c>
      <c r="H1823" s="40">
        <v>0.2</v>
      </c>
      <c r="I1823" s="196"/>
    </row>
    <row r="1824" spans="1:9" x14ac:dyDescent="0.2">
      <c r="A1824" s="37" t="s">
        <v>654</v>
      </c>
      <c r="B1824" s="38" t="s">
        <v>3011</v>
      </c>
      <c r="C1824" s="39" t="s">
        <v>95</v>
      </c>
      <c r="D1824" s="39" t="s">
        <v>3012</v>
      </c>
      <c r="E1824" s="38" t="s">
        <v>787</v>
      </c>
      <c r="F1824" s="38" t="s">
        <v>4365</v>
      </c>
      <c r="G1824" s="39">
        <v>0.8</v>
      </c>
      <c r="H1824" s="40">
        <v>0.99</v>
      </c>
      <c r="I1824" s="196"/>
    </row>
    <row r="1825" spans="1:9" ht="19.5" x14ac:dyDescent="0.2">
      <c r="A1825" s="37" t="s">
        <v>654</v>
      </c>
      <c r="B1825" s="38" t="s">
        <v>4360</v>
      </c>
      <c r="C1825" s="39" t="s">
        <v>95</v>
      </c>
      <c r="D1825" s="39" t="s">
        <v>4361</v>
      </c>
      <c r="E1825" s="38" t="s">
        <v>76</v>
      </c>
      <c r="F1825" s="38" t="s">
        <v>2924</v>
      </c>
      <c r="G1825" s="39">
        <v>16.68</v>
      </c>
      <c r="H1825" s="40">
        <v>17.510000000000002</v>
      </c>
      <c r="I1825" s="196"/>
    </row>
    <row r="1826" spans="1:9" x14ac:dyDescent="0.2">
      <c r="A1826" s="37" t="s">
        <v>2501</v>
      </c>
      <c r="B1826" s="38" t="s">
        <v>60</v>
      </c>
      <c r="C1826" s="39" t="s">
        <v>61</v>
      </c>
      <c r="D1826" s="39" t="s">
        <v>3</v>
      </c>
      <c r="E1826" s="38" t="s">
        <v>62</v>
      </c>
      <c r="F1826" s="38" t="s">
        <v>63</v>
      </c>
      <c r="G1826" s="39" t="s">
        <v>64</v>
      </c>
      <c r="H1826" s="40" t="s">
        <v>4</v>
      </c>
      <c r="I1826" s="196"/>
    </row>
    <row r="1827" spans="1:9" ht="29.25" x14ac:dyDescent="0.2">
      <c r="A1827" s="37" t="s">
        <v>78</v>
      </c>
      <c r="B1827" s="38" t="s">
        <v>2502</v>
      </c>
      <c r="C1827" s="39" t="s">
        <v>74</v>
      </c>
      <c r="D1827" s="39" t="s">
        <v>2503</v>
      </c>
      <c r="E1827" s="38" t="s">
        <v>76</v>
      </c>
      <c r="F1827" s="38" t="s">
        <v>6</v>
      </c>
      <c r="G1827" s="39">
        <v>288.47000000000003</v>
      </c>
      <c r="H1827" s="40">
        <v>288.47000000000003</v>
      </c>
      <c r="I1827" s="196"/>
    </row>
    <row r="1828" spans="1:9" ht="19.5" x14ac:dyDescent="0.2">
      <c r="A1828" s="37" t="s">
        <v>2673</v>
      </c>
      <c r="B1828" s="38" t="s">
        <v>3725</v>
      </c>
      <c r="C1828" s="39" t="s">
        <v>95</v>
      </c>
      <c r="D1828" s="39" t="s">
        <v>3726</v>
      </c>
      <c r="E1828" s="38" t="s">
        <v>2885</v>
      </c>
      <c r="F1828" s="38" t="s">
        <v>4366</v>
      </c>
      <c r="G1828" s="39">
        <v>2.0699999999999998</v>
      </c>
      <c r="H1828" s="40">
        <v>0.06</v>
      </c>
      <c r="I1828" s="196"/>
    </row>
    <row r="1829" spans="1:9" x14ac:dyDescent="0.2">
      <c r="A1829" s="37" t="s">
        <v>2673</v>
      </c>
      <c r="B1829" s="38" t="s">
        <v>2901</v>
      </c>
      <c r="C1829" s="39" t="s">
        <v>95</v>
      </c>
      <c r="D1829" s="39" t="s">
        <v>2902</v>
      </c>
      <c r="E1829" s="38" t="s">
        <v>2641</v>
      </c>
      <c r="F1829" s="38" t="s">
        <v>2994</v>
      </c>
      <c r="G1829" s="39">
        <v>25.75</v>
      </c>
      <c r="H1829" s="40">
        <v>20.6</v>
      </c>
      <c r="I1829" s="196"/>
    </row>
    <row r="1830" spans="1:9" x14ac:dyDescent="0.2">
      <c r="A1830" s="37" t="s">
        <v>2673</v>
      </c>
      <c r="B1830" s="38" t="s">
        <v>2744</v>
      </c>
      <c r="C1830" s="39" t="s">
        <v>95</v>
      </c>
      <c r="D1830" s="39" t="s">
        <v>2745</v>
      </c>
      <c r="E1830" s="38" t="s">
        <v>2641</v>
      </c>
      <c r="F1830" s="38" t="s">
        <v>2994</v>
      </c>
      <c r="G1830" s="39">
        <v>20.79</v>
      </c>
      <c r="H1830" s="40">
        <v>16.63</v>
      </c>
      <c r="I1830" s="196"/>
    </row>
    <row r="1831" spans="1:9" x14ac:dyDescent="0.2">
      <c r="A1831" s="37" t="s">
        <v>654</v>
      </c>
      <c r="B1831" s="38" t="s">
        <v>3005</v>
      </c>
      <c r="C1831" s="39" t="s">
        <v>95</v>
      </c>
      <c r="D1831" s="39" t="s">
        <v>3006</v>
      </c>
      <c r="E1831" s="38" t="s">
        <v>111</v>
      </c>
      <c r="F1831" s="38" t="s">
        <v>4367</v>
      </c>
      <c r="G1831" s="39">
        <v>87</v>
      </c>
      <c r="H1831" s="40">
        <v>3.04</v>
      </c>
      <c r="I1831" s="196"/>
    </row>
    <row r="1832" spans="1:9" x14ac:dyDescent="0.2">
      <c r="A1832" s="37" t="s">
        <v>654</v>
      </c>
      <c r="B1832" s="38" t="s">
        <v>4294</v>
      </c>
      <c r="C1832" s="39" t="s">
        <v>95</v>
      </c>
      <c r="D1832" s="39" t="s">
        <v>4295</v>
      </c>
      <c r="E1832" s="38" t="s">
        <v>111</v>
      </c>
      <c r="F1832" s="38" t="s">
        <v>3898</v>
      </c>
      <c r="G1832" s="39">
        <v>114.16</v>
      </c>
      <c r="H1832" s="40">
        <v>1.5</v>
      </c>
      <c r="I1832" s="196"/>
    </row>
    <row r="1833" spans="1:9" x14ac:dyDescent="0.2">
      <c r="A1833" s="37" t="s">
        <v>654</v>
      </c>
      <c r="B1833" s="38" t="s">
        <v>3737</v>
      </c>
      <c r="C1833" s="39" t="s">
        <v>95</v>
      </c>
      <c r="D1833" s="39" t="s">
        <v>3738</v>
      </c>
      <c r="E1833" s="38" t="s">
        <v>111</v>
      </c>
      <c r="F1833" s="38" t="s">
        <v>4368</v>
      </c>
      <c r="G1833" s="39">
        <v>99.4</v>
      </c>
      <c r="H1833" s="40">
        <v>3.02</v>
      </c>
      <c r="I1833" s="196"/>
    </row>
    <row r="1834" spans="1:9" x14ac:dyDescent="0.2">
      <c r="A1834" s="37" t="s">
        <v>654</v>
      </c>
      <c r="B1834" s="38" t="s">
        <v>3011</v>
      </c>
      <c r="C1834" s="39" t="s">
        <v>95</v>
      </c>
      <c r="D1834" s="39" t="s">
        <v>3012</v>
      </c>
      <c r="E1834" s="38" t="s">
        <v>787</v>
      </c>
      <c r="F1834" s="38" t="s">
        <v>4369</v>
      </c>
      <c r="G1834" s="39">
        <v>0.8</v>
      </c>
      <c r="H1834" s="40">
        <v>7.92</v>
      </c>
      <c r="I1834" s="196"/>
    </row>
    <row r="1835" spans="1:9" ht="29.25" x14ac:dyDescent="0.2">
      <c r="A1835" s="37" t="s">
        <v>654</v>
      </c>
      <c r="B1835" s="38" t="s">
        <v>4370</v>
      </c>
      <c r="C1835" s="39" t="s">
        <v>2912</v>
      </c>
      <c r="D1835" s="39" t="s">
        <v>4371</v>
      </c>
      <c r="E1835" s="38" t="s">
        <v>2190</v>
      </c>
      <c r="F1835" s="38" t="s">
        <v>6</v>
      </c>
      <c r="G1835" s="39">
        <v>235.7</v>
      </c>
      <c r="H1835" s="40">
        <v>235.7</v>
      </c>
      <c r="I1835" s="196"/>
    </row>
    <row r="1836" spans="1:9" x14ac:dyDescent="0.2">
      <c r="A1836" s="37" t="s">
        <v>2524</v>
      </c>
      <c r="B1836" s="38" t="s">
        <v>60</v>
      </c>
      <c r="C1836" s="39" t="s">
        <v>61</v>
      </c>
      <c r="D1836" s="39" t="s">
        <v>3</v>
      </c>
      <c r="E1836" s="38" t="s">
        <v>62</v>
      </c>
      <c r="F1836" s="38" t="s">
        <v>63</v>
      </c>
      <c r="G1836" s="39" t="s">
        <v>64</v>
      </c>
      <c r="H1836" s="40" t="s">
        <v>4</v>
      </c>
      <c r="I1836" s="196"/>
    </row>
    <row r="1837" spans="1:9" x14ac:dyDescent="0.2">
      <c r="A1837" s="37" t="s">
        <v>78</v>
      </c>
      <c r="B1837" s="38" t="s">
        <v>2525</v>
      </c>
      <c r="C1837" s="39" t="s">
        <v>74</v>
      </c>
      <c r="D1837" s="39" t="s">
        <v>2526</v>
      </c>
      <c r="E1837" s="38" t="s">
        <v>97</v>
      </c>
      <c r="F1837" s="38" t="s">
        <v>6</v>
      </c>
      <c r="G1837" s="39">
        <v>25.23</v>
      </c>
      <c r="H1837" s="40">
        <v>25.23</v>
      </c>
      <c r="I1837" s="196"/>
    </row>
    <row r="1838" spans="1:9" x14ac:dyDescent="0.2">
      <c r="A1838" s="37" t="s">
        <v>2673</v>
      </c>
      <c r="B1838" s="38" t="s">
        <v>2685</v>
      </c>
      <c r="C1838" s="39" t="s">
        <v>95</v>
      </c>
      <c r="D1838" s="39" t="s">
        <v>2686</v>
      </c>
      <c r="E1838" s="38" t="s">
        <v>2641</v>
      </c>
      <c r="F1838" s="38" t="s">
        <v>4372</v>
      </c>
      <c r="G1838" s="39">
        <v>21.69</v>
      </c>
      <c r="H1838" s="40">
        <v>2.81</v>
      </c>
      <c r="I1838" s="196"/>
    </row>
    <row r="1839" spans="1:9" x14ac:dyDescent="0.2">
      <c r="A1839" s="37" t="s">
        <v>2673</v>
      </c>
      <c r="B1839" s="38" t="s">
        <v>2688</v>
      </c>
      <c r="C1839" s="39" t="s">
        <v>95</v>
      </c>
      <c r="D1839" s="39" t="s">
        <v>2689</v>
      </c>
      <c r="E1839" s="38" t="s">
        <v>2641</v>
      </c>
      <c r="F1839" s="38" t="s">
        <v>4372</v>
      </c>
      <c r="G1839" s="39">
        <v>29.75</v>
      </c>
      <c r="H1839" s="40">
        <v>3.86</v>
      </c>
      <c r="I1839" s="196"/>
    </row>
    <row r="1840" spans="1:9" x14ac:dyDescent="0.2">
      <c r="A1840" s="37" t="s">
        <v>654</v>
      </c>
      <c r="B1840" s="38" t="s">
        <v>3823</v>
      </c>
      <c r="C1840" s="39" t="s">
        <v>95</v>
      </c>
      <c r="D1840" s="39" t="s">
        <v>3824</v>
      </c>
      <c r="E1840" s="38" t="s">
        <v>97</v>
      </c>
      <c r="F1840" s="38" t="s">
        <v>3295</v>
      </c>
      <c r="G1840" s="39">
        <v>18.2</v>
      </c>
      <c r="H1840" s="40">
        <v>18.559999999999999</v>
      </c>
      <c r="I1840" s="196"/>
    </row>
    <row r="1841" spans="1:9" x14ac:dyDescent="0.2">
      <c r="A1841" s="37" t="s">
        <v>2528</v>
      </c>
      <c r="B1841" s="38" t="s">
        <v>60</v>
      </c>
      <c r="C1841" s="39" t="s">
        <v>61</v>
      </c>
      <c r="D1841" s="39" t="s">
        <v>3</v>
      </c>
      <c r="E1841" s="38" t="s">
        <v>62</v>
      </c>
      <c r="F1841" s="38" t="s">
        <v>63</v>
      </c>
      <c r="G1841" s="39" t="s">
        <v>64</v>
      </c>
      <c r="H1841" s="40" t="s">
        <v>4</v>
      </c>
      <c r="I1841" s="196"/>
    </row>
    <row r="1842" spans="1:9" ht="19.5" x14ac:dyDescent="0.2">
      <c r="A1842" s="37" t="s">
        <v>78</v>
      </c>
      <c r="B1842" s="38" t="s">
        <v>2529</v>
      </c>
      <c r="C1842" s="39" t="s">
        <v>74</v>
      </c>
      <c r="D1842" s="39" t="s">
        <v>2530</v>
      </c>
      <c r="E1842" s="38" t="s">
        <v>76</v>
      </c>
      <c r="F1842" s="38" t="s">
        <v>6</v>
      </c>
      <c r="G1842" s="39">
        <v>497</v>
      </c>
      <c r="H1842" s="40">
        <v>497</v>
      </c>
      <c r="I1842" s="196"/>
    </row>
    <row r="1843" spans="1:9" x14ac:dyDescent="0.2">
      <c r="A1843" s="37" t="s">
        <v>2673</v>
      </c>
      <c r="B1843" s="38" t="s">
        <v>2688</v>
      </c>
      <c r="C1843" s="39" t="s">
        <v>95</v>
      </c>
      <c r="D1843" s="39" t="s">
        <v>2689</v>
      </c>
      <c r="E1843" s="38" t="s">
        <v>2641</v>
      </c>
      <c r="F1843" s="38" t="s">
        <v>6</v>
      </c>
      <c r="G1843" s="39">
        <v>29.75</v>
      </c>
      <c r="H1843" s="40">
        <v>29.75</v>
      </c>
      <c r="I1843" s="196"/>
    </row>
    <row r="1844" spans="1:9" x14ac:dyDescent="0.2">
      <c r="A1844" s="37" t="s">
        <v>2673</v>
      </c>
      <c r="B1844" s="38" t="s">
        <v>2744</v>
      </c>
      <c r="C1844" s="39" t="s">
        <v>95</v>
      </c>
      <c r="D1844" s="39" t="s">
        <v>2745</v>
      </c>
      <c r="E1844" s="38" t="s">
        <v>2641</v>
      </c>
      <c r="F1844" s="38" t="s">
        <v>6</v>
      </c>
      <c r="G1844" s="39">
        <v>20.79</v>
      </c>
      <c r="H1844" s="40">
        <v>20.79</v>
      </c>
      <c r="I1844" s="196"/>
    </row>
    <row r="1845" spans="1:9" x14ac:dyDescent="0.2">
      <c r="A1845" s="37" t="s">
        <v>654</v>
      </c>
      <c r="B1845" s="38" t="s">
        <v>4373</v>
      </c>
      <c r="C1845" s="39" t="s">
        <v>2818</v>
      </c>
      <c r="D1845" s="39" t="s">
        <v>4374</v>
      </c>
      <c r="E1845" s="38" t="s">
        <v>1340</v>
      </c>
      <c r="F1845" s="38" t="s">
        <v>6</v>
      </c>
      <c r="G1845" s="39">
        <v>432</v>
      </c>
      <c r="H1845" s="40">
        <v>432</v>
      </c>
      <c r="I1845" s="196"/>
    </row>
    <row r="1846" spans="1:9" x14ac:dyDescent="0.2">
      <c r="A1846" s="37" t="s">
        <v>654</v>
      </c>
      <c r="B1846" s="38" t="s">
        <v>4375</v>
      </c>
      <c r="C1846" s="39" t="s">
        <v>2818</v>
      </c>
      <c r="D1846" s="39" t="s">
        <v>4376</v>
      </c>
      <c r="E1846" s="38" t="s">
        <v>430</v>
      </c>
      <c r="F1846" s="38" t="s">
        <v>6</v>
      </c>
      <c r="G1846" s="39">
        <v>14.46</v>
      </c>
      <c r="H1846" s="40">
        <v>14.46</v>
      </c>
      <c r="I1846" s="196"/>
    </row>
    <row r="1847" spans="1:9" x14ac:dyDescent="0.2">
      <c r="A1847" s="37" t="s">
        <v>2532</v>
      </c>
      <c r="B1847" s="38" t="s">
        <v>60</v>
      </c>
      <c r="C1847" s="39" t="s">
        <v>61</v>
      </c>
      <c r="D1847" s="39" t="s">
        <v>3</v>
      </c>
      <c r="E1847" s="38" t="s">
        <v>62</v>
      </c>
      <c r="F1847" s="38" t="s">
        <v>63</v>
      </c>
      <c r="G1847" s="39" t="s">
        <v>64</v>
      </c>
      <c r="H1847" s="40" t="s">
        <v>4</v>
      </c>
      <c r="I1847" s="196"/>
    </row>
    <row r="1848" spans="1:9" ht="19.5" x14ac:dyDescent="0.2">
      <c r="A1848" s="37" t="s">
        <v>78</v>
      </c>
      <c r="B1848" s="38" t="s">
        <v>2533</v>
      </c>
      <c r="C1848" s="39" t="s">
        <v>74</v>
      </c>
      <c r="D1848" s="39" t="s">
        <v>2534</v>
      </c>
      <c r="E1848" s="38" t="s">
        <v>76</v>
      </c>
      <c r="F1848" s="38" t="s">
        <v>6</v>
      </c>
      <c r="G1848" s="39">
        <v>43.78</v>
      </c>
      <c r="H1848" s="40">
        <v>43.78</v>
      </c>
      <c r="I1848" s="196"/>
    </row>
    <row r="1849" spans="1:9" x14ac:dyDescent="0.2">
      <c r="A1849" s="37" t="s">
        <v>2673</v>
      </c>
      <c r="B1849" s="38" t="s">
        <v>2688</v>
      </c>
      <c r="C1849" s="39" t="s">
        <v>95</v>
      </c>
      <c r="D1849" s="39" t="s">
        <v>2689</v>
      </c>
      <c r="E1849" s="38" t="s">
        <v>2641</v>
      </c>
      <c r="F1849" s="38" t="s">
        <v>4377</v>
      </c>
      <c r="G1849" s="39">
        <v>29.75</v>
      </c>
      <c r="H1849" s="40">
        <v>5.64</v>
      </c>
      <c r="I1849" s="196"/>
    </row>
    <row r="1850" spans="1:9" x14ac:dyDescent="0.2">
      <c r="A1850" s="37" t="s">
        <v>2673</v>
      </c>
      <c r="B1850" s="38" t="s">
        <v>2685</v>
      </c>
      <c r="C1850" s="39" t="s">
        <v>95</v>
      </c>
      <c r="D1850" s="39" t="s">
        <v>2686</v>
      </c>
      <c r="E1850" s="38" t="s">
        <v>2641</v>
      </c>
      <c r="F1850" s="38" t="s">
        <v>4377</v>
      </c>
      <c r="G1850" s="39">
        <v>21.69</v>
      </c>
      <c r="H1850" s="40">
        <v>4.1100000000000003</v>
      </c>
      <c r="I1850" s="196"/>
    </row>
    <row r="1851" spans="1:9" ht="19.5" x14ac:dyDescent="0.2">
      <c r="A1851" s="37" t="s">
        <v>654</v>
      </c>
      <c r="B1851" s="38" t="s">
        <v>4378</v>
      </c>
      <c r="C1851" s="39" t="s">
        <v>95</v>
      </c>
      <c r="D1851" s="39" t="s">
        <v>4379</v>
      </c>
      <c r="E1851" s="38" t="s">
        <v>76</v>
      </c>
      <c r="F1851" s="38" t="s">
        <v>6</v>
      </c>
      <c r="G1851" s="39">
        <v>27.55</v>
      </c>
      <c r="H1851" s="40">
        <v>27.55</v>
      </c>
      <c r="I1851" s="196"/>
    </row>
    <row r="1852" spans="1:9" x14ac:dyDescent="0.2">
      <c r="A1852" s="37" t="s">
        <v>654</v>
      </c>
      <c r="B1852" s="38" t="s">
        <v>4380</v>
      </c>
      <c r="C1852" s="39" t="s">
        <v>95</v>
      </c>
      <c r="D1852" s="39" t="s">
        <v>4381</v>
      </c>
      <c r="E1852" s="38" t="s">
        <v>76</v>
      </c>
      <c r="F1852" s="38" t="s">
        <v>6</v>
      </c>
      <c r="G1852" s="39">
        <v>6.48</v>
      </c>
      <c r="H1852" s="40">
        <v>6.48</v>
      </c>
      <c r="I1852" s="196"/>
    </row>
    <row r="1853" spans="1:9" x14ac:dyDescent="0.2">
      <c r="A1853" s="37" t="s">
        <v>2536</v>
      </c>
      <c r="B1853" s="38" t="s">
        <v>60</v>
      </c>
      <c r="C1853" s="39" t="s">
        <v>61</v>
      </c>
      <c r="D1853" s="39" t="s">
        <v>3</v>
      </c>
      <c r="E1853" s="38" t="s">
        <v>62</v>
      </c>
      <c r="F1853" s="38" t="s">
        <v>63</v>
      </c>
      <c r="G1853" s="39" t="s">
        <v>64</v>
      </c>
      <c r="H1853" s="40" t="s">
        <v>4</v>
      </c>
      <c r="I1853" s="196"/>
    </row>
    <row r="1854" spans="1:9" x14ac:dyDescent="0.2">
      <c r="A1854" s="37" t="s">
        <v>78</v>
      </c>
      <c r="B1854" s="38" t="s">
        <v>2537</v>
      </c>
      <c r="C1854" s="39" t="s">
        <v>74</v>
      </c>
      <c r="D1854" s="39" t="s">
        <v>2538</v>
      </c>
      <c r="E1854" s="38" t="s">
        <v>76</v>
      </c>
      <c r="F1854" s="38" t="s">
        <v>6</v>
      </c>
      <c r="G1854" s="39">
        <v>34.65</v>
      </c>
      <c r="H1854" s="40">
        <v>34.65</v>
      </c>
      <c r="I1854" s="196"/>
    </row>
    <row r="1855" spans="1:9" x14ac:dyDescent="0.2">
      <c r="A1855" s="37" t="s">
        <v>2673</v>
      </c>
      <c r="B1855" s="38" t="s">
        <v>2901</v>
      </c>
      <c r="C1855" s="39" t="s">
        <v>95</v>
      </c>
      <c r="D1855" s="39" t="s">
        <v>2902</v>
      </c>
      <c r="E1855" s="38" t="s">
        <v>2641</v>
      </c>
      <c r="F1855" s="38" t="s">
        <v>3166</v>
      </c>
      <c r="G1855" s="39">
        <v>25.75</v>
      </c>
      <c r="H1855" s="40">
        <v>8.75</v>
      </c>
      <c r="I1855" s="196"/>
    </row>
    <row r="1856" spans="1:9" x14ac:dyDescent="0.2">
      <c r="A1856" s="37" t="s">
        <v>2673</v>
      </c>
      <c r="B1856" s="38" t="s">
        <v>2744</v>
      </c>
      <c r="C1856" s="39" t="s">
        <v>95</v>
      </c>
      <c r="D1856" s="39" t="s">
        <v>2745</v>
      </c>
      <c r="E1856" s="38" t="s">
        <v>2641</v>
      </c>
      <c r="F1856" s="38" t="s">
        <v>4382</v>
      </c>
      <c r="G1856" s="39">
        <v>20.79</v>
      </c>
      <c r="H1856" s="40">
        <v>10.81</v>
      </c>
      <c r="I1856" s="196"/>
    </row>
    <row r="1857" spans="1:9" x14ac:dyDescent="0.2">
      <c r="A1857" s="37" t="s">
        <v>654</v>
      </c>
      <c r="B1857" s="38" t="s">
        <v>3746</v>
      </c>
      <c r="C1857" s="39" t="s">
        <v>95</v>
      </c>
      <c r="D1857" s="39" t="s">
        <v>3747</v>
      </c>
      <c r="E1857" s="38" t="s">
        <v>111</v>
      </c>
      <c r="F1857" s="38" t="s">
        <v>4383</v>
      </c>
      <c r="G1857" s="39">
        <v>88.13</v>
      </c>
      <c r="H1857" s="40">
        <v>0.05</v>
      </c>
      <c r="I1857" s="196"/>
    </row>
    <row r="1858" spans="1:9" x14ac:dyDescent="0.2">
      <c r="A1858" s="37" t="s">
        <v>654</v>
      </c>
      <c r="B1858" s="38" t="s">
        <v>3005</v>
      </c>
      <c r="C1858" s="39" t="s">
        <v>95</v>
      </c>
      <c r="D1858" s="39" t="s">
        <v>3006</v>
      </c>
      <c r="E1858" s="38" t="s">
        <v>111</v>
      </c>
      <c r="F1858" s="38" t="s">
        <v>2741</v>
      </c>
      <c r="G1858" s="39">
        <v>87</v>
      </c>
      <c r="H1858" s="40">
        <v>0.87</v>
      </c>
      <c r="I1858" s="196"/>
    </row>
    <row r="1859" spans="1:9" x14ac:dyDescent="0.2">
      <c r="A1859" s="37" t="s">
        <v>654</v>
      </c>
      <c r="B1859" s="38" t="s">
        <v>3008</v>
      </c>
      <c r="C1859" s="39" t="s">
        <v>95</v>
      </c>
      <c r="D1859" s="39" t="s">
        <v>3009</v>
      </c>
      <c r="E1859" s="38" t="s">
        <v>787</v>
      </c>
      <c r="F1859" s="38" t="s">
        <v>4384</v>
      </c>
      <c r="G1859" s="39">
        <v>1.2</v>
      </c>
      <c r="H1859" s="40">
        <v>0.98</v>
      </c>
      <c r="I1859" s="196"/>
    </row>
    <row r="1860" spans="1:9" ht="19.5" x14ac:dyDescent="0.2">
      <c r="A1860" s="37" t="s">
        <v>654</v>
      </c>
      <c r="B1860" s="38" t="s">
        <v>3756</v>
      </c>
      <c r="C1860" s="39" t="s">
        <v>95</v>
      </c>
      <c r="D1860" s="39" t="s">
        <v>3757</v>
      </c>
      <c r="E1860" s="38" t="s">
        <v>104</v>
      </c>
      <c r="F1860" s="38" t="s">
        <v>3241</v>
      </c>
      <c r="G1860" s="39">
        <v>59.69</v>
      </c>
      <c r="H1860" s="40">
        <v>1.19</v>
      </c>
      <c r="I1860" s="196"/>
    </row>
    <row r="1861" spans="1:9" x14ac:dyDescent="0.2">
      <c r="A1861" s="37" t="s">
        <v>654</v>
      </c>
      <c r="B1861" s="38" t="s">
        <v>3011</v>
      </c>
      <c r="C1861" s="39" t="s">
        <v>95</v>
      </c>
      <c r="D1861" s="39" t="s">
        <v>3012</v>
      </c>
      <c r="E1861" s="38" t="s">
        <v>787</v>
      </c>
      <c r="F1861" s="38" t="s">
        <v>4385</v>
      </c>
      <c r="G1861" s="39">
        <v>0.8</v>
      </c>
      <c r="H1861" s="40">
        <v>1.84</v>
      </c>
      <c r="I1861" s="196"/>
    </row>
    <row r="1862" spans="1:9" x14ac:dyDescent="0.2">
      <c r="A1862" s="37" t="s">
        <v>654</v>
      </c>
      <c r="B1862" s="38" t="s">
        <v>3737</v>
      </c>
      <c r="C1862" s="39" t="s">
        <v>95</v>
      </c>
      <c r="D1862" s="39" t="s">
        <v>3738</v>
      </c>
      <c r="E1862" s="38" t="s">
        <v>111</v>
      </c>
      <c r="F1862" s="38" t="s">
        <v>4386</v>
      </c>
      <c r="G1862" s="39">
        <v>99.4</v>
      </c>
      <c r="H1862" s="40">
        <v>7.0000000000000007E-2</v>
      </c>
      <c r="I1862" s="196"/>
    </row>
    <row r="1863" spans="1:9" x14ac:dyDescent="0.2">
      <c r="A1863" s="37" t="s">
        <v>654</v>
      </c>
      <c r="B1863" s="38" t="s">
        <v>3760</v>
      </c>
      <c r="C1863" s="39" t="s">
        <v>95</v>
      </c>
      <c r="D1863" s="39" t="s">
        <v>3761</v>
      </c>
      <c r="E1863" s="38" t="s">
        <v>111</v>
      </c>
      <c r="F1863" s="38" t="s">
        <v>4387</v>
      </c>
      <c r="G1863" s="39">
        <v>93.4</v>
      </c>
      <c r="H1863" s="40">
        <v>0.14000000000000001</v>
      </c>
      <c r="I1863" s="196"/>
    </row>
    <row r="1864" spans="1:9" x14ac:dyDescent="0.2">
      <c r="A1864" s="37" t="s">
        <v>654</v>
      </c>
      <c r="B1864" s="38" t="s">
        <v>3742</v>
      </c>
      <c r="C1864" s="39" t="s">
        <v>95</v>
      </c>
      <c r="D1864" s="39" t="s">
        <v>3743</v>
      </c>
      <c r="E1864" s="38" t="s">
        <v>76</v>
      </c>
      <c r="F1864" s="38" t="s">
        <v>4388</v>
      </c>
      <c r="G1864" s="39">
        <v>0.65</v>
      </c>
      <c r="H1864" s="40">
        <v>9.42</v>
      </c>
      <c r="I1864" s="196"/>
    </row>
    <row r="1865" spans="1:9" x14ac:dyDescent="0.2">
      <c r="A1865" s="37" t="s">
        <v>654</v>
      </c>
      <c r="B1865" s="38" t="s">
        <v>3764</v>
      </c>
      <c r="C1865" s="39" t="s">
        <v>95</v>
      </c>
      <c r="D1865" s="39" t="s">
        <v>3765</v>
      </c>
      <c r="E1865" s="38" t="s">
        <v>787</v>
      </c>
      <c r="F1865" s="38" t="s">
        <v>2759</v>
      </c>
      <c r="G1865" s="39">
        <v>7.68</v>
      </c>
      <c r="H1865" s="40">
        <v>0.53</v>
      </c>
      <c r="I1865" s="196"/>
    </row>
    <row r="1866" spans="1:9" x14ac:dyDescent="0.2">
      <c r="A1866" s="37" t="s">
        <v>2546</v>
      </c>
      <c r="B1866" s="38" t="s">
        <v>60</v>
      </c>
      <c r="C1866" s="39" t="s">
        <v>61</v>
      </c>
      <c r="D1866" s="39" t="s">
        <v>3</v>
      </c>
      <c r="E1866" s="38" t="s">
        <v>62</v>
      </c>
      <c r="F1866" s="38" t="s">
        <v>63</v>
      </c>
      <c r="G1866" s="39" t="s">
        <v>64</v>
      </c>
      <c r="H1866" s="40" t="s">
        <v>4</v>
      </c>
      <c r="I1866" s="196"/>
    </row>
    <row r="1867" spans="1:9" ht="19.5" x14ac:dyDescent="0.2">
      <c r="A1867" s="37" t="s">
        <v>78</v>
      </c>
      <c r="B1867" s="38" t="s">
        <v>2547</v>
      </c>
      <c r="C1867" s="39" t="s">
        <v>74</v>
      </c>
      <c r="D1867" s="39" t="s">
        <v>2548</v>
      </c>
      <c r="E1867" s="38" t="s">
        <v>76</v>
      </c>
      <c r="F1867" s="38" t="s">
        <v>6</v>
      </c>
      <c r="G1867" s="39">
        <v>40.24</v>
      </c>
      <c r="H1867" s="40">
        <v>40.24</v>
      </c>
      <c r="I1867" s="196"/>
    </row>
    <row r="1868" spans="1:9" x14ac:dyDescent="0.2">
      <c r="A1868" s="37" t="s">
        <v>2673</v>
      </c>
      <c r="B1868" s="38" t="s">
        <v>2688</v>
      </c>
      <c r="C1868" s="39" t="s">
        <v>95</v>
      </c>
      <c r="D1868" s="39" t="s">
        <v>2689</v>
      </c>
      <c r="E1868" s="38" t="s">
        <v>2641</v>
      </c>
      <c r="F1868" s="38" t="s">
        <v>4389</v>
      </c>
      <c r="G1868" s="39">
        <v>29.75</v>
      </c>
      <c r="H1868" s="40">
        <v>12.39</v>
      </c>
      <c r="I1868" s="196"/>
    </row>
    <row r="1869" spans="1:9" x14ac:dyDescent="0.2">
      <c r="A1869" s="37" t="s">
        <v>2673</v>
      </c>
      <c r="B1869" s="38" t="s">
        <v>2685</v>
      </c>
      <c r="C1869" s="39" t="s">
        <v>95</v>
      </c>
      <c r="D1869" s="39" t="s">
        <v>2686</v>
      </c>
      <c r="E1869" s="38" t="s">
        <v>2641</v>
      </c>
      <c r="F1869" s="38" t="s">
        <v>4390</v>
      </c>
      <c r="G1869" s="39">
        <v>21.69</v>
      </c>
      <c r="H1869" s="40">
        <v>3.76</v>
      </c>
      <c r="I1869" s="196"/>
    </row>
    <row r="1870" spans="1:9" x14ac:dyDescent="0.2">
      <c r="A1870" s="37" t="s">
        <v>654</v>
      </c>
      <c r="B1870" s="38" t="s">
        <v>4391</v>
      </c>
      <c r="C1870" s="39" t="s">
        <v>95</v>
      </c>
      <c r="D1870" s="39" t="s">
        <v>4392</v>
      </c>
      <c r="E1870" s="38" t="s">
        <v>76</v>
      </c>
      <c r="F1870" s="38" t="s">
        <v>6</v>
      </c>
      <c r="G1870" s="39">
        <v>24.09</v>
      </c>
      <c r="H1870" s="40">
        <v>24.09</v>
      </c>
      <c r="I1870" s="196"/>
    </row>
    <row r="1871" spans="1:9" x14ac:dyDescent="0.2">
      <c r="A1871" s="37" t="s">
        <v>2572</v>
      </c>
      <c r="B1871" s="38" t="s">
        <v>60</v>
      </c>
      <c r="C1871" s="39" t="s">
        <v>61</v>
      </c>
      <c r="D1871" s="39" t="s">
        <v>3</v>
      </c>
      <c r="E1871" s="38" t="s">
        <v>62</v>
      </c>
      <c r="F1871" s="38" t="s">
        <v>63</v>
      </c>
      <c r="G1871" s="39" t="s">
        <v>64</v>
      </c>
      <c r="H1871" s="40" t="s">
        <v>4</v>
      </c>
      <c r="I1871" s="196"/>
    </row>
    <row r="1872" spans="1:9" ht="19.5" x14ac:dyDescent="0.2">
      <c r="A1872" s="37" t="s">
        <v>78</v>
      </c>
      <c r="B1872" s="38" t="s">
        <v>2573</v>
      </c>
      <c r="C1872" s="39" t="s">
        <v>74</v>
      </c>
      <c r="D1872" s="39" t="s">
        <v>2574</v>
      </c>
      <c r="E1872" s="38" t="s">
        <v>76</v>
      </c>
      <c r="F1872" s="38" t="s">
        <v>6</v>
      </c>
      <c r="G1872" s="39">
        <v>346.37</v>
      </c>
      <c r="H1872" s="40">
        <v>346.37</v>
      </c>
      <c r="I1872" s="196"/>
    </row>
    <row r="1873" spans="1:9" ht="19.5" x14ac:dyDescent="0.2">
      <c r="A1873" s="37" t="s">
        <v>2673</v>
      </c>
      <c r="B1873" s="38" t="s">
        <v>962</v>
      </c>
      <c r="C1873" s="39" t="s">
        <v>95</v>
      </c>
      <c r="D1873" s="39" t="s">
        <v>963</v>
      </c>
      <c r="E1873" s="38" t="s">
        <v>104</v>
      </c>
      <c r="F1873" s="38" t="s">
        <v>4393</v>
      </c>
      <c r="G1873" s="39">
        <v>10.64</v>
      </c>
      <c r="H1873" s="40">
        <v>25.92</v>
      </c>
      <c r="I1873" s="196"/>
    </row>
    <row r="1874" spans="1:9" ht="29.25" x14ac:dyDescent="0.2">
      <c r="A1874" s="37" t="s">
        <v>2673</v>
      </c>
      <c r="B1874" s="38" t="s">
        <v>2138</v>
      </c>
      <c r="C1874" s="39" t="s">
        <v>95</v>
      </c>
      <c r="D1874" s="39" t="s">
        <v>2139</v>
      </c>
      <c r="E1874" s="38" t="s">
        <v>104</v>
      </c>
      <c r="F1874" s="38" t="s">
        <v>4393</v>
      </c>
      <c r="G1874" s="39">
        <v>46.94</v>
      </c>
      <c r="H1874" s="40">
        <v>114.36</v>
      </c>
      <c r="I1874" s="196"/>
    </row>
    <row r="1875" spans="1:9" ht="29.25" x14ac:dyDescent="0.2">
      <c r="A1875" s="37" t="s">
        <v>2673</v>
      </c>
      <c r="B1875" s="38" t="s">
        <v>2981</v>
      </c>
      <c r="C1875" s="39" t="s">
        <v>95</v>
      </c>
      <c r="D1875" s="39" t="s">
        <v>2982</v>
      </c>
      <c r="E1875" s="38" t="s">
        <v>111</v>
      </c>
      <c r="F1875" s="38" t="s">
        <v>3292</v>
      </c>
      <c r="G1875" s="39">
        <v>585.83000000000004</v>
      </c>
      <c r="H1875" s="40">
        <v>29.29</v>
      </c>
      <c r="I1875" s="196"/>
    </row>
    <row r="1876" spans="1:9" x14ac:dyDescent="0.2">
      <c r="A1876" s="37" t="s">
        <v>2673</v>
      </c>
      <c r="B1876" s="38" t="s">
        <v>2901</v>
      </c>
      <c r="C1876" s="39" t="s">
        <v>95</v>
      </c>
      <c r="D1876" s="39" t="s">
        <v>2902</v>
      </c>
      <c r="E1876" s="38" t="s">
        <v>2641</v>
      </c>
      <c r="F1876" s="38" t="s">
        <v>2755</v>
      </c>
      <c r="G1876" s="39">
        <v>25.75</v>
      </c>
      <c r="H1876" s="40">
        <v>10.3</v>
      </c>
      <c r="I1876" s="196"/>
    </row>
    <row r="1877" spans="1:9" x14ac:dyDescent="0.2">
      <c r="A1877" s="37" t="s">
        <v>2673</v>
      </c>
      <c r="B1877" s="38" t="s">
        <v>2744</v>
      </c>
      <c r="C1877" s="39" t="s">
        <v>95</v>
      </c>
      <c r="D1877" s="39" t="s">
        <v>2745</v>
      </c>
      <c r="E1877" s="38" t="s">
        <v>2641</v>
      </c>
      <c r="F1877" s="38" t="s">
        <v>2755</v>
      </c>
      <c r="G1877" s="39">
        <v>20.79</v>
      </c>
      <c r="H1877" s="40">
        <v>8.31</v>
      </c>
      <c r="I1877" s="196"/>
    </row>
    <row r="1878" spans="1:9" ht="19.5" x14ac:dyDescent="0.2">
      <c r="A1878" s="37" t="s">
        <v>654</v>
      </c>
      <c r="B1878" s="38" t="s">
        <v>3329</v>
      </c>
      <c r="C1878" s="39" t="s">
        <v>4811</v>
      </c>
      <c r="D1878" s="39" t="s">
        <v>3330</v>
      </c>
      <c r="E1878" s="38" t="s">
        <v>787</v>
      </c>
      <c r="F1878" s="38" t="s">
        <v>4394</v>
      </c>
      <c r="G1878" s="39">
        <v>8.5299999999999994</v>
      </c>
      <c r="H1878" s="40">
        <v>58.03</v>
      </c>
      <c r="I1878" s="196"/>
    </row>
    <row r="1879" spans="1:9" ht="19.5" x14ac:dyDescent="0.2">
      <c r="A1879" s="37" t="s">
        <v>654</v>
      </c>
      <c r="B1879" s="38" t="s">
        <v>3318</v>
      </c>
      <c r="C1879" s="39" t="s">
        <v>95</v>
      </c>
      <c r="D1879" s="39" t="s">
        <v>3319</v>
      </c>
      <c r="E1879" s="38" t="s">
        <v>787</v>
      </c>
      <c r="F1879" s="38" t="s">
        <v>4395</v>
      </c>
      <c r="G1879" s="39">
        <v>9.44</v>
      </c>
      <c r="H1879" s="40">
        <v>100.16</v>
      </c>
      <c r="I1879" s="196"/>
    </row>
    <row r="1880" spans="1:9" x14ac:dyDescent="0.2">
      <c r="A1880" s="37" t="s">
        <v>2585</v>
      </c>
      <c r="B1880" s="38" t="s">
        <v>60</v>
      </c>
      <c r="C1880" s="39" t="s">
        <v>61</v>
      </c>
      <c r="D1880" s="39" t="s">
        <v>3</v>
      </c>
      <c r="E1880" s="38" t="s">
        <v>62</v>
      </c>
      <c r="F1880" s="38" t="s">
        <v>63</v>
      </c>
      <c r="G1880" s="39" t="s">
        <v>64</v>
      </c>
      <c r="H1880" s="40" t="s">
        <v>4</v>
      </c>
      <c r="I1880" s="196"/>
    </row>
    <row r="1881" spans="1:9" ht="19.5" x14ac:dyDescent="0.2">
      <c r="A1881" s="37" t="s">
        <v>78</v>
      </c>
      <c r="B1881" s="38" t="s">
        <v>2586</v>
      </c>
      <c r="C1881" s="39" t="s">
        <v>74</v>
      </c>
      <c r="D1881" s="39" t="s">
        <v>2587</v>
      </c>
      <c r="E1881" s="38" t="s">
        <v>76</v>
      </c>
      <c r="F1881" s="38" t="s">
        <v>6</v>
      </c>
      <c r="G1881" s="39">
        <v>32354.720000000001</v>
      </c>
      <c r="H1881" s="40">
        <v>32354.720000000001</v>
      </c>
      <c r="I1881" s="196"/>
    </row>
    <row r="1882" spans="1:9" ht="19.5" x14ac:dyDescent="0.2">
      <c r="A1882" s="37" t="s">
        <v>2673</v>
      </c>
      <c r="B1882" s="38" t="s">
        <v>94</v>
      </c>
      <c r="C1882" s="39" t="s">
        <v>95</v>
      </c>
      <c r="D1882" s="39" t="s">
        <v>96</v>
      </c>
      <c r="E1882" s="38" t="s">
        <v>97</v>
      </c>
      <c r="F1882" s="38" t="s">
        <v>4396</v>
      </c>
      <c r="G1882" s="39">
        <v>60.46</v>
      </c>
      <c r="H1882" s="40">
        <v>1229.75</v>
      </c>
      <c r="I1882" s="196"/>
    </row>
    <row r="1883" spans="1:9" ht="29.25" x14ac:dyDescent="0.2">
      <c r="A1883" s="37" t="s">
        <v>2673</v>
      </c>
      <c r="B1883" s="38" t="s">
        <v>4397</v>
      </c>
      <c r="C1883" s="39" t="s">
        <v>74</v>
      </c>
      <c r="D1883" s="39" t="s">
        <v>4398</v>
      </c>
      <c r="E1883" s="38" t="s">
        <v>97</v>
      </c>
      <c r="F1883" s="38" t="s">
        <v>4399</v>
      </c>
      <c r="G1883" s="39">
        <v>56.83</v>
      </c>
      <c r="H1883" s="40">
        <v>1022.94</v>
      </c>
      <c r="I1883" s="196"/>
    </row>
    <row r="1884" spans="1:9" ht="19.5" x14ac:dyDescent="0.2">
      <c r="A1884" s="37" t="s">
        <v>2673</v>
      </c>
      <c r="B1884" s="38" t="s">
        <v>639</v>
      </c>
      <c r="C1884" s="39" t="s">
        <v>95</v>
      </c>
      <c r="D1884" s="39" t="s">
        <v>640</v>
      </c>
      <c r="E1884" s="38" t="s">
        <v>111</v>
      </c>
      <c r="F1884" s="38" t="s">
        <v>4400</v>
      </c>
      <c r="G1884" s="39">
        <v>89.85</v>
      </c>
      <c r="H1884" s="40">
        <v>566.04999999999995</v>
      </c>
      <c r="I1884" s="196"/>
    </row>
    <row r="1885" spans="1:9" ht="19.5" x14ac:dyDescent="0.2">
      <c r="A1885" s="37" t="s">
        <v>2673</v>
      </c>
      <c r="B1885" s="38" t="s">
        <v>1854</v>
      </c>
      <c r="C1885" s="39" t="s">
        <v>95</v>
      </c>
      <c r="D1885" s="39" t="s">
        <v>1855</v>
      </c>
      <c r="E1885" s="38" t="s">
        <v>787</v>
      </c>
      <c r="F1885" s="38" t="s">
        <v>4401</v>
      </c>
      <c r="G1885" s="39">
        <v>13.73</v>
      </c>
      <c r="H1885" s="40">
        <v>84.16</v>
      </c>
      <c r="I1885" s="196"/>
    </row>
    <row r="1886" spans="1:9" ht="19.5" x14ac:dyDescent="0.2">
      <c r="A1886" s="37" t="s">
        <v>2673</v>
      </c>
      <c r="B1886" s="38" t="s">
        <v>109</v>
      </c>
      <c r="C1886" s="39" t="s">
        <v>95</v>
      </c>
      <c r="D1886" s="39" t="s">
        <v>110</v>
      </c>
      <c r="E1886" s="38" t="s">
        <v>111</v>
      </c>
      <c r="F1886" s="38" t="s">
        <v>4402</v>
      </c>
      <c r="G1886" s="39">
        <v>98.92</v>
      </c>
      <c r="H1886" s="40">
        <v>267.08</v>
      </c>
      <c r="I1886" s="196"/>
    </row>
    <row r="1887" spans="1:9" ht="19.5" x14ac:dyDescent="0.2">
      <c r="A1887" s="37" t="s">
        <v>2673</v>
      </c>
      <c r="B1887" s="38" t="s">
        <v>1860</v>
      </c>
      <c r="C1887" s="39" t="s">
        <v>95</v>
      </c>
      <c r="D1887" s="39" t="s">
        <v>1861</v>
      </c>
      <c r="E1887" s="38" t="s">
        <v>104</v>
      </c>
      <c r="F1887" s="38" t="s">
        <v>4403</v>
      </c>
      <c r="G1887" s="39">
        <v>69.98</v>
      </c>
      <c r="H1887" s="40">
        <v>624.91999999999996</v>
      </c>
      <c r="I1887" s="196"/>
    </row>
    <row r="1888" spans="1:9" ht="19.5" x14ac:dyDescent="0.2">
      <c r="A1888" s="37" t="s">
        <v>2673</v>
      </c>
      <c r="B1888" s="38" t="s">
        <v>1149</v>
      </c>
      <c r="C1888" s="39" t="s">
        <v>95</v>
      </c>
      <c r="D1888" s="39" t="s">
        <v>1150</v>
      </c>
      <c r="E1888" s="38" t="s">
        <v>104</v>
      </c>
      <c r="F1888" s="38" t="s">
        <v>4404</v>
      </c>
      <c r="G1888" s="39">
        <v>60.89</v>
      </c>
      <c r="H1888" s="40">
        <v>846.37</v>
      </c>
      <c r="I1888" s="196"/>
    </row>
    <row r="1889" spans="1:9" ht="19.5" x14ac:dyDescent="0.2">
      <c r="A1889" s="37" t="s">
        <v>2673</v>
      </c>
      <c r="B1889" s="38" t="s">
        <v>4405</v>
      </c>
      <c r="C1889" s="39" t="s">
        <v>95</v>
      </c>
      <c r="D1889" s="39" t="s">
        <v>4406</v>
      </c>
      <c r="E1889" s="38" t="s">
        <v>111</v>
      </c>
      <c r="F1889" s="38" t="s">
        <v>2921</v>
      </c>
      <c r="G1889" s="39">
        <v>755.1</v>
      </c>
      <c r="H1889" s="40">
        <v>135.91</v>
      </c>
      <c r="I1889" s="196"/>
    </row>
    <row r="1890" spans="1:9" x14ac:dyDescent="0.2">
      <c r="A1890" s="37" t="s">
        <v>2673</v>
      </c>
      <c r="B1890" s="38" t="s">
        <v>1154</v>
      </c>
      <c r="C1890" s="39" t="s">
        <v>95</v>
      </c>
      <c r="D1890" s="39" t="s">
        <v>1155</v>
      </c>
      <c r="E1890" s="38" t="s">
        <v>787</v>
      </c>
      <c r="F1890" s="38" t="s">
        <v>4407</v>
      </c>
      <c r="G1890" s="39">
        <v>13.72</v>
      </c>
      <c r="H1890" s="40">
        <v>237.35</v>
      </c>
      <c r="I1890" s="196"/>
    </row>
    <row r="1891" spans="1:9" x14ac:dyDescent="0.2">
      <c r="A1891" s="37" t="s">
        <v>2673</v>
      </c>
      <c r="B1891" s="38" t="s">
        <v>1129</v>
      </c>
      <c r="C1891" s="39" t="s">
        <v>95</v>
      </c>
      <c r="D1891" s="39" t="s">
        <v>1130</v>
      </c>
      <c r="E1891" s="38" t="s">
        <v>787</v>
      </c>
      <c r="F1891" s="38" t="s">
        <v>4408</v>
      </c>
      <c r="G1891" s="39">
        <v>15.67</v>
      </c>
      <c r="H1891" s="40">
        <v>517.11</v>
      </c>
      <c r="I1891" s="196"/>
    </row>
    <row r="1892" spans="1:9" x14ac:dyDescent="0.2">
      <c r="A1892" s="37" t="s">
        <v>2673</v>
      </c>
      <c r="B1892" s="38" t="s">
        <v>1136</v>
      </c>
      <c r="C1892" s="39" t="s">
        <v>95</v>
      </c>
      <c r="D1892" s="39" t="s">
        <v>1137</v>
      </c>
      <c r="E1892" s="38" t="s">
        <v>787</v>
      </c>
      <c r="F1892" s="38" t="s">
        <v>4409</v>
      </c>
      <c r="G1892" s="39">
        <v>19.13</v>
      </c>
      <c r="H1892" s="40">
        <v>468.68</v>
      </c>
      <c r="I1892" s="196"/>
    </row>
    <row r="1893" spans="1:9" ht="29.25" x14ac:dyDescent="0.2">
      <c r="A1893" s="37" t="s">
        <v>2673</v>
      </c>
      <c r="B1893" s="38" t="s">
        <v>1140</v>
      </c>
      <c r="C1893" s="39" t="s">
        <v>74</v>
      </c>
      <c r="D1893" s="39" t="s">
        <v>1141</v>
      </c>
      <c r="E1893" s="38" t="s">
        <v>111</v>
      </c>
      <c r="F1893" s="38" t="s">
        <v>1411</v>
      </c>
      <c r="G1893" s="39">
        <v>679.36</v>
      </c>
      <c r="H1893" s="40">
        <v>964.69</v>
      </c>
      <c r="I1893" s="196"/>
    </row>
    <row r="1894" spans="1:9" ht="29.25" x14ac:dyDescent="0.2">
      <c r="A1894" s="37" t="s">
        <v>2673</v>
      </c>
      <c r="B1894" s="38" t="s">
        <v>4410</v>
      </c>
      <c r="C1894" s="39" t="s">
        <v>95</v>
      </c>
      <c r="D1894" s="39" t="s">
        <v>4411</v>
      </c>
      <c r="E1894" s="38" t="s">
        <v>104</v>
      </c>
      <c r="F1894" s="38" t="s">
        <v>4412</v>
      </c>
      <c r="G1894" s="39">
        <v>95.17</v>
      </c>
      <c r="H1894" s="40">
        <v>1940.51</v>
      </c>
      <c r="I1894" s="196"/>
    </row>
    <row r="1895" spans="1:9" ht="19.5" x14ac:dyDescent="0.2">
      <c r="A1895" s="37" t="s">
        <v>2673</v>
      </c>
      <c r="B1895" s="38" t="s">
        <v>4413</v>
      </c>
      <c r="C1895" s="39" t="s">
        <v>95</v>
      </c>
      <c r="D1895" s="39" t="s">
        <v>4414</v>
      </c>
      <c r="E1895" s="38" t="s">
        <v>104</v>
      </c>
      <c r="F1895" s="38" t="s">
        <v>4415</v>
      </c>
      <c r="G1895" s="39">
        <v>322.66000000000003</v>
      </c>
      <c r="H1895" s="40">
        <v>4752.78</v>
      </c>
      <c r="I1895" s="196"/>
    </row>
    <row r="1896" spans="1:9" ht="19.5" x14ac:dyDescent="0.2">
      <c r="A1896" s="37" t="s">
        <v>2673</v>
      </c>
      <c r="B1896" s="38" t="s">
        <v>4416</v>
      </c>
      <c r="C1896" s="39" t="s">
        <v>95</v>
      </c>
      <c r="D1896" s="39" t="s">
        <v>4417</v>
      </c>
      <c r="E1896" s="38" t="s">
        <v>104</v>
      </c>
      <c r="F1896" s="38" t="s">
        <v>4418</v>
      </c>
      <c r="G1896" s="39">
        <v>119.47</v>
      </c>
      <c r="H1896" s="40">
        <v>1936.6</v>
      </c>
      <c r="I1896" s="196"/>
    </row>
    <row r="1897" spans="1:9" x14ac:dyDescent="0.2">
      <c r="A1897" s="37" t="s">
        <v>2673</v>
      </c>
      <c r="B1897" s="38" t="s">
        <v>4419</v>
      </c>
      <c r="C1897" s="39" t="s">
        <v>95</v>
      </c>
      <c r="D1897" s="39" t="s">
        <v>4420</v>
      </c>
      <c r="E1897" s="38" t="s">
        <v>104</v>
      </c>
      <c r="F1897" s="38" t="s">
        <v>4421</v>
      </c>
      <c r="G1897" s="39">
        <v>42.62</v>
      </c>
      <c r="H1897" s="40">
        <v>590.71</v>
      </c>
      <c r="I1897" s="196"/>
    </row>
    <row r="1898" spans="1:9" ht="29.25" x14ac:dyDescent="0.2">
      <c r="A1898" s="37" t="s">
        <v>2673</v>
      </c>
      <c r="B1898" s="38" t="s">
        <v>2361</v>
      </c>
      <c r="C1898" s="39" t="s">
        <v>95</v>
      </c>
      <c r="D1898" s="39" t="s">
        <v>2362</v>
      </c>
      <c r="E1898" s="38" t="s">
        <v>104</v>
      </c>
      <c r="F1898" s="38" t="s">
        <v>4422</v>
      </c>
      <c r="G1898" s="39">
        <v>7.61</v>
      </c>
      <c r="H1898" s="40">
        <v>170.99</v>
      </c>
      <c r="I1898" s="196"/>
    </row>
    <row r="1899" spans="1:9" ht="19.5" x14ac:dyDescent="0.2">
      <c r="A1899" s="37" t="s">
        <v>2673</v>
      </c>
      <c r="B1899" s="38" t="s">
        <v>882</v>
      </c>
      <c r="C1899" s="39" t="s">
        <v>95</v>
      </c>
      <c r="D1899" s="39" t="s">
        <v>883</v>
      </c>
      <c r="E1899" s="38" t="s">
        <v>104</v>
      </c>
      <c r="F1899" s="38" t="s">
        <v>4423</v>
      </c>
      <c r="G1899" s="39">
        <v>4.2699999999999996</v>
      </c>
      <c r="H1899" s="40">
        <v>102.9</v>
      </c>
      <c r="I1899" s="196"/>
    </row>
    <row r="1900" spans="1:9" ht="29.25" x14ac:dyDescent="0.2">
      <c r="A1900" s="37" t="s">
        <v>2673</v>
      </c>
      <c r="B1900" s="38" t="s">
        <v>905</v>
      </c>
      <c r="C1900" s="39" t="s">
        <v>95</v>
      </c>
      <c r="D1900" s="39" t="s">
        <v>906</v>
      </c>
      <c r="E1900" s="38" t="s">
        <v>104</v>
      </c>
      <c r="F1900" s="38" t="s">
        <v>4424</v>
      </c>
      <c r="G1900" s="39">
        <v>6.43</v>
      </c>
      <c r="H1900" s="40">
        <v>80.69</v>
      </c>
      <c r="I1900" s="196"/>
    </row>
    <row r="1901" spans="1:9" ht="29.25" x14ac:dyDescent="0.2">
      <c r="A1901" s="37" t="s">
        <v>2673</v>
      </c>
      <c r="B1901" s="38" t="s">
        <v>4425</v>
      </c>
      <c r="C1901" s="39" t="s">
        <v>95</v>
      </c>
      <c r="D1901" s="39" t="s">
        <v>4426</v>
      </c>
      <c r="E1901" s="38" t="s">
        <v>104</v>
      </c>
      <c r="F1901" s="38" t="s">
        <v>4427</v>
      </c>
      <c r="G1901" s="39">
        <v>36.85</v>
      </c>
      <c r="H1901" s="40">
        <v>1350.55</v>
      </c>
      <c r="I1901" s="196"/>
    </row>
    <row r="1902" spans="1:9" ht="29.25" x14ac:dyDescent="0.2">
      <c r="A1902" s="37" t="s">
        <v>2673</v>
      </c>
      <c r="B1902" s="38" t="s">
        <v>2100</v>
      </c>
      <c r="C1902" s="39" t="s">
        <v>95</v>
      </c>
      <c r="D1902" s="39" t="s">
        <v>2101</v>
      </c>
      <c r="E1902" s="38" t="s">
        <v>104</v>
      </c>
      <c r="F1902" s="38" t="s">
        <v>4422</v>
      </c>
      <c r="G1902" s="39">
        <v>52.33</v>
      </c>
      <c r="H1902" s="40">
        <v>1175.8499999999999</v>
      </c>
      <c r="I1902" s="196"/>
    </row>
    <row r="1903" spans="1:9" ht="19.5" x14ac:dyDescent="0.2">
      <c r="A1903" s="37" t="s">
        <v>2673</v>
      </c>
      <c r="B1903" s="38" t="s">
        <v>897</v>
      </c>
      <c r="C1903" s="39" t="s">
        <v>95</v>
      </c>
      <c r="D1903" s="39" t="s">
        <v>898</v>
      </c>
      <c r="E1903" s="38" t="s">
        <v>104</v>
      </c>
      <c r="F1903" s="38" t="s">
        <v>4428</v>
      </c>
      <c r="G1903" s="39">
        <v>60.75</v>
      </c>
      <c r="H1903" s="40">
        <v>2238.63</v>
      </c>
      <c r="I1903" s="196"/>
    </row>
    <row r="1904" spans="1:9" x14ac:dyDescent="0.2">
      <c r="A1904" s="37" t="s">
        <v>2673</v>
      </c>
      <c r="B1904" s="38" t="s">
        <v>2114</v>
      </c>
      <c r="C1904" s="39" t="s">
        <v>74</v>
      </c>
      <c r="D1904" s="39" t="s">
        <v>2115</v>
      </c>
      <c r="E1904" s="38" t="s">
        <v>104</v>
      </c>
      <c r="F1904" s="38" t="s">
        <v>4424</v>
      </c>
      <c r="G1904" s="39">
        <v>42.92</v>
      </c>
      <c r="H1904" s="40">
        <v>538.64</v>
      </c>
      <c r="I1904" s="196"/>
    </row>
    <row r="1905" spans="1:9" ht="19.5" x14ac:dyDescent="0.2">
      <c r="A1905" s="37" t="s">
        <v>2673</v>
      </c>
      <c r="B1905" s="38" t="s">
        <v>4429</v>
      </c>
      <c r="C1905" s="39" t="s">
        <v>95</v>
      </c>
      <c r="D1905" s="39" t="s">
        <v>4430</v>
      </c>
      <c r="E1905" s="38" t="s">
        <v>104</v>
      </c>
      <c r="F1905" s="38" t="s">
        <v>4424</v>
      </c>
      <c r="G1905" s="39">
        <v>62.63</v>
      </c>
      <c r="H1905" s="40">
        <v>786</v>
      </c>
      <c r="I1905" s="196"/>
    </row>
    <row r="1906" spans="1:9" ht="29.25" x14ac:dyDescent="0.2">
      <c r="A1906" s="37" t="s">
        <v>2673</v>
      </c>
      <c r="B1906" s="38" t="s">
        <v>4431</v>
      </c>
      <c r="C1906" s="39" t="s">
        <v>74</v>
      </c>
      <c r="D1906" s="39" t="s">
        <v>4432</v>
      </c>
      <c r="E1906" s="38" t="s">
        <v>76</v>
      </c>
      <c r="F1906" s="38" t="s">
        <v>42</v>
      </c>
      <c r="G1906" s="39">
        <v>1443.01</v>
      </c>
      <c r="H1906" s="40">
        <v>2886.02</v>
      </c>
      <c r="I1906" s="196"/>
    </row>
    <row r="1907" spans="1:9" ht="19.5" x14ac:dyDescent="0.2">
      <c r="A1907" s="37" t="s">
        <v>2673</v>
      </c>
      <c r="B1907" s="38" t="s">
        <v>4433</v>
      </c>
      <c r="C1907" s="39" t="s">
        <v>74</v>
      </c>
      <c r="D1907" s="39" t="s">
        <v>4434</v>
      </c>
      <c r="E1907" s="38" t="s">
        <v>104</v>
      </c>
      <c r="F1907" s="38" t="s">
        <v>4238</v>
      </c>
      <c r="G1907" s="39">
        <v>89.1</v>
      </c>
      <c r="H1907" s="40">
        <v>7.12</v>
      </c>
      <c r="I1907" s="196"/>
    </row>
    <row r="1908" spans="1:9" ht="19.5" x14ac:dyDescent="0.2">
      <c r="A1908" s="37" t="s">
        <v>2673</v>
      </c>
      <c r="B1908" s="38" t="s">
        <v>595</v>
      </c>
      <c r="C1908" s="39" t="s">
        <v>95</v>
      </c>
      <c r="D1908" s="39" t="s">
        <v>596</v>
      </c>
      <c r="E1908" s="38" t="s">
        <v>97</v>
      </c>
      <c r="F1908" s="38" t="s">
        <v>2712</v>
      </c>
      <c r="G1908" s="39">
        <v>26.67</v>
      </c>
      <c r="H1908" s="40">
        <v>80.010000000000005</v>
      </c>
      <c r="I1908" s="196"/>
    </row>
    <row r="1909" spans="1:9" ht="19.5" x14ac:dyDescent="0.2">
      <c r="A1909" s="37" t="s">
        <v>2673</v>
      </c>
      <c r="B1909" s="38" t="s">
        <v>607</v>
      </c>
      <c r="C1909" s="39" t="s">
        <v>95</v>
      </c>
      <c r="D1909" s="39" t="s">
        <v>608</v>
      </c>
      <c r="E1909" s="38" t="s">
        <v>76</v>
      </c>
      <c r="F1909" s="38" t="s">
        <v>2712</v>
      </c>
      <c r="G1909" s="39">
        <v>48.05</v>
      </c>
      <c r="H1909" s="40">
        <v>144.15</v>
      </c>
      <c r="I1909" s="196"/>
    </row>
    <row r="1910" spans="1:9" ht="29.25" x14ac:dyDescent="0.2">
      <c r="A1910" s="37" t="s">
        <v>2673</v>
      </c>
      <c r="B1910" s="38" t="s">
        <v>1770</v>
      </c>
      <c r="C1910" s="39" t="s">
        <v>95</v>
      </c>
      <c r="D1910" s="39" t="s">
        <v>1771</v>
      </c>
      <c r="E1910" s="38" t="s">
        <v>76</v>
      </c>
      <c r="F1910" s="38" t="s">
        <v>42</v>
      </c>
      <c r="G1910" s="39">
        <v>26.26</v>
      </c>
      <c r="H1910" s="40">
        <v>52.52</v>
      </c>
      <c r="I1910" s="196"/>
    </row>
    <row r="1911" spans="1:9" ht="19.5" x14ac:dyDescent="0.2">
      <c r="A1911" s="37" t="s">
        <v>2673</v>
      </c>
      <c r="B1911" s="38" t="s">
        <v>1733</v>
      </c>
      <c r="C1911" s="39" t="s">
        <v>95</v>
      </c>
      <c r="D1911" s="39" t="s">
        <v>1734</v>
      </c>
      <c r="E1911" s="38" t="s">
        <v>76</v>
      </c>
      <c r="F1911" s="38" t="s">
        <v>6</v>
      </c>
      <c r="G1911" s="39">
        <v>23.81</v>
      </c>
      <c r="H1911" s="40">
        <v>23.81</v>
      </c>
      <c r="I1911" s="196"/>
    </row>
    <row r="1912" spans="1:9" ht="29.25" x14ac:dyDescent="0.2">
      <c r="A1912" s="37" t="s">
        <v>2673</v>
      </c>
      <c r="B1912" s="38" t="s">
        <v>4435</v>
      </c>
      <c r="C1912" s="39" t="s">
        <v>95</v>
      </c>
      <c r="D1912" s="39" t="s">
        <v>4436</v>
      </c>
      <c r="E1912" s="38" t="s">
        <v>76</v>
      </c>
      <c r="F1912" s="38" t="s">
        <v>6</v>
      </c>
      <c r="G1912" s="39">
        <v>15.3</v>
      </c>
      <c r="H1912" s="40">
        <v>15.3</v>
      </c>
      <c r="I1912" s="196"/>
    </row>
    <row r="1913" spans="1:9" ht="29.25" x14ac:dyDescent="0.2">
      <c r="A1913" s="37" t="s">
        <v>2673</v>
      </c>
      <c r="B1913" s="38" t="s">
        <v>1745</v>
      </c>
      <c r="C1913" s="39" t="s">
        <v>95</v>
      </c>
      <c r="D1913" s="39" t="s">
        <v>1746</v>
      </c>
      <c r="E1913" s="38" t="s">
        <v>76</v>
      </c>
      <c r="F1913" s="38" t="s">
        <v>6</v>
      </c>
      <c r="G1913" s="39">
        <v>14.54</v>
      </c>
      <c r="H1913" s="40">
        <v>14.54</v>
      </c>
      <c r="I1913" s="196"/>
    </row>
    <row r="1914" spans="1:9" x14ac:dyDescent="0.2">
      <c r="A1914" s="37" t="s">
        <v>2673</v>
      </c>
      <c r="B1914" s="38" t="s">
        <v>1737</v>
      </c>
      <c r="C1914" s="39" t="s">
        <v>74</v>
      </c>
      <c r="D1914" s="39" t="s">
        <v>1738</v>
      </c>
      <c r="E1914" s="38" t="s">
        <v>76</v>
      </c>
      <c r="F1914" s="38" t="s">
        <v>6</v>
      </c>
      <c r="G1914" s="39">
        <v>12.78</v>
      </c>
      <c r="H1914" s="40">
        <v>12.78</v>
      </c>
      <c r="I1914" s="196"/>
    </row>
    <row r="1915" spans="1:9" ht="19.5" x14ac:dyDescent="0.2">
      <c r="A1915" s="37" t="s">
        <v>2673</v>
      </c>
      <c r="B1915" s="38" t="s">
        <v>1729</v>
      </c>
      <c r="C1915" s="39" t="s">
        <v>95</v>
      </c>
      <c r="D1915" s="39" t="s">
        <v>1730</v>
      </c>
      <c r="E1915" s="38" t="s">
        <v>76</v>
      </c>
      <c r="F1915" s="38" t="s">
        <v>42</v>
      </c>
      <c r="G1915" s="39">
        <v>9.34</v>
      </c>
      <c r="H1915" s="40">
        <v>18.68</v>
      </c>
      <c r="I1915" s="196"/>
    </row>
    <row r="1916" spans="1:9" ht="19.5" x14ac:dyDescent="0.2">
      <c r="A1916" s="37" t="s">
        <v>2673</v>
      </c>
      <c r="B1916" s="38" t="s">
        <v>565</v>
      </c>
      <c r="C1916" s="39" t="s">
        <v>95</v>
      </c>
      <c r="D1916" s="39" t="s">
        <v>566</v>
      </c>
      <c r="E1916" s="38" t="s">
        <v>97</v>
      </c>
      <c r="F1916" s="38" t="s">
        <v>2680</v>
      </c>
      <c r="G1916" s="39">
        <v>22.69</v>
      </c>
      <c r="H1916" s="40">
        <v>340.35</v>
      </c>
      <c r="I1916" s="196"/>
    </row>
    <row r="1917" spans="1:9" ht="19.5" x14ac:dyDescent="0.2">
      <c r="A1917" s="37" t="s">
        <v>2673</v>
      </c>
      <c r="B1917" s="38" t="s">
        <v>581</v>
      </c>
      <c r="C1917" s="39" t="s">
        <v>95</v>
      </c>
      <c r="D1917" s="39" t="s">
        <v>582</v>
      </c>
      <c r="E1917" s="38" t="s">
        <v>97</v>
      </c>
      <c r="F1917" s="38" t="s">
        <v>3158</v>
      </c>
      <c r="G1917" s="39">
        <v>31.68</v>
      </c>
      <c r="H1917" s="40">
        <v>190.08</v>
      </c>
      <c r="I1917" s="196"/>
    </row>
    <row r="1918" spans="1:9" ht="19.5" x14ac:dyDescent="0.2">
      <c r="A1918" s="37" t="s">
        <v>2673</v>
      </c>
      <c r="B1918" s="38" t="s">
        <v>1618</v>
      </c>
      <c r="C1918" s="39" t="s">
        <v>95</v>
      </c>
      <c r="D1918" s="39" t="s">
        <v>1619</v>
      </c>
      <c r="E1918" s="38" t="s">
        <v>76</v>
      </c>
      <c r="F1918" s="38" t="s">
        <v>42</v>
      </c>
      <c r="G1918" s="39">
        <v>9.17</v>
      </c>
      <c r="H1918" s="40">
        <v>18.34</v>
      </c>
      <c r="I1918" s="196"/>
    </row>
    <row r="1919" spans="1:9" ht="19.5" x14ac:dyDescent="0.2">
      <c r="A1919" s="37" t="s">
        <v>2673</v>
      </c>
      <c r="B1919" s="38" t="s">
        <v>1622</v>
      </c>
      <c r="C1919" s="39" t="s">
        <v>95</v>
      </c>
      <c r="D1919" s="39" t="s">
        <v>1623</v>
      </c>
      <c r="E1919" s="38" t="s">
        <v>76</v>
      </c>
      <c r="F1919" s="38" t="s">
        <v>6</v>
      </c>
      <c r="G1919" s="39">
        <v>13.11</v>
      </c>
      <c r="H1919" s="40">
        <v>13.11</v>
      </c>
      <c r="I1919" s="196"/>
    </row>
    <row r="1920" spans="1:9" ht="19.5" x14ac:dyDescent="0.2">
      <c r="A1920" s="37" t="s">
        <v>2673</v>
      </c>
      <c r="B1920" s="38" t="s">
        <v>1687</v>
      </c>
      <c r="C1920" s="39" t="s">
        <v>95</v>
      </c>
      <c r="D1920" s="39" t="s">
        <v>1688</v>
      </c>
      <c r="E1920" s="38" t="s">
        <v>76</v>
      </c>
      <c r="F1920" s="38" t="s">
        <v>6</v>
      </c>
      <c r="G1920" s="39">
        <v>20.010000000000002</v>
      </c>
      <c r="H1920" s="40">
        <v>20.010000000000002</v>
      </c>
      <c r="I1920" s="196"/>
    </row>
    <row r="1921" spans="1:9" ht="19.5" x14ac:dyDescent="0.2">
      <c r="A1921" s="37" t="s">
        <v>2673</v>
      </c>
      <c r="B1921" s="38" t="s">
        <v>716</v>
      </c>
      <c r="C1921" s="39" t="s">
        <v>95</v>
      </c>
      <c r="D1921" s="39" t="s">
        <v>717</v>
      </c>
      <c r="E1921" s="38" t="s">
        <v>76</v>
      </c>
      <c r="F1921" s="38" t="s">
        <v>6</v>
      </c>
      <c r="G1921" s="39">
        <v>104.64</v>
      </c>
      <c r="H1921" s="40">
        <v>104.64</v>
      </c>
      <c r="I1921" s="196"/>
    </row>
    <row r="1922" spans="1:9" ht="19.5" x14ac:dyDescent="0.2">
      <c r="A1922" s="37" t="s">
        <v>2673</v>
      </c>
      <c r="B1922" s="38" t="s">
        <v>4437</v>
      </c>
      <c r="C1922" s="39" t="s">
        <v>95</v>
      </c>
      <c r="D1922" s="39" t="s">
        <v>4438</v>
      </c>
      <c r="E1922" s="38" t="s">
        <v>104</v>
      </c>
      <c r="F1922" s="38" t="s">
        <v>4439</v>
      </c>
      <c r="G1922" s="39">
        <v>18.73</v>
      </c>
      <c r="H1922" s="40">
        <v>339.38</v>
      </c>
      <c r="I1922" s="196"/>
    </row>
    <row r="1923" spans="1:9" ht="19.5" x14ac:dyDescent="0.2">
      <c r="A1923" s="37" t="s">
        <v>2673</v>
      </c>
      <c r="B1923" s="38" t="s">
        <v>4440</v>
      </c>
      <c r="C1923" s="39" t="s">
        <v>95</v>
      </c>
      <c r="D1923" s="39" t="s">
        <v>4441</v>
      </c>
      <c r="E1923" s="38" t="s">
        <v>104</v>
      </c>
      <c r="F1923" s="38" t="s">
        <v>4439</v>
      </c>
      <c r="G1923" s="39">
        <v>4.5</v>
      </c>
      <c r="H1923" s="40">
        <v>81.540000000000006</v>
      </c>
      <c r="I1923" s="196"/>
    </row>
    <row r="1924" spans="1:9" ht="19.5" x14ac:dyDescent="0.2">
      <c r="A1924" s="37" t="s">
        <v>2673</v>
      </c>
      <c r="B1924" s="38" t="s">
        <v>957</v>
      </c>
      <c r="C1924" s="39" t="s">
        <v>95</v>
      </c>
      <c r="D1924" s="39" t="s">
        <v>958</v>
      </c>
      <c r="E1924" s="38" t="s">
        <v>104</v>
      </c>
      <c r="F1924" s="38" t="s">
        <v>4439</v>
      </c>
      <c r="G1924" s="39">
        <v>11.98</v>
      </c>
      <c r="H1924" s="40">
        <v>217.07</v>
      </c>
      <c r="I1924" s="196"/>
    </row>
    <row r="1925" spans="1:9" ht="29.25" x14ac:dyDescent="0.2">
      <c r="A1925" s="37" t="s">
        <v>2673</v>
      </c>
      <c r="B1925" s="38" t="s">
        <v>2138</v>
      </c>
      <c r="C1925" s="39" t="s">
        <v>95</v>
      </c>
      <c r="D1925" s="39" t="s">
        <v>2139</v>
      </c>
      <c r="E1925" s="38" t="s">
        <v>104</v>
      </c>
      <c r="F1925" s="38" t="s">
        <v>4442</v>
      </c>
      <c r="G1925" s="39">
        <v>46.94</v>
      </c>
      <c r="H1925" s="40">
        <v>544.5</v>
      </c>
      <c r="I1925" s="196"/>
    </row>
    <row r="1926" spans="1:9" ht="19.5" x14ac:dyDescent="0.2">
      <c r="A1926" s="37" t="s">
        <v>2673</v>
      </c>
      <c r="B1926" s="38" t="s">
        <v>3306</v>
      </c>
      <c r="C1926" s="39" t="s">
        <v>95</v>
      </c>
      <c r="D1926" s="39" t="s">
        <v>3307</v>
      </c>
      <c r="E1926" s="38" t="s">
        <v>111</v>
      </c>
      <c r="F1926" s="38" t="s">
        <v>4443</v>
      </c>
      <c r="G1926" s="39">
        <v>1004.82</v>
      </c>
      <c r="H1926" s="40">
        <v>944.53</v>
      </c>
      <c r="I1926" s="196"/>
    </row>
    <row r="1927" spans="1:9" ht="19.5" x14ac:dyDescent="0.2">
      <c r="A1927" s="37" t="s">
        <v>2673</v>
      </c>
      <c r="B1927" s="38" t="s">
        <v>4444</v>
      </c>
      <c r="C1927" s="39" t="s">
        <v>95</v>
      </c>
      <c r="D1927" s="39" t="s">
        <v>4445</v>
      </c>
      <c r="E1927" s="38" t="s">
        <v>104</v>
      </c>
      <c r="F1927" s="38" t="s">
        <v>4446</v>
      </c>
      <c r="G1927" s="39">
        <v>92.53</v>
      </c>
      <c r="H1927" s="40">
        <v>1490.65</v>
      </c>
      <c r="I1927" s="196"/>
    </row>
    <row r="1928" spans="1:9" ht="19.5" x14ac:dyDescent="0.2">
      <c r="A1928" s="37" t="s">
        <v>2673</v>
      </c>
      <c r="B1928" s="38" t="s">
        <v>2340</v>
      </c>
      <c r="C1928" s="39" t="s">
        <v>95</v>
      </c>
      <c r="D1928" s="39" t="s">
        <v>2341</v>
      </c>
      <c r="E1928" s="38" t="s">
        <v>787</v>
      </c>
      <c r="F1928" s="38" t="s">
        <v>4447</v>
      </c>
      <c r="G1928" s="39">
        <v>15.37</v>
      </c>
      <c r="H1928" s="40">
        <v>348.89</v>
      </c>
      <c r="I1928" s="196"/>
    </row>
    <row r="1929" spans="1:9" ht="19.5" x14ac:dyDescent="0.2">
      <c r="A1929" s="37" t="s">
        <v>2673</v>
      </c>
      <c r="B1929" s="38" t="s">
        <v>4448</v>
      </c>
      <c r="C1929" s="39" t="s">
        <v>95</v>
      </c>
      <c r="D1929" s="39" t="s">
        <v>4449</v>
      </c>
      <c r="E1929" s="38" t="s">
        <v>787</v>
      </c>
      <c r="F1929" s="38" t="s">
        <v>4450</v>
      </c>
      <c r="G1929" s="39">
        <v>12.61</v>
      </c>
      <c r="H1929" s="40">
        <v>397.21</v>
      </c>
      <c r="I1929" s="196"/>
    </row>
    <row r="1930" spans="1:9" ht="19.5" x14ac:dyDescent="0.2">
      <c r="A1930" s="37" t="s">
        <v>2673</v>
      </c>
      <c r="B1930" s="38" t="s">
        <v>1168</v>
      </c>
      <c r="C1930" s="39" t="s">
        <v>95</v>
      </c>
      <c r="D1930" s="39" t="s">
        <v>1169</v>
      </c>
      <c r="E1930" s="38" t="s">
        <v>787</v>
      </c>
      <c r="F1930" s="38" t="s">
        <v>4451</v>
      </c>
      <c r="G1930" s="39">
        <v>19.62</v>
      </c>
      <c r="H1930" s="40">
        <v>484.61</v>
      </c>
      <c r="I1930" s="196"/>
    </row>
    <row r="1931" spans="1:9" ht="19.5" x14ac:dyDescent="0.2">
      <c r="A1931" s="37" t="s">
        <v>2673</v>
      </c>
      <c r="B1931" s="38" t="s">
        <v>1833</v>
      </c>
      <c r="C1931" s="39" t="s">
        <v>95</v>
      </c>
      <c r="D1931" s="39" t="s">
        <v>1834</v>
      </c>
      <c r="E1931" s="38" t="s">
        <v>787</v>
      </c>
      <c r="F1931" s="38" t="s">
        <v>1819</v>
      </c>
      <c r="G1931" s="39">
        <v>12.54</v>
      </c>
      <c r="H1931" s="40">
        <v>117.87</v>
      </c>
      <c r="I1931" s="196"/>
    </row>
    <row r="1932" spans="1:9" ht="19.5" x14ac:dyDescent="0.2">
      <c r="A1932" s="37" t="s">
        <v>2673</v>
      </c>
      <c r="B1932" s="38" t="s">
        <v>1837</v>
      </c>
      <c r="C1932" s="39" t="s">
        <v>95</v>
      </c>
      <c r="D1932" s="39" t="s">
        <v>1838</v>
      </c>
      <c r="E1932" s="38" t="s">
        <v>787</v>
      </c>
      <c r="F1932" s="38" t="s">
        <v>4452</v>
      </c>
      <c r="G1932" s="39">
        <v>13.25</v>
      </c>
      <c r="H1932" s="40">
        <v>400.15</v>
      </c>
      <c r="I1932" s="196"/>
    </row>
    <row r="1933" spans="1:9" ht="19.5" x14ac:dyDescent="0.2">
      <c r="A1933" s="37" t="s">
        <v>2673</v>
      </c>
      <c r="B1933" s="38" t="s">
        <v>4453</v>
      </c>
      <c r="C1933" s="39" t="s">
        <v>74</v>
      </c>
      <c r="D1933" s="39" t="s">
        <v>4454</v>
      </c>
      <c r="E1933" s="38" t="s">
        <v>104</v>
      </c>
      <c r="F1933" s="38" t="s">
        <v>4455</v>
      </c>
      <c r="G1933" s="39">
        <v>119.1</v>
      </c>
      <c r="H1933" s="40">
        <v>229.86</v>
      </c>
      <c r="I1933" s="196"/>
    </row>
    <row r="1934" spans="1:9" x14ac:dyDescent="0.2">
      <c r="A1934" s="37" t="s">
        <v>2673</v>
      </c>
      <c r="B1934" s="38" t="s">
        <v>140</v>
      </c>
      <c r="C1934" s="39" t="s">
        <v>95</v>
      </c>
      <c r="D1934" s="39" t="s">
        <v>141</v>
      </c>
      <c r="E1934" s="38" t="s">
        <v>111</v>
      </c>
      <c r="F1934" s="38" t="s">
        <v>4456</v>
      </c>
      <c r="G1934" s="39">
        <v>25.29</v>
      </c>
      <c r="H1934" s="40">
        <v>187.14</v>
      </c>
      <c r="I1934" s="196"/>
    </row>
    <row r="1935" spans="1:9" x14ac:dyDescent="0.2">
      <c r="A1935" s="37" t="s">
        <v>2589</v>
      </c>
      <c r="B1935" s="38" t="s">
        <v>60</v>
      </c>
      <c r="C1935" s="39" t="s">
        <v>61</v>
      </c>
      <c r="D1935" s="39" t="s">
        <v>3</v>
      </c>
      <c r="E1935" s="38" t="s">
        <v>62</v>
      </c>
      <c r="F1935" s="38" t="s">
        <v>63</v>
      </c>
      <c r="G1935" s="39" t="s">
        <v>64</v>
      </c>
      <c r="H1935" s="40" t="s">
        <v>4</v>
      </c>
      <c r="I1935" s="196"/>
    </row>
    <row r="1936" spans="1:9" ht="19.5" x14ac:dyDescent="0.2">
      <c r="A1936" s="37" t="s">
        <v>78</v>
      </c>
      <c r="B1936" s="38" t="s">
        <v>2590</v>
      </c>
      <c r="C1936" s="39" t="s">
        <v>74</v>
      </c>
      <c r="D1936" s="39" t="s">
        <v>2591</v>
      </c>
      <c r="E1936" s="38" t="s">
        <v>97</v>
      </c>
      <c r="F1936" s="38" t="s">
        <v>6</v>
      </c>
      <c r="G1936" s="39">
        <v>11.44</v>
      </c>
      <c r="H1936" s="40">
        <v>11.44</v>
      </c>
      <c r="I1936" s="196"/>
    </row>
    <row r="1937" spans="1:9" ht="19.5" x14ac:dyDescent="0.2">
      <c r="A1937" s="37" t="s">
        <v>2673</v>
      </c>
      <c r="B1937" s="38" t="s">
        <v>962</v>
      </c>
      <c r="C1937" s="39" t="s">
        <v>95</v>
      </c>
      <c r="D1937" s="39" t="s">
        <v>963</v>
      </c>
      <c r="E1937" s="38" t="s">
        <v>104</v>
      </c>
      <c r="F1937" s="38" t="s">
        <v>2759</v>
      </c>
      <c r="G1937" s="39">
        <v>10.64</v>
      </c>
      <c r="H1937" s="40">
        <v>0.74</v>
      </c>
      <c r="I1937" s="196"/>
    </row>
    <row r="1938" spans="1:9" ht="29.25" x14ac:dyDescent="0.2">
      <c r="A1938" s="37" t="s">
        <v>2673</v>
      </c>
      <c r="B1938" s="38" t="s">
        <v>2138</v>
      </c>
      <c r="C1938" s="39" t="s">
        <v>95</v>
      </c>
      <c r="D1938" s="39" t="s">
        <v>2139</v>
      </c>
      <c r="E1938" s="38" t="s">
        <v>104</v>
      </c>
      <c r="F1938" s="38" t="s">
        <v>2759</v>
      </c>
      <c r="G1938" s="39">
        <v>46.94</v>
      </c>
      <c r="H1938" s="40">
        <v>3.28</v>
      </c>
      <c r="I1938" s="196"/>
    </row>
    <row r="1939" spans="1:9" x14ac:dyDescent="0.2">
      <c r="A1939" s="37" t="s">
        <v>2673</v>
      </c>
      <c r="B1939" s="38" t="s">
        <v>2901</v>
      </c>
      <c r="C1939" s="39" t="s">
        <v>95</v>
      </c>
      <c r="D1939" s="39" t="s">
        <v>2902</v>
      </c>
      <c r="E1939" s="38" t="s">
        <v>2641</v>
      </c>
      <c r="F1939" s="38" t="s">
        <v>2965</v>
      </c>
      <c r="G1939" s="39">
        <v>25.75</v>
      </c>
      <c r="H1939" s="40">
        <v>2.57</v>
      </c>
      <c r="I1939" s="196"/>
    </row>
    <row r="1940" spans="1:9" x14ac:dyDescent="0.2">
      <c r="A1940" s="37" t="s">
        <v>2673</v>
      </c>
      <c r="B1940" s="38" t="s">
        <v>2744</v>
      </c>
      <c r="C1940" s="39" t="s">
        <v>95</v>
      </c>
      <c r="D1940" s="39" t="s">
        <v>2745</v>
      </c>
      <c r="E1940" s="38" t="s">
        <v>2641</v>
      </c>
      <c r="F1940" s="38" t="s">
        <v>2965</v>
      </c>
      <c r="G1940" s="39">
        <v>20.79</v>
      </c>
      <c r="H1940" s="40">
        <v>2.0699999999999998</v>
      </c>
      <c r="I1940" s="196"/>
    </row>
    <row r="1941" spans="1:9" ht="19.5" x14ac:dyDescent="0.2">
      <c r="A1941" s="37" t="s">
        <v>654</v>
      </c>
      <c r="B1941" s="38" t="s">
        <v>4457</v>
      </c>
      <c r="C1941" s="39" t="s">
        <v>4811</v>
      </c>
      <c r="D1941" s="39" t="s">
        <v>4458</v>
      </c>
      <c r="E1941" s="38" t="s">
        <v>787</v>
      </c>
      <c r="F1941" s="38" t="s">
        <v>4459</v>
      </c>
      <c r="G1941" s="39">
        <v>8.7100000000000009</v>
      </c>
      <c r="H1941" s="40">
        <v>2.2999999999999998</v>
      </c>
      <c r="I1941" s="196"/>
    </row>
    <row r="1942" spans="1:9" ht="19.5" x14ac:dyDescent="0.2">
      <c r="A1942" s="37" t="s">
        <v>654</v>
      </c>
      <c r="B1942" s="38" t="s">
        <v>2717</v>
      </c>
      <c r="C1942" s="39" t="s">
        <v>95</v>
      </c>
      <c r="D1942" s="39" t="s">
        <v>2718</v>
      </c>
      <c r="E1942" s="38" t="s">
        <v>76</v>
      </c>
      <c r="F1942" s="38" t="s">
        <v>2719</v>
      </c>
      <c r="G1942" s="39">
        <v>0.12</v>
      </c>
      <c r="H1942" s="40">
        <v>0.48</v>
      </c>
      <c r="I1942" s="196"/>
    </row>
    <row r="1943" spans="1:9" x14ac:dyDescent="0.2">
      <c r="A1943" s="37" t="s">
        <v>2593</v>
      </c>
      <c r="B1943" s="38" t="s">
        <v>60</v>
      </c>
      <c r="C1943" s="39" t="s">
        <v>61</v>
      </c>
      <c r="D1943" s="39" t="s">
        <v>3</v>
      </c>
      <c r="E1943" s="38" t="s">
        <v>62</v>
      </c>
      <c r="F1943" s="38" t="s">
        <v>63</v>
      </c>
      <c r="G1943" s="39" t="s">
        <v>64</v>
      </c>
      <c r="H1943" s="40" t="s">
        <v>4</v>
      </c>
      <c r="I1943" s="196"/>
    </row>
    <row r="1944" spans="1:9" x14ac:dyDescent="0.2">
      <c r="A1944" s="37" t="s">
        <v>78</v>
      </c>
      <c r="B1944" s="38" t="s">
        <v>2594</v>
      </c>
      <c r="C1944" s="39" t="s">
        <v>74</v>
      </c>
      <c r="D1944" s="39" t="s">
        <v>2595</v>
      </c>
      <c r="E1944" s="38" t="s">
        <v>2596</v>
      </c>
      <c r="F1944" s="38" t="s">
        <v>6</v>
      </c>
      <c r="G1944" s="39">
        <v>0.31</v>
      </c>
      <c r="H1944" s="40">
        <v>0.31</v>
      </c>
      <c r="I1944" s="196"/>
    </row>
    <row r="1945" spans="1:9" x14ac:dyDescent="0.2">
      <c r="A1945" s="37" t="s">
        <v>2673</v>
      </c>
      <c r="B1945" s="38" t="s">
        <v>2744</v>
      </c>
      <c r="C1945" s="39" t="s">
        <v>95</v>
      </c>
      <c r="D1945" s="39" t="s">
        <v>2745</v>
      </c>
      <c r="E1945" s="38" t="s">
        <v>2641</v>
      </c>
      <c r="F1945" s="38" t="s">
        <v>2890</v>
      </c>
      <c r="G1945" s="39">
        <v>20.79</v>
      </c>
      <c r="H1945" s="40">
        <v>0.06</v>
      </c>
      <c r="I1945" s="196"/>
    </row>
    <row r="1946" spans="1:9" ht="29.25" x14ac:dyDescent="0.2">
      <c r="A1946" s="37" t="s">
        <v>2673</v>
      </c>
      <c r="B1946" s="38" t="s">
        <v>4460</v>
      </c>
      <c r="C1946" s="39" t="s">
        <v>95</v>
      </c>
      <c r="D1946" s="39" t="s">
        <v>4461</v>
      </c>
      <c r="E1946" s="38" t="s">
        <v>2885</v>
      </c>
      <c r="F1946" s="38" t="s">
        <v>4159</v>
      </c>
      <c r="G1946" s="39">
        <v>251.12</v>
      </c>
      <c r="H1946" s="40">
        <v>0.25</v>
      </c>
      <c r="I1946" s="196"/>
    </row>
    <row r="1947" spans="1:9" x14ac:dyDescent="0.2">
      <c r="A1947" s="37" t="s">
        <v>2602</v>
      </c>
      <c r="B1947" s="38" t="s">
        <v>60</v>
      </c>
      <c r="C1947" s="39" t="s">
        <v>61</v>
      </c>
      <c r="D1947" s="39" t="s">
        <v>3</v>
      </c>
      <c r="E1947" s="38" t="s">
        <v>62</v>
      </c>
      <c r="F1947" s="38" t="s">
        <v>63</v>
      </c>
      <c r="G1947" s="39" t="s">
        <v>64</v>
      </c>
      <c r="H1947" s="40" t="s">
        <v>4</v>
      </c>
      <c r="I1947" s="196"/>
    </row>
    <row r="1948" spans="1:9" x14ac:dyDescent="0.2">
      <c r="A1948" s="37" t="s">
        <v>78</v>
      </c>
      <c r="B1948" s="38" t="s">
        <v>2603</v>
      </c>
      <c r="C1948" s="39" t="s">
        <v>74</v>
      </c>
      <c r="D1948" s="39" t="s">
        <v>2604</v>
      </c>
      <c r="E1948" s="38" t="s">
        <v>104</v>
      </c>
      <c r="F1948" s="38" t="s">
        <v>6</v>
      </c>
      <c r="G1948" s="39">
        <v>8.31</v>
      </c>
      <c r="H1948" s="40">
        <v>8.31</v>
      </c>
      <c r="I1948" s="196"/>
    </row>
    <row r="1949" spans="1:9" x14ac:dyDescent="0.2">
      <c r="A1949" s="37" t="s">
        <v>2673</v>
      </c>
      <c r="B1949" s="38" t="s">
        <v>2744</v>
      </c>
      <c r="C1949" s="39" t="s">
        <v>95</v>
      </c>
      <c r="D1949" s="39" t="s">
        <v>2745</v>
      </c>
      <c r="E1949" s="38" t="s">
        <v>2641</v>
      </c>
      <c r="F1949" s="38" t="s">
        <v>2755</v>
      </c>
      <c r="G1949" s="39">
        <v>20.79</v>
      </c>
      <c r="H1949" s="40">
        <v>8.31</v>
      </c>
      <c r="I1949" s="196"/>
    </row>
    <row r="1950" spans="1:9" x14ac:dyDescent="0.2">
      <c r="A1950" s="37" t="s">
        <v>2612</v>
      </c>
      <c r="B1950" s="38" t="s">
        <v>60</v>
      </c>
      <c r="C1950" s="39" t="s">
        <v>61</v>
      </c>
      <c r="D1950" s="39" t="s">
        <v>3</v>
      </c>
      <c r="E1950" s="38" t="s">
        <v>62</v>
      </c>
      <c r="F1950" s="38" t="s">
        <v>63</v>
      </c>
      <c r="G1950" s="39" t="s">
        <v>64</v>
      </c>
      <c r="H1950" s="40" t="s">
        <v>4</v>
      </c>
      <c r="I1950" s="196"/>
    </row>
    <row r="1951" spans="1:9" x14ac:dyDescent="0.2">
      <c r="A1951" s="37" t="s">
        <v>78</v>
      </c>
      <c r="B1951" s="38" t="s">
        <v>2613</v>
      </c>
      <c r="C1951" s="39" t="s">
        <v>74</v>
      </c>
      <c r="D1951" s="39" t="s">
        <v>2614</v>
      </c>
      <c r="E1951" s="38" t="s">
        <v>97</v>
      </c>
      <c r="F1951" s="38" t="s">
        <v>6</v>
      </c>
      <c r="G1951" s="39">
        <v>31.82</v>
      </c>
      <c r="H1951" s="40">
        <v>31.82</v>
      </c>
      <c r="I1951" s="196"/>
    </row>
    <row r="1952" spans="1:9" x14ac:dyDescent="0.2">
      <c r="A1952" s="37" t="s">
        <v>2673</v>
      </c>
      <c r="B1952" s="38" t="s">
        <v>2901</v>
      </c>
      <c r="C1952" s="39" t="s">
        <v>95</v>
      </c>
      <c r="D1952" s="39" t="s">
        <v>2902</v>
      </c>
      <c r="E1952" s="38" t="s">
        <v>2641</v>
      </c>
      <c r="F1952" s="38" t="s">
        <v>4462</v>
      </c>
      <c r="G1952" s="39">
        <v>25.75</v>
      </c>
      <c r="H1952" s="40">
        <v>21.98</v>
      </c>
      <c r="I1952" s="196"/>
    </row>
    <row r="1953" spans="1:9" x14ac:dyDescent="0.2">
      <c r="A1953" s="37" t="s">
        <v>2673</v>
      </c>
      <c r="B1953" s="38" t="s">
        <v>2744</v>
      </c>
      <c r="C1953" s="39" t="s">
        <v>95</v>
      </c>
      <c r="D1953" s="39" t="s">
        <v>2745</v>
      </c>
      <c r="E1953" s="38" t="s">
        <v>2641</v>
      </c>
      <c r="F1953" s="38" t="s">
        <v>4463</v>
      </c>
      <c r="G1953" s="39">
        <v>20.79</v>
      </c>
      <c r="H1953" s="40">
        <v>7.39</v>
      </c>
      <c r="I1953" s="196"/>
    </row>
    <row r="1954" spans="1:9" x14ac:dyDescent="0.2">
      <c r="A1954" s="37" t="s">
        <v>654</v>
      </c>
      <c r="B1954" s="38" t="s">
        <v>4464</v>
      </c>
      <c r="C1954" s="39" t="s">
        <v>95</v>
      </c>
      <c r="D1954" s="39" t="s">
        <v>4465</v>
      </c>
      <c r="E1954" s="38" t="s">
        <v>787</v>
      </c>
      <c r="F1954" s="38" t="s">
        <v>2801</v>
      </c>
      <c r="G1954" s="39">
        <v>2.73</v>
      </c>
      <c r="H1954" s="40">
        <v>2.4500000000000002</v>
      </c>
      <c r="I1954" s="196"/>
    </row>
    <row r="1955" spans="1:9" x14ac:dyDescent="0.2">
      <c r="A1955" s="37" t="s">
        <v>2616</v>
      </c>
      <c r="B1955" s="38" t="s">
        <v>60</v>
      </c>
      <c r="C1955" s="39" t="s">
        <v>61</v>
      </c>
      <c r="D1955" s="39" t="s">
        <v>3</v>
      </c>
      <c r="E1955" s="38" t="s">
        <v>62</v>
      </c>
      <c r="F1955" s="38" t="s">
        <v>63</v>
      </c>
      <c r="G1955" s="39" t="s">
        <v>64</v>
      </c>
      <c r="H1955" s="40" t="s">
        <v>4</v>
      </c>
      <c r="I1955" s="196"/>
    </row>
    <row r="1956" spans="1:9" x14ac:dyDescent="0.2">
      <c r="A1956" s="37" t="s">
        <v>78</v>
      </c>
      <c r="B1956" s="38" t="s">
        <v>2617</v>
      </c>
      <c r="C1956" s="39" t="s">
        <v>74</v>
      </c>
      <c r="D1956" s="39" t="s">
        <v>2618</v>
      </c>
      <c r="E1956" s="38" t="s">
        <v>97</v>
      </c>
      <c r="F1956" s="38" t="s">
        <v>6</v>
      </c>
      <c r="G1956" s="39">
        <v>31</v>
      </c>
      <c r="H1956" s="40">
        <v>31</v>
      </c>
      <c r="I1956" s="196"/>
    </row>
    <row r="1957" spans="1:9" x14ac:dyDescent="0.2">
      <c r="A1957" s="37" t="s">
        <v>2673</v>
      </c>
      <c r="B1957" s="38" t="s">
        <v>2901</v>
      </c>
      <c r="C1957" s="39" t="s">
        <v>95</v>
      </c>
      <c r="D1957" s="39" t="s">
        <v>2902</v>
      </c>
      <c r="E1957" s="38" t="s">
        <v>2641</v>
      </c>
      <c r="F1957" s="38" t="s">
        <v>4462</v>
      </c>
      <c r="G1957" s="39">
        <v>25.75</v>
      </c>
      <c r="H1957" s="40">
        <v>21.98</v>
      </c>
      <c r="I1957" s="196"/>
    </row>
    <row r="1958" spans="1:9" x14ac:dyDescent="0.2">
      <c r="A1958" s="37" t="s">
        <v>2673</v>
      </c>
      <c r="B1958" s="38" t="s">
        <v>2744</v>
      </c>
      <c r="C1958" s="39" t="s">
        <v>95</v>
      </c>
      <c r="D1958" s="39" t="s">
        <v>2745</v>
      </c>
      <c r="E1958" s="38" t="s">
        <v>2641</v>
      </c>
      <c r="F1958" s="38" t="s">
        <v>4463</v>
      </c>
      <c r="G1958" s="39">
        <v>20.79</v>
      </c>
      <c r="H1958" s="40">
        <v>7.39</v>
      </c>
      <c r="I1958" s="196"/>
    </row>
    <row r="1959" spans="1:9" x14ac:dyDescent="0.2">
      <c r="A1959" s="37" t="s">
        <v>654</v>
      </c>
      <c r="B1959" s="38" t="s">
        <v>4464</v>
      </c>
      <c r="C1959" s="39" t="s">
        <v>95</v>
      </c>
      <c r="D1959" s="39" t="s">
        <v>4465</v>
      </c>
      <c r="E1959" s="38" t="s">
        <v>787</v>
      </c>
      <c r="F1959" s="38" t="s">
        <v>2775</v>
      </c>
      <c r="G1959" s="39">
        <v>2.73</v>
      </c>
      <c r="H1959" s="40">
        <v>1.63</v>
      </c>
      <c r="I1959" s="196"/>
    </row>
    <row r="1960" spans="1:9" x14ac:dyDescent="0.2">
      <c r="A1960" s="37" t="s">
        <v>2620</v>
      </c>
      <c r="B1960" s="38" t="s">
        <v>60</v>
      </c>
      <c r="C1960" s="39" t="s">
        <v>61</v>
      </c>
      <c r="D1960" s="39" t="s">
        <v>3</v>
      </c>
      <c r="E1960" s="38" t="s">
        <v>62</v>
      </c>
      <c r="F1960" s="38" t="s">
        <v>63</v>
      </c>
      <c r="G1960" s="39" t="s">
        <v>64</v>
      </c>
      <c r="H1960" s="40" t="s">
        <v>4</v>
      </c>
      <c r="I1960" s="196"/>
    </row>
    <row r="1961" spans="1:9" ht="19.5" x14ac:dyDescent="0.2">
      <c r="A1961" s="37" t="s">
        <v>78</v>
      </c>
      <c r="B1961" s="38" t="s">
        <v>2621</v>
      </c>
      <c r="C1961" s="39" t="s">
        <v>74</v>
      </c>
      <c r="D1961" s="39" t="s">
        <v>2622</v>
      </c>
      <c r="E1961" s="38" t="s">
        <v>104</v>
      </c>
      <c r="F1961" s="38" t="s">
        <v>6</v>
      </c>
      <c r="G1961" s="39">
        <v>145.28</v>
      </c>
      <c r="H1961" s="40">
        <v>145.28</v>
      </c>
      <c r="I1961" s="196"/>
    </row>
    <row r="1962" spans="1:9" x14ac:dyDescent="0.2">
      <c r="A1962" s="37" t="s">
        <v>2673</v>
      </c>
      <c r="B1962" s="38" t="s">
        <v>3249</v>
      </c>
      <c r="C1962" s="39" t="s">
        <v>95</v>
      </c>
      <c r="D1962" s="39" t="s">
        <v>3250</v>
      </c>
      <c r="E1962" s="38" t="s">
        <v>2641</v>
      </c>
      <c r="F1962" s="38" t="s">
        <v>3211</v>
      </c>
      <c r="G1962" s="39">
        <v>24</v>
      </c>
      <c r="H1962" s="40">
        <v>36</v>
      </c>
      <c r="I1962" s="196"/>
    </row>
    <row r="1963" spans="1:9" ht="19.5" x14ac:dyDescent="0.2">
      <c r="A1963" s="37" t="s">
        <v>2673</v>
      </c>
      <c r="B1963" s="38" t="s">
        <v>4466</v>
      </c>
      <c r="C1963" s="39" t="s">
        <v>95</v>
      </c>
      <c r="D1963" s="39" t="s">
        <v>4467</v>
      </c>
      <c r="E1963" s="38" t="s">
        <v>104</v>
      </c>
      <c r="F1963" s="38" t="s">
        <v>42</v>
      </c>
      <c r="G1963" s="39">
        <v>18.940000000000001</v>
      </c>
      <c r="H1963" s="40">
        <v>37.880000000000003</v>
      </c>
      <c r="I1963" s="196"/>
    </row>
    <row r="1964" spans="1:9" x14ac:dyDescent="0.2">
      <c r="A1964" s="37" t="s">
        <v>654</v>
      </c>
      <c r="B1964" s="38" t="s">
        <v>4468</v>
      </c>
      <c r="C1964" s="39" t="s">
        <v>2973</v>
      </c>
      <c r="D1964" s="39" t="s">
        <v>4469</v>
      </c>
      <c r="E1964" s="38" t="s">
        <v>1934</v>
      </c>
      <c r="F1964" s="38" t="s">
        <v>4470</v>
      </c>
      <c r="G1964" s="39">
        <v>11.9452</v>
      </c>
      <c r="H1964" s="40">
        <v>16.84</v>
      </c>
      <c r="I1964" s="196"/>
    </row>
    <row r="1965" spans="1:9" x14ac:dyDescent="0.2">
      <c r="A1965" s="37" t="s">
        <v>654</v>
      </c>
      <c r="B1965" s="38" t="s">
        <v>4471</v>
      </c>
      <c r="C1965" s="39" t="s">
        <v>95</v>
      </c>
      <c r="D1965" s="39" t="s">
        <v>4472</v>
      </c>
      <c r="E1965" s="38" t="s">
        <v>111</v>
      </c>
      <c r="F1965" s="38" t="s">
        <v>4473</v>
      </c>
      <c r="G1965" s="39">
        <v>1628.9</v>
      </c>
      <c r="H1965" s="40">
        <v>54.56</v>
      </c>
      <c r="I1965" s="196"/>
    </row>
    <row r="1966" spans="1:9" x14ac:dyDescent="0.2">
      <c r="A1966" s="37" t="s">
        <v>2624</v>
      </c>
      <c r="B1966" s="38" t="s">
        <v>60</v>
      </c>
      <c r="C1966" s="39" t="s">
        <v>61</v>
      </c>
      <c r="D1966" s="39" t="s">
        <v>3</v>
      </c>
      <c r="E1966" s="38" t="s">
        <v>62</v>
      </c>
      <c r="F1966" s="38" t="s">
        <v>63</v>
      </c>
      <c r="G1966" s="39" t="s">
        <v>64</v>
      </c>
      <c r="H1966" s="40" t="s">
        <v>4</v>
      </c>
      <c r="I1966" s="196"/>
    </row>
    <row r="1967" spans="1:9" ht="19.5" x14ac:dyDescent="0.2">
      <c r="A1967" s="37" t="s">
        <v>78</v>
      </c>
      <c r="B1967" s="38" t="s">
        <v>2625</v>
      </c>
      <c r="C1967" s="39" t="s">
        <v>74</v>
      </c>
      <c r="D1967" s="39" t="s">
        <v>2626</v>
      </c>
      <c r="E1967" s="38" t="s">
        <v>97</v>
      </c>
      <c r="F1967" s="38" t="s">
        <v>6</v>
      </c>
      <c r="G1967" s="39">
        <v>83.39</v>
      </c>
      <c r="H1967" s="40">
        <v>83.39</v>
      </c>
      <c r="I1967" s="196"/>
    </row>
    <row r="1968" spans="1:9" x14ac:dyDescent="0.2">
      <c r="A1968" s="37" t="s">
        <v>2673</v>
      </c>
      <c r="B1968" s="38" t="s">
        <v>3072</v>
      </c>
      <c r="C1968" s="39" t="s">
        <v>95</v>
      </c>
      <c r="D1968" s="39" t="s">
        <v>3073</v>
      </c>
      <c r="E1968" s="38" t="s">
        <v>2641</v>
      </c>
      <c r="F1968" s="38" t="s">
        <v>4474</v>
      </c>
      <c r="G1968" s="39">
        <v>24.29</v>
      </c>
      <c r="H1968" s="40">
        <v>18.21</v>
      </c>
      <c r="I1968" s="196"/>
    </row>
    <row r="1969" spans="1:9" x14ac:dyDescent="0.2">
      <c r="A1969" s="37" t="s">
        <v>2673</v>
      </c>
      <c r="B1969" s="38" t="s">
        <v>2914</v>
      </c>
      <c r="C1969" s="39" t="s">
        <v>95</v>
      </c>
      <c r="D1969" s="39" t="s">
        <v>2915</v>
      </c>
      <c r="E1969" s="38" t="s">
        <v>2641</v>
      </c>
      <c r="F1969" s="38" t="s">
        <v>4474</v>
      </c>
      <c r="G1969" s="39">
        <v>21.1</v>
      </c>
      <c r="H1969" s="40">
        <v>15.82</v>
      </c>
      <c r="I1969" s="196"/>
    </row>
    <row r="1970" spans="1:9" ht="19.5" x14ac:dyDescent="0.2">
      <c r="A1970" s="37" t="s">
        <v>2673</v>
      </c>
      <c r="B1970" s="38" t="s">
        <v>4475</v>
      </c>
      <c r="C1970" s="39" t="s">
        <v>95</v>
      </c>
      <c r="D1970" s="39" t="s">
        <v>4476</v>
      </c>
      <c r="E1970" s="38" t="s">
        <v>104</v>
      </c>
      <c r="F1970" s="38" t="s">
        <v>2835</v>
      </c>
      <c r="G1970" s="39">
        <v>20.39</v>
      </c>
      <c r="H1970" s="40">
        <v>4.07</v>
      </c>
      <c r="I1970" s="196"/>
    </row>
    <row r="1971" spans="1:9" ht="19.5" x14ac:dyDescent="0.2">
      <c r="A1971" s="37" t="s">
        <v>654</v>
      </c>
      <c r="B1971" s="38" t="s">
        <v>3084</v>
      </c>
      <c r="C1971" s="39" t="s">
        <v>4811</v>
      </c>
      <c r="D1971" s="39" t="s">
        <v>3085</v>
      </c>
      <c r="E1971" s="38" t="s">
        <v>787</v>
      </c>
      <c r="F1971" s="38" t="s">
        <v>2774</v>
      </c>
      <c r="G1971" s="39">
        <v>36.35</v>
      </c>
      <c r="H1971" s="40">
        <v>0.18</v>
      </c>
      <c r="I1971" s="196"/>
    </row>
    <row r="1972" spans="1:9" x14ac:dyDescent="0.2">
      <c r="A1972" s="37" t="s">
        <v>654</v>
      </c>
      <c r="B1972" s="38" t="s">
        <v>4298</v>
      </c>
      <c r="C1972" s="39" t="s">
        <v>95</v>
      </c>
      <c r="D1972" s="39" t="s">
        <v>4299</v>
      </c>
      <c r="E1972" s="38" t="s">
        <v>76</v>
      </c>
      <c r="F1972" s="38" t="s">
        <v>3118</v>
      </c>
      <c r="G1972" s="39">
        <v>1.34</v>
      </c>
      <c r="H1972" s="40">
        <v>0.16</v>
      </c>
      <c r="I1972" s="196"/>
    </row>
    <row r="1973" spans="1:9" x14ac:dyDescent="0.2">
      <c r="A1973" s="37" t="s">
        <v>654</v>
      </c>
      <c r="B1973" s="38" t="s">
        <v>4477</v>
      </c>
      <c r="C1973" s="39" t="s">
        <v>2818</v>
      </c>
      <c r="D1973" s="39" t="s">
        <v>4478</v>
      </c>
      <c r="E1973" s="38" t="s">
        <v>1934</v>
      </c>
      <c r="F1973" s="38" t="s">
        <v>2924</v>
      </c>
      <c r="G1973" s="39">
        <v>42.45</v>
      </c>
      <c r="H1973" s="40">
        <v>44.57</v>
      </c>
      <c r="I1973" s="196"/>
    </row>
    <row r="1974" spans="1:9" x14ac:dyDescent="0.2">
      <c r="A1974" s="37" t="s">
        <v>654</v>
      </c>
      <c r="B1974" s="38" t="s">
        <v>3269</v>
      </c>
      <c r="C1974" s="39" t="s">
        <v>95</v>
      </c>
      <c r="D1974" s="39" t="s">
        <v>3270</v>
      </c>
      <c r="E1974" s="38" t="s">
        <v>76</v>
      </c>
      <c r="F1974" s="38" t="s">
        <v>42</v>
      </c>
      <c r="G1974" s="39">
        <v>0.13</v>
      </c>
      <c r="H1974" s="40">
        <v>0.26</v>
      </c>
      <c r="I1974" s="196"/>
    </row>
    <row r="1975" spans="1:9" x14ac:dyDescent="0.2">
      <c r="A1975" s="37" t="s">
        <v>654</v>
      </c>
      <c r="B1975" s="38" t="s">
        <v>3272</v>
      </c>
      <c r="C1975" s="39" t="s">
        <v>95</v>
      </c>
      <c r="D1975" s="39" t="s">
        <v>3273</v>
      </c>
      <c r="E1975" s="38" t="s">
        <v>76</v>
      </c>
      <c r="F1975" s="38" t="s">
        <v>42</v>
      </c>
      <c r="G1975" s="39">
        <v>0.06</v>
      </c>
      <c r="H1975" s="40">
        <v>0.12</v>
      </c>
      <c r="I1975" s="196"/>
    </row>
    <row r="1976" spans="1:9" x14ac:dyDescent="0.2">
      <c r="A1976" s="37" t="s">
        <v>2628</v>
      </c>
      <c r="B1976" s="38" t="s">
        <v>60</v>
      </c>
      <c r="C1976" s="39" t="s">
        <v>61</v>
      </c>
      <c r="D1976" s="39" t="s">
        <v>3</v>
      </c>
      <c r="E1976" s="38" t="s">
        <v>62</v>
      </c>
      <c r="F1976" s="38" t="s">
        <v>63</v>
      </c>
      <c r="G1976" s="39" t="s">
        <v>64</v>
      </c>
      <c r="H1976" s="40" t="s">
        <v>4</v>
      </c>
      <c r="I1976" s="196"/>
    </row>
    <row r="1977" spans="1:9" x14ac:dyDescent="0.2">
      <c r="A1977" s="37" t="s">
        <v>78</v>
      </c>
      <c r="B1977" s="38" t="s">
        <v>2629</v>
      </c>
      <c r="C1977" s="39" t="s">
        <v>74</v>
      </c>
      <c r="D1977" s="39" t="s">
        <v>2630</v>
      </c>
      <c r="E1977" s="38" t="s">
        <v>104</v>
      </c>
      <c r="F1977" s="38" t="s">
        <v>6</v>
      </c>
      <c r="G1977" s="39">
        <v>164.25</v>
      </c>
      <c r="H1977" s="40">
        <v>164.25</v>
      </c>
      <c r="I1977" s="196"/>
    </row>
    <row r="1978" spans="1:9" x14ac:dyDescent="0.2">
      <c r="A1978" s="37" t="s">
        <v>2673</v>
      </c>
      <c r="B1978" s="38" t="s">
        <v>2742</v>
      </c>
      <c r="C1978" s="39" t="s">
        <v>95</v>
      </c>
      <c r="D1978" s="39" t="s">
        <v>2743</v>
      </c>
      <c r="E1978" s="38" t="s">
        <v>2641</v>
      </c>
      <c r="F1978" s="38" t="s">
        <v>4479</v>
      </c>
      <c r="G1978" s="39">
        <v>25.37</v>
      </c>
      <c r="H1978" s="40">
        <v>34.24</v>
      </c>
      <c r="I1978" s="196"/>
    </row>
    <row r="1979" spans="1:9" x14ac:dyDescent="0.2">
      <c r="A1979" s="37" t="s">
        <v>2673</v>
      </c>
      <c r="B1979" s="38" t="s">
        <v>2914</v>
      </c>
      <c r="C1979" s="39" t="s">
        <v>95</v>
      </c>
      <c r="D1979" s="39" t="s">
        <v>2915</v>
      </c>
      <c r="E1979" s="38" t="s">
        <v>2641</v>
      </c>
      <c r="F1979" s="38" t="s">
        <v>4479</v>
      </c>
      <c r="G1979" s="39">
        <v>21.1</v>
      </c>
      <c r="H1979" s="40">
        <v>28.48</v>
      </c>
      <c r="I1979" s="196"/>
    </row>
    <row r="1980" spans="1:9" x14ac:dyDescent="0.2">
      <c r="A1980" s="37" t="s">
        <v>654</v>
      </c>
      <c r="B1980" s="38" t="s">
        <v>4480</v>
      </c>
      <c r="C1980" s="39" t="s">
        <v>2818</v>
      </c>
      <c r="D1980" s="39" t="s">
        <v>4481</v>
      </c>
      <c r="E1980" s="38" t="s">
        <v>1934</v>
      </c>
      <c r="F1980" s="38" t="s">
        <v>4482</v>
      </c>
      <c r="G1980" s="39">
        <v>5.0999999999999996</v>
      </c>
      <c r="H1980" s="40">
        <v>34</v>
      </c>
      <c r="I1980" s="196"/>
    </row>
    <row r="1981" spans="1:9" ht="19.5" x14ac:dyDescent="0.2">
      <c r="A1981" s="37" t="s">
        <v>654</v>
      </c>
      <c r="B1981" s="38" t="s">
        <v>4483</v>
      </c>
      <c r="C1981" s="39" t="s">
        <v>95</v>
      </c>
      <c r="D1981" s="39" t="s">
        <v>4484</v>
      </c>
      <c r="E1981" s="38" t="s">
        <v>97</v>
      </c>
      <c r="F1981" s="38" t="s">
        <v>3094</v>
      </c>
      <c r="G1981" s="39">
        <v>21.8</v>
      </c>
      <c r="H1981" s="40">
        <v>63.22</v>
      </c>
      <c r="I1981" s="196"/>
    </row>
    <row r="1982" spans="1:9" x14ac:dyDescent="0.2">
      <c r="A1982" s="37" t="s">
        <v>654</v>
      </c>
      <c r="B1982" s="38" t="s">
        <v>4485</v>
      </c>
      <c r="C1982" s="39" t="s">
        <v>95</v>
      </c>
      <c r="D1982" s="39" t="s">
        <v>4486</v>
      </c>
      <c r="E1982" s="38" t="s">
        <v>787</v>
      </c>
      <c r="F1982" s="38" t="s">
        <v>2835</v>
      </c>
      <c r="G1982" s="39">
        <v>21.57</v>
      </c>
      <c r="H1982" s="40">
        <v>4.3099999999999996</v>
      </c>
      <c r="I1982" s="196"/>
    </row>
    <row r="1983" spans="1:9" x14ac:dyDescent="0.2">
      <c r="A1983" s="37" t="s">
        <v>2642</v>
      </c>
      <c r="B1983" s="38" t="s">
        <v>60</v>
      </c>
      <c r="C1983" s="39" t="s">
        <v>61</v>
      </c>
      <c r="D1983" s="39" t="s">
        <v>3</v>
      </c>
      <c r="E1983" s="38" t="s">
        <v>62</v>
      </c>
      <c r="F1983" s="38" t="s">
        <v>63</v>
      </c>
      <c r="G1983" s="39" t="s">
        <v>64</v>
      </c>
      <c r="H1983" s="40" t="s">
        <v>4</v>
      </c>
      <c r="I1983" s="196"/>
    </row>
    <row r="1984" spans="1:9" ht="19.5" x14ac:dyDescent="0.2">
      <c r="A1984" s="37" t="s">
        <v>78</v>
      </c>
      <c r="B1984" s="38" t="s">
        <v>2643</v>
      </c>
      <c r="C1984" s="39" t="s">
        <v>74</v>
      </c>
      <c r="D1984" s="39" t="s">
        <v>2644</v>
      </c>
      <c r="E1984" s="38" t="s">
        <v>2641</v>
      </c>
      <c r="F1984" s="38" t="s">
        <v>6</v>
      </c>
      <c r="G1984" s="39">
        <v>25.56</v>
      </c>
      <c r="H1984" s="40">
        <v>25.56</v>
      </c>
      <c r="I1984" s="196"/>
    </row>
    <row r="1985" spans="1:9" ht="19.5" x14ac:dyDescent="0.2">
      <c r="A1985" s="37" t="s">
        <v>654</v>
      </c>
      <c r="B1985" s="38" t="s">
        <v>4487</v>
      </c>
      <c r="C1985" s="39" t="s">
        <v>2912</v>
      </c>
      <c r="D1985" s="39" t="s">
        <v>4488</v>
      </c>
      <c r="E1985" s="38" t="s">
        <v>2641</v>
      </c>
      <c r="F1985" s="38" t="s">
        <v>6</v>
      </c>
      <c r="G1985" s="39">
        <v>19.32</v>
      </c>
      <c r="H1985" s="40">
        <v>19.32</v>
      </c>
      <c r="I1985" s="196"/>
    </row>
    <row r="1986" spans="1:9" x14ac:dyDescent="0.2">
      <c r="A1986" s="37" t="s">
        <v>654</v>
      </c>
      <c r="B1986" s="38" t="s">
        <v>4489</v>
      </c>
      <c r="C1986" s="39" t="s">
        <v>95</v>
      </c>
      <c r="D1986" s="39" t="s">
        <v>4490</v>
      </c>
      <c r="E1986" s="38" t="s">
        <v>2641</v>
      </c>
      <c r="F1986" s="38" t="s">
        <v>6</v>
      </c>
      <c r="G1986" s="39">
        <v>1.02</v>
      </c>
      <c r="H1986" s="40">
        <v>1.02</v>
      </c>
      <c r="I1986" s="196"/>
    </row>
    <row r="1987" spans="1:9" x14ac:dyDescent="0.2">
      <c r="A1987" s="37" t="s">
        <v>654</v>
      </c>
      <c r="B1987" s="38" t="s">
        <v>4491</v>
      </c>
      <c r="C1987" s="39" t="s">
        <v>95</v>
      </c>
      <c r="D1987" s="39" t="s">
        <v>4492</v>
      </c>
      <c r="E1987" s="38" t="s">
        <v>2641</v>
      </c>
      <c r="F1987" s="38" t="s">
        <v>6</v>
      </c>
      <c r="G1987" s="39">
        <v>0.08</v>
      </c>
      <c r="H1987" s="40">
        <v>0.08</v>
      </c>
      <c r="I1987" s="196"/>
    </row>
    <row r="1988" spans="1:9" ht="19.5" x14ac:dyDescent="0.2">
      <c r="A1988" s="37" t="s">
        <v>654</v>
      </c>
      <c r="B1988" s="38" t="s">
        <v>4493</v>
      </c>
      <c r="C1988" s="39" t="s">
        <v>95</v>
      </c>
      <c r="D1988" s="39" t="s">
        <v>4494</v>
      </c>
      <c r="E1988" s="38" t="s">
        <v>2641</v>
      </c>
      <c r="F1988" s="38" t="s">
        <v>6</v>
      </c>
      <c r="G1988" s="39">
        <v>0.61</v>
      </c>
      <c r="H1988" s="40">
        <v>0.61</v>
      </c>
      <c r="I1988" s="196"/>
    </row>
    <row r="1989" spans="1:9" x14ac:dyDescent="0.2">
      <c r="A1989" s="37" t="s">
        <v>654</v>
      </c>
      <c r="B1989" s="38" t="s">
        <v>4495</v>
      </c>
      <c r="C1989" s="39" t="s">
        <v>95</v>
      </c>
      <c r="D1989" s="39" t="s">
        <v>4496</v>
      </c>
      <c r="E1989" s="38" t="s">
        <v>2641</v>
      </c>
      <c r="F1989" s="38" t="s">
        <v>6</v>
      </c>
      <c r="G1989" s="39">
        <v>1.43</v>
      </c>
      <c r="H1989" s="40">
        <v>1.43</v>
      </c>
      <c r="I1989" s="196"/>
    </row>
    <row r="1990" spans="1:9" x14ac:dyDescent="0.2">
      <c r="A1990" s="37" t="s">
        <v>654</v>
      </c>
      <c r="B1990" s="38" t="s">
        <v>4497</v>
      </c>
      <c r="C1990" s="39" t="s">
        <v>95</v>
      </c>
      <c r="D1990" s="39" t="s">
        <v>4498</v>
      </c>
      <c r="E1990" s="38" t="s">
        <v>2641</v>
      </c>
      <c r="F1990" s="38" t="s">
        <v>6</v>
      </c>
      <c r="G1990" s="39">
        <v>1.39</v>
      </c>
      <c r="H1990" s="40">
        <v>1.39</v>
      </c>
      <c r="I1990" s="196"/>
    </row>
    <row r="1991" spans="1:9" x14ac:dyDescent="0.2">
      <c r="A1991" s="37" t="s">
        <v>654</v>
      </c>
      <c r="B1991" s="38" t="s">
        <v>4499</v>
      </c>
      <c r="C1991" s="39" t="s">
        <v>2822</v>
      </c>
      <c r="D1991" s="39" t="s">
        <v>4500</v>
      </c>
      <c r="E1991" s="38" t="s">
        <v>2641</v>
      </c>
      <c r="F1991" s="38" t="s">
        <v>6</v>
      </c>
      <c r="G1991" s="39">
        <v>0.11</v>
      </c>
      <c r="H1991" s="40">
        <v>0.11</v>
      </c>
      <c r="I1991" s="196"/>
    </row>
    <row r="1992" spans="1:9" x14ac:dyDescent="0.2">
      <c r="A1992" s="37" t="s">
        <v>654</v>
      </c>
      <c r="B1992" s="38" t="s">
        <v>4501</v>
      </c>
      <c r="C1992" s="39" t="s">
        <v>95</v>
      </c>
      <c r="D1992" s="39" t="s">
        <v>4502</v>
      </c>
      <c r="E1992" s="38" t="s">
        <v>2641</v>
      </c>
      <c r="F1992" s="38" t="s">
        <v>6</v>
      </c>
      <c r="G1992" s="39">
        <v>1.6</v>
      </c>
      <c r="H1992" s="40">
        <v>1.6</v>
      </c>
      <c r="I1992" s="196"/>
    </row>
    <row r="1993" spans="1:9" ht="19.5" x14ac:dyDescent="0.2">
      <c r="A1993" s="37" t="s">
        <v>4503</v>
      </c>
      <c r="B1993" s="38"/>
      <c r="C1993" s="39"/>
      <c r="D1993" s="39" t="s">
        <v>68</v>
      </c>
      <c r="E1993" s="38"/>
      <c r="F1993" s="38"/>
      <c r="G1993" s="39"/>
      <c r="H1993" s="40"/>
      <c r="I1993" s="196"/>
    </row>
    <row r="1994" spans="1:9" ht="19.5" x14ac:dyDescent="0.2">
      <c r="A1994" s="37" t="s">
        <v>78</v>
      </c>
      <c r="B1994" s="38" t="s">
        <v>3957</v>
      </c>
      <c r="C1994" s="39" t="s">
        <v>74</v>
      </c>
      <c r="D1994" s="39" t="s">
        <v>3958</v>
      </c>
      <c r="E1994" s="38" t="s">
        <v>104</v>
      </c>
      <c r="F1994" s="38" t="s">
        <v>6</v>
      </c>
      <c r="G1994" s="39">
        <v>89.77</v>
      </c>
      <c r="H1994" s="40">
        <v>89.77</v>
      </c>
      <c r="I1994" s="196"/>
    </row>
    <row r="1995" spans="1:9" x14ac:dyDescent="0.2">
      <c r="A1995" s="37" t="s">
        <v>2673</v>
      </c>
      <c r="B1995" s="38" t="s">
        <v>2744</v>
      </c>
      <c r="C1995" s="39" t="s">
        <v>95</v>
      </c>
      <c r="D1995" s="39" t="s">
        <v>2745</v>
      </c>
      <c r="E1995" s="38" t="s">
        <v>2641</v>
      </c>
      <c r="F1995" s="38" t="s">
        <v>3211</v>
      </c>
      <c r="G1995" s="39">
        <v>20.79</v>
      </c>
      <c r="H1995" s="40">
        <v>31.18</v>
      </c>
      <c r="I1995" s="196"/>
    </row>
    <row r="1996" spans="1:9" ht="19.5" x14ac:dyDescent="0.2">
      <c r="A1996" s="37" t="s">
        <v>2673</v>
      </c>
      <c r="B1996" s="38" t="s">
        <v>4504</v>
      </c>
      <c r="C1996" s="39" t="s">
        <v>95</v>
      </c>
      <c r="D1996" s="39" t="s">
        <v>4505</v>
      </c>
      <c r="E1996" s="38" t="s">
        <v>2885</v>
      </c>
      <c r="F1996" s="38" t="s">
        <v>4506</v>
      </c>
      <c r="G1996" s="39">
        <v>5.2</v>
      </c>
      <c r="H1996" s="40">
        <v>0.11</v>
      </c>
      <c r="I1996" s="196"/>
    </row>
    <row r="1997" spans="1:9" x14ac:dyDescent="0.2">
      <c r="A1997" s="37" t="s">
        <v>654</v>
      </c>
      <c r="B1997" s="38" t="s">
        <v>3005</v>
      </c>
      <c r="C1997" s="39" t="s">
        <v>95</v>
      </c>
      <c r="D1997" s="39" t="s">
        <v>3006</v>
      </c>
      <c r="E1997" s="38" t="s">
        <v>111</v>
      </c>
      <c r="F1997" s="38" t="s">
        <v>4507</v>
      </c>
      <c r="G1997" s="39">
        <v>87</v>
      </c>
      <c r="H1997" s="40">
        <v>3.33</v>
      </c>
      <c r="I1997" s="196"/>
    </row>
    <row r="1998" spans="1:9" x14ac:dyDescent="0.2">
      <c r="A1998" s="37" t="s">
        <v>654</v>
      </c>
      <c r="B1998" s="38" t="s">
        <v>3008</v>
      </c>
      <c r="C1998" s="39" t="s">
        <v>95</v>
      </c>
      <c r="D1998" s="39" t="s">
        <v>3009</v>
      </c>
      <c r="E1998" s="38" t="s">
        <v>787</v>
      </c>
      <c r="F1998" s="38" t="s">
        <v>4508</v>
      </c>
      <c r="G1998" s="39">
        <v>1.2</v>
      </c>
      <c r="H1998" s="40">
        <v>6.87</v>
      </c>
      <c r="I1998" s="196"/>
    </row>
    <row r="1999" spans="1:9" x14ac:dyDescent="0.2">
      <c r="A1999" s="37" t="s">
        <v>654</v>
      </c>
      <c r="B1999" s="38" t="s">
        <v>3011</v>
      </c>
      <c r="C1999" s="39" t="s">
        <v>95</v>
      </c>
      <c r="D1999" s="39" t="s">
        <v>3012</v>
      </c>
      <c r="E1999" s="38" t="s">
        <v>787</v>
      </c>
      <c r="F1999" s="38" t="s">
        <v>4508</v>
      </c>
      <c r="G1999" s="39">
        <v>0.8</v>
      </c>
      <c r="H1999" s="40">
        <v>4.58</v>
      </c>
      <c r="I1999" s="196"/>
    </row>
    <row r="2000" spans="1:9" ht="19.5" x14ac:dyDescent="0.2">
      <c r="A2000" s="37" t="s">
        <v>654</v>
      </c>
      <c r="B2000" s="38" t="s">
        <v>4509</v>
      </c>
      <c r="C2000" s="39" t="s">
        <v>95</v>
      </c>
      <c r="D2000" s="39" t="s">
        <v>4510</v>
      </c>
      <c r="E2000" s="38" t="s">
        <v>76</v>
      </c>
      <c r="F2000" s="38" t="s">
        <v>4511</v>
      </c>
      <c r="G2000" s="39">
        <v>0.95</v>
      </c>
      <c r="H2000" s="40">
        <v>43.7</v>
      </c>
      <c r="I2000" s="196"/>
    </row>
    <row r="2001" spans="1:9" x14ac:dyDescent="0.2">
      <c r="A2001" s="37" t="s">
        <v>78</v>
      </c>
      <c r="B2001" s="38" t="s">
        <v>4211</v>
      </c>
      <c r="C2001" s="39" t="s">
        <v>74</v>
      </c>
      <c r="D2001" s="39" t="s">
        <v>4212</v>
      </c>
      <c r="E2001" s="38" t="s">
        <v>104</v>
      </c>
      <c r="F2001" s="38" t="s">
        <v>6</v>
      </c>
      <c r="G2001" s="39">
        <v>17.399999999999999</v>
      </c>
      <c r="H2001" s="40">
        <v>17.399999999999999</v>
      </c>
      <c r="I2001" s="196"/>
    </row>
    <row r="2002" spans="1:9" x14ac:dyDescent="0.2">
      <c r="A2002" s="37" t="s">
        <v>2673</v>
      </c>
      <c r="B2002" s="38" t="s">
        <v>2992</v>
      </c>
      <c r="C2002" s="39" t="s">
        <v>95</v>
      </c>
      <c r="D2002" s="39" t="s">
        <v>2993</v>
      </c>
      <c r="E2002" s="38" t="s">
        <v>2641</v>
      </c>
      <c r="F2002" s="38" t="s">
        <v>4512</v>
      </c>
      <c r="G2002" s="39">
        <v>27.44</v>
      </c>
      <c r="H2002" s="40">
        <v>10.26</v>
      </c>
      <c r="I2002" s="196"/>
    </row>
    <row r="2003" spans="1:9" x14ac:dyDescent="0.2">
      <c r="A2003" s="37" t="s">
        <v>2673</v>
      </c>
      <c r="B2003" s="38" t="s">
        <v>2744</v>
      </c>
      <c r="C2003" s="39" t="s">
        <v>95</v>
      </c>
      <c r="D2003" s="39" t="s">
        <v>2745</v>
      </c>
      <c r="E2003" s="38" t="s">
        <v>2641</v>
      </c>
      <c r="F2003" s="38" t="s">
        <v>4513</v>
      </c>
      <c r="G2003" s="39">
        <v>20.79</v>
      </c>
      <c r="H2003" s="40">
        <v>1.93</v>
      </c>
      <c r="I2003" s="196"/>
    </row>
    <row r="2004" spans="1:9" x14ac:dyDescent="0.2">
      <c r="A2004" s="37" t="s">
        <v>654</v>
      </c>
      <c r="B2004" s="38" t="s">
        <v>4514</v>
      </c>
      <c r="C2004" s="39" t="s">
        <v>95</v>
      </c>
      <c r="D2004" s="39" t="s">
        <v>4515</v>
      </c>
      <c r="E2004" s="38" t="s">
        <v>787</v>
      </c>
      <c r="F2004" s="38" t="s">
        <v>4516</v>
      </c>
      <c r="G2004" s="39">
        <v>6.67</v>
      </c>
      <c r="H2004" s="40">
        <v>5.21</v>
      </c>
      <c r="I2004" s="196"/>
    </row>
    <row r="2005" spans="1:9" ht="19.5" x14ac:dyDescent="0.2">
      <c r="A2005" s="37" t="s">
        <v>78</v>
      </c>
      <c r="B2005" s="38" t="s">
        <v>4198</v>
      </c>
      <c r="C2005" s="39" t="s">
        <v>74</v>
      </c>
      <c r="D2005" s="39" t="s">
        <v>4199</v>
      </c>
      <c r="E2005" s="38" t="s">
        <v>76</v>
      </c>
      <c r="F2005" s="38" t="s">
        <v>6</v>
      </c>
      <c r="G2005" s="39">
        <v>62.3</v>
      </c>
      <c r="H2005" s="40">
        <v>62.3</v>
      </c>
      <c r="I2005" s="196"/>
    </row>
    <row r="2006" spans="1:9" x14ac:dyDescent="0.2">
      <c r="A2006" s="37" t="s">
        <v>2673</v>
      </c>
      <c r="B2006" s="38" t="s">
        <v>4278</v>
      </c>
      <c r="C2006" s="39" t="s">
        <v>95</v>
      </c>
      <c r="D2006" s="39" t="s">
        <v>4279</v>
      </c>
      <c r="E2006" s="38" t="s">
        <v>2641</v>
      </c>
      <c r="F2006" s="38" t="s">
        <v>4517</v>
      </c>
      <c r="G2006" s="39">
        <v>25.57</v>
      </c>
      <c r="H2006" s="40">
        <v>27.81</v>
      </c>
      <c r="I2006" s="196"/>
    </row>
    <row r="2007" spans="1:9" x14ac:dyDescent="0.2">
      <c r="A2007" s="37" t="s">
        <v>2673</v>
      </c>
      <c r="B2007" s="38" t="s">
        <v>4518</v>
      </c>
      <c r="C2007" s="39" t="s">
        <v>95</v>
      </c>
      <c r="D2007" s="39" t="s">
        <v>4519</v>
      </c>
      <c r="E2007" s="38" t="s">
        <v>2641</v>
      </c>
      <c r="F2007" s="38" t="s">
        <v>4520</v>
      </c>
      <c r="G2007" s="39">
        <v>21.28</v>
      </c>
      <c r="H2007" s="40">
        <v>3.78</v>
      </c>
      <c r="I2007" s="196"/>
    </row>
    <row r="2008" spans="1:9" x14ac:dyDescent="0.2">
      <c r="A2008" s="37" t="s">
        <v>654</v>
      </c>
      <c r="B2008" s="38" t="s">
        <v>4521</v>
      </c>
      <c r="C2008" s="39" t="s">
        <v>95</v>
      </c>
      <c r="D2008" s="39" t="s">
        <v>4522</v>
      </c>
      <c r="E2008" s="38" t="s">
        <v>787</v>
      </c>
      <c r="F2008" s="38" t="s">
        <v>4523</v>
      </c>
      <c r="G2008" s="39">
        <v>8.11</v>
      </c>
      <c r="H2008" s="40">
        <v>22.21</v>
      </c>
      <c r="I2008" s="196"/>
    </row>
    <row r="2009" spans="1:9" x14ac:dyDescent="0.2">
      <c r="A2009" s="37" t="s">
        <v>654</v>
      </c>
      <c r="B2009" s="38" t="s">
        <v>3764</v>
      </c>
      <c r="C2009" s="39" t="s">
        <v>95</v>
      </c>
      <c r="D2009" s="39" t="s">
        <v>3765</v>
      </c>
      <c r="E2009" s="38" t="s">
        <v>787</v>
      </c>
      <c r="F2009" s="38" t="s">
        <v>4524</v>
      </c>
      <c r="G2009" s="39">
        <v>7.68</v>
      </c>
      <c r="H2009" s="40">
        <v>5.0599999999999996</v>
      </c>
      <c r="I2009" s="196"/>
    </row>
    <row r="2010" spans="1:9" x14ac:dyDescent="0.2">
      <c r="A2010" s="37" t="s">
        <v>654</v>
      </c>
      <c r="B2010" s="38" t="s">
        <v>4291</v>
      </c>
      <c r="C2010" s="39" t="s">
        <v>95</v>
      </c>
      <c r="D2010" s="39" t="s">
        <v>4292</v>
      </c>
      <c r="E2010" s="38" t="s">
        <v>787</v>
      </c>
      <c r="F2010" s="38" t="s">
        <v>4525</v>
      </c>
      <c r="G2010" s="39">
        <v>19.78</v>
      </c>
      <c r="H2010" s="40">
        <v>1.68</v>
      </c>
      <c r="I2010" s="196"/>
    </row>
    <row r="2011" spans="1:9" ht="19.5" x14ac:dyDescent="0.2">
      <c r="A2011" s="37" t="s">
        <v>654</v>
      </c>
      <c r="B2011" s="38" t="s">
        <v>4526</v>
      </c>
      <c r="C2011" s="39" t="s">
        <v>4811</v>
      </c>
      <c r="D2011" s="39" t="s">
        <v>4527</v>
      </c>
      <c r="E2011" s="38" t="s">
        <v>76</v>
      </c>
      <c r="F2011" s="38" t="s">
        <v>3942</v>
      </c>
      <c r="G2011" s="39">
        <v>0.22</v>
      </c>
      <c r="H2011" s="40">
        <v>1.76</v>
      </c>
      <c r="I2011" s="196"/>
    </row>
    <row r="2012" spans="1:9" x14ac:dyDescent="0.2">
      <c r="A2012" s="37" t="s">
        <v>78</v>
      </c>
      <c r="B2012" s="38" t="s">
        <v>2977</v>
      </c>
      <c r="C2012" s="39" t="s">
        <v>74</v>
      </c>
      <c r="D2012" s="39" t="s">
        <v>2978</v>
      </c>
      <c r="E2012" s="38" t="s">
        <v>104</v>
      </c>
      <c r="F2012" s="38" t="s">
        <v>6</v>
      </c>
      <c r="G2012" s="39">
        <v>61.82</v>
      </c>
      <c r="H2012" s="40">
        <v>61.82</v>
      </c>
      <c r="I2012" s="196"/>
    </row>
    <row r="2013" spans="1:9" x14ac:dyDescent="0.2">
      <c r="A2013" s="37" t="s">
        <v>2673</v>
      </c>
      <c r="B2013" s="38" t="s">
        <v>2744</v>
      </c>
      <c r="C2013" s="39" t="s">
        <v>95</v>
      </c>
      <c r="D2013" s="39" t="s">
        <v>2745</v>
      </c>
      <c r="E2013" s="38" t="s">
        <v>2641</v>
      </c>
      <c r="F2013" s="38" t="s">
        <v>4528</v>
      </c>
      <c r="G2013" s="39">
        <v>20.79</v>
      </c>
      <c r="H2013" s="40">
        <v>25.92</v>
      </c>
      <c r="I2013" s="196"/>
    </row>
    <row r="2014" spans="1:9" x14ac:dyDescent="0.2">
      <c r="A2014" s="37" t="s">
        <v>2673</v>
      </c>
      <c r="B2014" s="38" t="s">
        <v>2901</v>
      </c>
      <c r="C2014" s="39" t="s">
        <v>95</v>
      </c>
      <c r="D2014" s="39" t="s">
        <v>2902</v>
      </c>
      <c r="E2014" s="38" t="s">
        <v>2641</v>
      </c>
      <c r="F2014" s="38" t="s">
        <v>4528</v>
      </c>
      <c r="G2014" s="39">
        <v>25.75</v>
      </c>
      <c r="H2014" s="40">
        <v>32.11</v>
      </c>
      <c r="I2014" s="196"/>
    </row>
    <row r="2015" spans="1:9" ht="19.5" x14ac:dyDescent="0.2">
      <c r="A2015" s="37" t="s">
        <v>2673</v>
      </c>
      <c r="B2015" s="38" t="s">
        <v>4529</v>
      </c>
      <c r="C2015" s="39" t="s">
        <v>95</v>
      </c>
      <c r="D2015" s="39" t="s">
        <v>4530</v>
      </c>
      <c r="E2015" s="38" t="s">
        <v>111</v>
      </c>
      <c r="F2015" s="38" t="s">
        <v>4531</v>
      </c>
      <c r="G2015" s="39">
        <v>570.72</v>
      </c>
      <c r="H2015" s="40">
        <v>3.79</v>
      </c>
      <c r="I2015" s="196"/>
    </row>
    <row r="2016" spans="1:9" ht="29.25" x14ac:dyDescent="0.2">
      <c r="A2016" s="37" t="s">
        <v>78</v>
      </c>
      <c r="B2016" s="38" t="s">
        <v>4214</v>
      </c>
      <c r="C2016" s="39" t="s">
        <v>74</v>
      </c>
      <c r="D2016" s="39" t="s">
        <v>4215</v>
      </c>
      <c r="E2016" s="38" t="s">
        <v>4216</v>
      </c>
      <c r="F2016" s="38" t="s">
        <v>6</v>
      </c>
      <c r="G2016" s="39">
        <v>229.11</v>
      </c>
      <c r="H2016" s="40">
        <v>229.11</v>
      </c>
      <c r="I2016" s="196"/>
    </row>
    <row r="2017" spans="1:9" x14ac:dyDescent="0.2">
      <c r="A2017" s="37" t="s">
        <v>2673</v>
      </c>
      <c r="B2017" s="38" t="s">
        <v>3279</v>
      </c>
      <c r="C2017" s="39" t="s">
        <v>95</v>
      </c>
      <c r="D2017" s="39" t="s">
        <v>3280</v>
      </c>
      <c r="E2017" s="38" t="s">
        <v>97</v>
      </c>
      <c r="F2017" s="38" t="s">
        <v>4532</v>
      </c>
      <c r="G2017" s="39">
        <v>62.8</v>
      </c>
      <c r="H2017" s="40">
        <v>82.89</v>
      </c>
      <c r="I2017" s="196"/>
    </row>
    <row r="2018" spans="1:9" ht="19.5" x14ac:dyDescent="0.2">
      <c r="A2018" s="37" t="s">
        <v>654</v>
      </c>
      <c r="B2018" s="38" t="s">
        <v>4533</v>
      </c>
      <c r="C2018" s="39" t="s">
        <v>95</v>
      </c>
      <c r="D2018" s="39" t="s">
        <v>4534</v>
      </c>
      <c r="E2018" s="38" t="s">
        <v>76</v>
      </c>
      <c r="F2018" s="38" t="s">
        <v>3942</v>
      </c>
      <c r="G2018" s="39">
        <v>10.93</v>
      </c>
      <c r="H2018" s="40">
        <v>87.44</v>
      </c>
      <c r="I2018" s="196"/>
    </row>
    <row r="2019" spans="1:9" ht="19.5" x14ac:dyDescent="0.2">
      <c r="A2019" s="37" t="s">
        <v>654</v>
      </c>
      <c r="B2019" s="38" t="s">
        <v>4535</v>
      </c>
      <c r="C2019" s="39" t="s">
        <v>4811</v>
      </c>
      <c r="D2019" s="39" t="s">
        <v>4536</v>
      </c>
      <c r="E2019" s="38" t="s">
        <v>787</v>
      </c>
      <c r="F2019" s="38" t="s">
        <v>4537</v>
      </c>
      <c r="G2019" s="39">
        <v>7.93</v>
      </c>
      <c r="H2019" s="40">
        <v>58.78</v>
      </c>
      <c r="I2019" s="196"/>
    </row>
    <row r="2020" spans="1:9" ht="19.5" x14ac:dyDescent="0.2">
      <c r="A2020" s="37" t="s">
        <v>78</v>
      </c>
      <c r="B2020" s="38" t="s">
        <v>3239</v>
      </c>
      <c r="C2020" s="39" t="s">
        <v>74</v>
      </c>
      <c r="D2020" s="39" t="s">
        <v>3240</v>
      </c>
      <c r="E2020" s="38" t="s">
        <v>104</v>
      </c>
      <c r="F2020" s="38" t="s">
        <v>6</v>
      </c>
      <c r="G2020" s="39">
        <v>8.25</v>
      </c>
      <c r="H2020" s="40">
        <v>8.25</v>
      </c>
      <c r="I2020" s="196"/>
    </row>
    <row r="2021" spans="1:9" x14ac:dyDescent="0.2">
      <c r="A2021" s="37" t="s">
        <v>2673</v>
      </c>
      <c r="B2021" s="38" t="s">
        <v>2901</v>
      </c>
      <c r="C2021" s="39" t="s">
        <v>95</v>
      </c>
      <c r="D2021" s="39" t="s">
        <v>2902</v>
      </c>
      <c r="E2021" s="38" t="s">
        <v>2641</v>
      </c>
      <c r="F2021" s="38" t="s">
        <v>2965</v>
      </c>
      <c r="G2021" s="39">
        <v>25.75</v>
      </c>
      <c r="H2021" s="40">
        <v>2.57</v>
      </c>
      <c r="I2021" s="196"/>
    </row>
    <row r="2022" spans="1:9" x14ac:dyDescent="0.2">
      <c r="A2022" s="37" t="s">
        <v>2673</v>
      </c>
      <c r="B2022" s="38" t="s">
        <v>2744</v>
      </c>
      <c r="C2022" s="39" t="s">
        <v>95</v>
      </c>
      <c r="D2022" s="39" t="s">
        <v>2745</v>
      </c>
      <c r="E2022" s="38" t="s">
        <v>2641</v>
      </c>
      <c r="F2022" s="38" t="s">
        <v>2965</v>
      </c>
      <c r="G2022" s="39">
        <v>20.79</v>
      </c>
      <c r="H2022" s="40">
        <v>2.0699999999999998</v>
      </c>
      <c r="I2022" s="196"/>
    </row>
    <row r="2023" spans="1:9" ht="19.5" x14ac:dyDescent="0.2">
      <c r="A2023" s="37" t="s">
        <v>2673</v>
      </c>
      <c r="B2023" s="38" t="s">
        <v>3899</v>
      </c>
      <c r="C2023" s="39" t="s">
        <v>95</v>
      </c>
      <c r="D2023" s="39" t="s">
        <v>3900</v>
      </c>
      <c r="E2023" s="38" t="s">
        <v>111</v>
      </c>
      <c r="F2023" s="38" t="s">
        <v>2774</v>
      </c>
      <c r="G2023" s="39">
        <v>723.3</v>
      </c>
      <c r="H2023" s="40">
        <v>3.61</v>
      </c>
      <c r="I2023" s="196"/>
    </row>
    <row r="2024" spans="1:9" x14ac:dyDescent="0.2">
      <c r="A2024" s="37" t="s">
        <v>78</v>
      </c>
      <c r="B2024" s="38" t="s">
        <v>2963</v>
      </c>
      <c r="C2024" s="39" t="s">
        <v>74</v>
      </c>
      <c r="D2024" s="39" t="s">
        <v>2964</v>
      </c>
      <c r="E2024" s="38" t="s">
        <v>97</v>
      </c>
      <c r="F2024" s="38" t="s">
        <v>6</v>
      </c>
      <c r="G2024" s="39">
        <v>0.92</v>
      </c>
      <c r="H2024" s="40">
        <v>0.92</v>
      </c>
      <c r="I2024" s="196"/>
    </row>
    <row r="2025" spans="1:9" x14ac:dyDescent="0.2">
      <c r="A2025" s="37" t="s">
        <v>2673</v>
      </c>
      <c r="B2025" s="38" t="s">
        <v>2999</v>
      </c>
      <c r="C2025" s="39" t="s">
        <v>95</v>
      </c>
      <c r="D2025" s="39" t="s">
        <v>3000</v>
      </c>
      <c r="E2025" s="38" t="s">
        <v>2641</v>
      </c>
      <c r="F2025" s="38" t="s">
        <v>4538</v>
      </c>
      <c r="G2025" s="39">
        <v>26.02</v>
      </c>
      <c r="H2025" s="40">
        <v>0.72</v>
      </c>
      <c r="I2025" s="196"/>
    </row>
    <row r="2026" spans="1:9" x14ac:dyDescent="0.2">
      <c r="A2026" s="37" t="s">
        <v>654</v>
      </c>
      <c r="B2026" s="38" t="s">
        <v>4539</v>
      </c>
      <c r="C2026" s="39" t="s">
        <v>2973</v>
      </c>
      <c r="D2026" s="39" t="s">
        <v>4540</v>
      </c>
      <c r="E2026" s="38" t="s">
        <v>2885</v>
      </c>
      <c r="F2026" s="38" t="s">
        <v>4541</v>
      </c>
      <c r="G2026" s="39">
        <v>14.8017</v>
      </c>
      <c r="H2026" s="40">
        <v>0.2</v>
      </c>
      <c r="I2026" s="196"/>
    </row>
    <row r="2027" spans="1:9" x14ac:dyDescent="0.2">
      <c r="A2027" s="37" t="s">
        <v>78</v>
      </c>
      <c r="B2027" s="38" t="s">
        <v>2909</v>
      </c>
      <c r="C2027" s="39" t="s">
        <v>74</v>
      </c>
      <c r="D2027" s="39" t="s">
        <v>2910</v>
      </c>
      <c r="E2027" s="38" t="s">
        <v>76</v>
      </c>
      <c r="F2027" s="38" t="s">
        <v>6</v>
      </c>
      <c r="G2027" s="39">
        <v>408.03</v>
      </c>
      <c r="H2027" s="40">
        <v>408.03</v>
      </c>
      <c r="I2027" s="196"/>
    </row>
    <row r="2028" spans="1:9" x14ac:dyDescent="0.2">
      <c r="A2028" s="37" t="s">
        <v>2673</v>
      </c>
      <c r="B2028" s="38" t="s">
        <v>4040</v>
      </c>
      <c r="C2028" s="39" t="s">
        <v>95</v>
      </c>
      <c r="D2028" s="39" t="s">
        <v>4041</v>
      </c>
      <c r="E2028" s="38" t="s">
        <v>2641</v>
      </c>
      <c r="F2028" s="38" t="s">
        <v>3016</v>
      </c>
      <c r="G2028" s="39">
        <v>25.63</v>
      </c>
      <c r="H2028" s="40">
        <v>12.3</v>
      </c>
      <c r="I2028" s="196"/>
    </row>
    <row r="2029" spans="1:9" x14ac:dyDescent="0.2">
      <c r="A2029" s="37" t="s">
        <v>2673</v>
      </c>
      <c r="B2029" s="38" t="s">
        <v>2744</v>
      </c>
      <c r="C2029" s="39" t="s">
        <v>95</v>
      </c>
      <c r="D2029" s="39" t="s">
        <v>2745</v>
      </c>
      <c r="E2029" s="38" t="s">
        <v>2641</v>
      </c>
      <c r="F2029" s="38" t="s">
        <v>3350</v>
      </c>
      <c r="G2029" s="39">
        <v>20.79</v>
      </c>
      <c r="H2029" s="40">
        <v>3.11</v>
      </c>
      <c r="I2029" s="196"/>
    </row>
    <row r="2030" spans="1:9" x14ac:dyDescent="0.2">
      <c r="A2030" s="37" t="s">
        <v>654</v>
      </c>
      <c r="B2030" s="38" t="s">
        <v>3938</v>
      </c>
      <c r="C2030" s="39" t="s">
        <v>95</v>
      </c>
      <c r="D2030" s="39" t="s">
        <v>3939</v>
      </c>
      <c r="E2030" s="38" t="s">
        <v>787</v>
      </c>
      <c r="F2030" s="38" t="s">
        <v>4542</v>
      </c>
      <c r="G2030" s="39">
        <v>38.31</v>
      </c>
      <c r="H2030" s="40">
        <v>11.39</v>
      </c>
      <c r="I2030" s="196"/>
    </row>
    <row r="2031" spans="1:9" ht="19.5" x14ac:dyDescent="0.2">
      <c r="A2031" s="37" t="s">
        <v>654</v>
      </c>
      <c r="B2031" s="38" t="s">
        <v>4543</v>
      </c>
      <c r="C2031" s="39" t="s">
        <v>2833</v>
      </c>
      <c r="D2031" s="39" t="s">
        <v>4544</v>
      </c>
      <c r="E2031" s="38" t="s">
        <v>76</v>
      </c>
      <c r="F2031" s="38" t="s">
        <v>6</v>
      </c>
      <c r="G2031" s="39">
        <v>381.23</v>
      </c>
      <c r="H2031" s="40">
        <v>381.23</v>
      </c>
      <c r="I2031" s="196"/>
    </row>
    <row r="2032" spans="1:9" ht="19.5" x14ac:dyDescent="0.2">
      <c r="A2032" s="37" t="s">
        <v>78</v>
      </c>
      <c r="B2032" s="38" t="s">
        <v>2905</v>
      </c>
      <c r="C2032" s="39" t="s">
        <v>74</v>
      </c>
      <c r="D2032" s="39" t="s">
        <v>2906</v>
      </c>
      <c r="E2032" s="38" t="s">
        <v>76</v>
      </c>
      <c r="F2032" s="38" t="s">
        <v>6</v>
      </c>
      <c r="G2032" s="39">
        <v>168.66</v>
      </c>
      <c r="H2032" s="40">
        <v>168.66</v>
      </c>
      <c r="I2032" s="196"/>
    </row>
    <row r="2033" spans="1:9" x14ac:dyDescent="0.2">
      <c r="A2033" s="37" t="s">
        <v>2673</v>
      </c>
      <c r="B2033" s="38" t="s">
        <v>4040</v>
      </c>
      <c r="C2033" s="39" t="s">
        <v>95</v>
      </c>
      <c r="D2033" s="39" t="s">
        <v>4041</v>
      </c>
      <c r="E2033" s="38" t="s">
        <v>2641</v>
      </c>
      <c r="F2033" s="38" t="s">
        <v>4545</v>
      </c>
      <c r="G2033" s="39">
        <v>25.63</v>
      </c>
      <c r="H2033" s="40">
        <v>12.23</v>
      </c>
      <c r="I2033" s="196"/>
    </row>
    <row r="2034" spans="1:9" x14ac:dyDescent="0.2">
      <c r="A2034" s="37" t="s">
        <v>2673</v>
      </c>
      <c r="B2034" s="38" t="s">
        <v>2744</v>
      </c>
      <c r="C2034" s="39" t="s">
        <v>95</v>
      </c>
      <c r="D2034" s="39" t="s">
        <v>2745</v>
      </c>
      <c r="E2034" s="38" t="s">
        <v>2641</v>
      </c>
      <c r="F2034" s="38" t="s">
        <v>4546</v>
      </c>
      <c r="G2034" s="39">
        <v>20.79</v>
      </c>
      <c r="H2034" s="40">
        <v>3.12</v>
      </c>
      <c r="I2034" s="196"/>
    </row>
    <row r="2035" spans="1:9" x14ac:dyDescent="0.2">
      <c r="A2035" s="37" t="s">
        <v>654</v>
      </c>
      <c r="B2035" s="38" t="s">
        <v>3938</v>
      </c>
      <c r="C2035" s="39" t="s">
        <v>95</v>
      </c>
      <c r="D2035" s="39" t="s">
        <v>3939</v>
      </c>
      <c r="E2035" s="38" t="s">
        <v>787</v>
      </c>
      <c r="F2035" s="38" t="s">
        <v>4547</v>
      </c>
      <c r="G2035" s="39">
        <v>38.31</v>
      </c>
      <c r="H2035" s="40">
        <v>11.07</v>
      </c>
      <c r="I2035" s="196"/>
    </row>
    <row r="2036" spans="1:9" x14ac:dyDescent="0.2">
      <c r="A2036" s="37" t="s">
        <v>654</v>
      </c>
      <c r="B2036" s="38" t="s">
        <v>4548</v>
      </c>
      <c r="C2036" s="39" t="s">
        <v>95</v>
      </c>
      <c r="D2036" s="39" t="s">
        <v>4549</v>
      </c>
      <c r="E2036" s="38" t="s">
        <v>76</v>
      </c>
      <c r="F2036" s="38" t="s">
        <v>6</v>
      </c>
      <c r="G2036" s="39">
        <v>142.24</v>
      </c>
      <c r="H2036" s="40">
        <v>142.24</v>
      </c>
      <c r="I2036" s="196"/>
    </row>
    <row r="2037" spans="1:9" x14ac:dyDescent="0.2">
      <c r="A2037" s="37" t="s">
        <v>78</v>
      </c>
      <c r="B2037" s="38" t="s">
        <v>4355</v>
      </c>
      <c r="C2037" s="39" t="s">
        <v>74</v>
      </c>
      <c r="D2037" s="39" t="s">
        <v>4356</v>
      </c>
      <c r="E2037" s="38" t="s">
        <v>111</v>
      </c>
      <c r="F2037" s="38" t="s">
        <v>6</v>
      </c>
      <c r="G2037" s="39">
        <v>303.74</v>
      </c>
      <c r="H2037" s="40">
        <v>303.74</v>
      </c>
      <c r="I2037" s="196"/>
    </row>
    <row r="2038" spans="1:9" x14ac:dyDescent="0.2">
      <c r="A2038" s="37" t="s">
        <v>2673</v>
      </c>
      <c r="B2038" s="38" t="s">
        <v>2744</v>
      </c>
      <c r="C2038" s="39" t="s">
        <v>95</v>
      </c>
      <c r="D2038" s="39" t="s">
        <v>2745</v>
      </c>
      <c r="E2038" s="38" t="s">
        <v>2641</v>
      </c>
      <c r="F2038" s="38" t="s">
        <v>4550</v>
      </c>
      <c r="G2038" s="39">
        <v>20.79</v>
      </c>
      <c r="H2038" s="40">
        <v>270.27</v>
      </c>
      <c r="I2038" s="196"/>
    </row>
    <row r="2039" spans="1:9" x14ac:dyDescent="0.2">
      <c r="A2039" s="37" t="s">
        <v>2673</v>
      </c>
      <c r="B2039" s="38" t="s">
        <v>2901</v>
      </c>
      <c r="C2039" s="39" t="s">
        <v>95</v>
      </c>
      <c r="D2039" s="39" t="s">
        <v>2902</v>
      </c>
      <c r="E2039" s="38" t="s">
        <v>2641</v>
      </c>
      <c r="F2039" s="38" t="s">
        <v>4034</v>
      </c>
      <c r="G2039" s="39">
        <v>25.75</v>
      </c>
      <c r="H2039" s="40">
        <v>33.47</v>
      </c>
      <c r="I2039" s="196"/>
    </row>
    <row r="2040" spans="1:9" ht="29.25" x14ac:dyDescent="0.2">
      <c r="A2040" s="37" t="s">
        <v>78</v>
      </c>
      <c r="B2040" s="38" t="s">
        <v>4397</v>
      </c>
      <c r="C2040" s="39" t="s">
        <v>74</v>
      </c>
      <c r="D2040" s="39" t="s">
        <v>4398</v>
      </c>
      <c r="E2040" s="38" t="s">
        <v>97</v>
      </c>
      <c r="F2040" s="38" t="s">
        <v>6</v>
      </c>
      <c r="G2040" s="39">
        <v>56.83</v>
      </c>
      <c r="H2040" s="40">
        <v>56.83</v>
      </c>
      <c r="I2040" s="196"/>
    </row>
    <row r="2041" spans="1:9" x14ac:dyDescent="0.2">
      <c r="A2041" s="37" t="s">
        <v>2673</v>
      </c>
      <c r="B2041" s="38" t="s">
        <v>2744</v>
      </c>
      <c r="C2041" s="39" t="s">
        <v>95</v>
      </c>
      <c r="D2041" s="39" t="s">
        <v>2745</v>
      </c>
      <c r="E2041" s="38" t="s">
        <v>2641</v>
      </c>
      <c r="F2041" s="38" t="s">
        <v>4551</v>
      </c>
      <c r="G2041" s="39">
        <v>20.79</v>
      </c>
      <c r="H2041" s="40">
        <v>4.7</v>
      </c>
      <c r="I2041" s="196"/>
    </row>
    <row r="2042" spans="1:9" ht="29.25" x14ac:dyDescent="0.2">
      <c r="A2042" s="37" t="s">
        <v>2673</v>
      </c>
      <c r="B2042" s="38" t="s">
        <v>4552</v>
      </c>
      <c r="C2042" s="39" t="s">
        <v>95</v>
      </c>
      <c r="D2042" s="39" t="s">
        <v>4553</v>
      </c>
      <c r="E2042" s="38" t="s">
        <v>2885</v>
      </c>
      <c r="F2042" s="38" t="s">
        <v>4554</v>
      </c>
      <c r="G2042" s="39">
        <v>393.14</v>
      </c>
      <c r="H2042" s="40">
        <v>9.7100000000000009</v>
      </c>
      <c r="I2042" s="196"/>
    </row>
    <row r="2043" spans="1:9" ht="29.25" x14ac:dyDescent="0.2">
      <c r="A2043" s="37" t="s">
        <v>2673</v>
      </c>
      <c r="B2043" s="38" t="s">
        <v>4555</v>
      </c>
      <c r="C2043" s="39" t="s">
        <v>95</v>
      </c>
      <c r="D2043" s="39" t="s">
        <v>4556</v>
      </c>
      <c r="E2043" s="38" t="s">
        <v>2889</v>
      </c>
      <c r="F2043" s="38" t="s">
        <v>4557</v>
      </c>
      <c r="G2043" s="39">
        <v>166.83</v>
      </c>
      <c r="H2043" s="40">
        <v>8.17</v>
      </c>
      <c r="I2043" s="196"/>
    </row>
    <row r="2044" spans="1:9" x14ac:dyDescent="0.2">
      <c r="A2044" s="37" t="s">
        <v>2673</v>
      </c>
      <c r="B2044" s="38" t="s">
        <v>2649</v>
      </c>
      <c r="C2044" s="39" t="s">
        <v>95</v>
      </c>
      <c r="D2044" s="39" t="s">
        <v>2650</v>
      </c>
      <c r="E2044" s="38" t="s">
        <v>2641</v>
      </c>
      <c r="F2044" s="38" t="s">
        <v>4558</v>
      </c>
      <c r="G2044" s="39">
        <v>132.66999999999999</v>
      </c>
      <c r="H2044" s="40">
        <v>0.67</v>
      </c>
      <c r="I2044" s="196"/>
    </row>
    <row r="2045" spans="1:9" ht="19.5" x14ac:dyDescent="0.2">
      <c r="A2045" s="37" t="s">
        <v>2673</v>
      </c>
      <c r="B2045" s="38" t="s">
        <v>4559</v>
      </c>
      <c r="C2045" s="39" t="s">
        <v>95</v>
      </c>
      <c r="D2045" s="39" t="s">
        <v>4560</v>
      </c>
      <c r="E2045" s="38" t="s">
        <v>4561</v>
      </c>
      <c r="F2045" s="38" t="s">
        <v>4562</v>
      </c>
      <c r="G2045" s="39">
        <v>3.19</v>
      </c>
      <c r="H2045" s="40">
        <v>0.06</v>
      </c>
      <c r="I2045" s="196"/>
    </row>
    <row r="2046" spans="1:9" ht="29.25" x14ac:dyDescent="0.2">
      <c r="A2046" s="37" t="s">
        <v>2673</v>
      </c>
      <c r="B2046" s="38" t="s">
        <v>4563</v>
      </c>
      <c r="C2046" s="39" t="s">
        <v>95</v>
      </c>
      <c r="D2046" s="39" t="s">
        <v>4564</v>
      </c>
      <c r="E2046" s="38" t="s">
        <v>111</v>
      </c>
      <c r="F2046" s="38" t="s">
        <v>4565</v>
      </c>
      <c r="G2046" s="39">
        <v>8.6300000000000008</v>
      </c>
      <c r="H2046" s="40">
        <v>0.52</v>
      </c>
      <c r="I2046" s="196"/>
    </row>
    <row r="2047" spans="1:9" ht="19.5" x14ac:dyDescent="0.2">
      <c r="A2047" s="37" t="s">
        <v>654</v>
      </c>
      <c r="B2047" s="38" t="s">
        <v>4566</v>
      </c>
      <c r="C2047" s="39" t="s">
        <v>95</v>
      </c>
      <c r="D2047" s="39" t="s">
        <v>4567</v>
      </c>
      <c r="E2047" s="38" t="s">
        <v>111</v>
      </c>
      <c r="F2047" s="38" t="s">
        <v>4568</v>
      </c>
      <c r="G2047" s="39">
        <v>592.6</v>
      </c>
      <c r="H2047" s="40">
        <v>33</v>
      </c>
      <c r="I2047" s="196"/>
    </row>
    <row r="2048" spans="1:9" ht="19.5" x14ac:dyDescent="0.2">
      <c r="A2048" s="37" t="s">
        <v>78</v>
      </c>
      <c r="B2048" s="38" t="s">
        <v>4453</v>
      </c>
      <c r="C2048" s="39" t="s">
        <v>74</v>
      </c>
      <c r="D2048" s="39" t="s">
        <v>4454</v>
      </c>
      <c r="E2048" s="38" t="s">
        <v>104</v>
      </c>
      <c r="F2048" s="38" t="s">
        <v>6</v>
      </c>
      <c r="G2048" s="39">
        <v>119.1</v>
      </c>
      <c r="H2048" s="40">
        <v>119.1</v>
      </c>
      <c r="I2048" s="196"/>
    </row>
    <row r="2049" spans="1:9" x14ac:dyDescent="0.2">
      <c r="A2049" s="37" t="s">
        <v>2673</v>
      </c>
      <c r="B2049" s="38" t="s">
        <v>2742</v>
      </c>
      <c r="C2049" s="39" t="s">
        <v>95</v>
      </c>
      <c r="D2049" s="39" t="s">
        <v>2743</v>
      </c>
      <c r="E2049" s="38" t="s">
        <v>2641</v>
      </c>
      <c r="F2049" s="38" t="s">
        <v>4569</v>
      </c>
      <c r="G2049" s="39">
        <v>25.37</v>
      </c>
      <c r="H2049" s="40">
        <v>5.72</v>
      </c>
      <c r="I2049" s="196"/>
    </row>
    <row r="2050" spans="1:9" x14ac:dyDescent="0.2">
      <c r="A2050" s="37" t="s">
        <v>2673</v>
      </c>
      <c r="B2050" s="38" t="s">
        <v>2901</v>
      </c>
      <c r="C2050" s="39" t="s">
        <v>95</v>
      </c>
      <c r="D2050" s="39" t="s">
        <v>2902</v>
      </c>
      <c r="E2050" s="38" t="s">
        <v>2641</v>
      </c>
      <c r="F2050" s="38" t="s">
        <v>4570</v>
      </c>
      <c r="G2050" s="39">
        <v>25.75</v>
      </c>
      <c r="H2050" s="40">
        <v>8.5399999999999991</v>
      </c>
      <c r="I2050" s="196"/>
    </row>
    <row r="2051" spans="1:9" x14ac:dyDescent="0.2">
      <c r="A2051" s="37" t="s">
        <v>2673</v>
      </c>
      <c r="B2051" s="38" t="s">
        <v>2744</v>
      </c>
      <c r="C2051" s="39" t="s">
        <v>95</v>
      </c>
      <c r="D2051" s="39" t="s">
        <v>2745</v>
      </c>
      <c r="E2051" s="38" t="s">
        <v>2641</v>
      </c>
      <c r="F2051" s="38" t="s">
        <v>4571</v>
      </c>
      <c r="G2051" s="39">
        <v>20.79</v>
      </c>
      <c r="H2051" s="40">
        <v>11.58</v>
      </c>
      <c r="I2051" s="196"/>
    </row>
    <row r="2052" spans="1:9" ht="19.5" x14ac:dyDescent="0.2">
      <c r="A2052" s="37" t="s">
        <v>2673</v>
      </c>
      <c r="B2052" s="38" t="s">
        <v>2856</v>
      </c>
      <c r="C2052" s="39" t="s">
        <v>95</v>
      </c>
      <c r="D2052" s="39" t="s">
        <v>2857</v>
      </c>
      <c r="E2052" s="38" t="s">
        <v>111</v>
      </c>
      <c r="F2052" s="38" t="s">
        <v>4572</v>
      </c>
      <c r="G2052" s="39">
        <v>478.14</v>
      </c>
      <c r="H2052" s="40">
        <v>57.99</v>
      </c>
      <c r="I2052" s="196"/>
    </row>
    <row r="2053" spans="1:9" x14ac:dyDescent="0.2">
      <c r="A2053" s="37" t="s">
        <v>654</v>
      </c>
      <c r="B2053" s="38" t="s">
        <v>4079</v>
      </c>
      <c r="C2053" s="39" t="s">
        <v>95</v>
      </c>
      <c r="D2053" s="39" t="s">
        <v>4080</v>
      </c>
      <c r="E2053" s="38" t="s">
        <v>104</v>
      </c>
      <c r="F2053" s="38" t="s">
        <v>4573</v>
      </c>
      <c r="G2053" s="39">
        <v>2.59</v>
      </c>
      <c r="H2053" s="40">
        <v>2.92</v>
      </c>
      <c r="I2053" s="196"/>
    </row>
    <row r="2054" spans="1:9" ht="19.5" x14ac:dyDescent="0.2">
      <c r="A2054" s="37" t="s">
        <v>654</v>
      </c>
      <c r="B2054" s="38" t="s">
        <v>3204</v>
      </c>
      <c r="C2054" s="39" t="s">
        <v>95</v>
      </c>
      <c r="D2054" s="39" t="s">
        <v>3205</v>
      </c>
      <c r="E2054" s="38" t="s">
        <v>97</v>
      </c>
      <c r="F2054" s="38" t="s">
        <v>2777</v>
      </c>
      <c r="G2054" s="39">
        <v>9.67</v>
      </c>
      <c r="H2054" s="40">
        <v>2.41</v>
      </c>
      <c r="I2054" s="196"/>
    </row>
    <row r="2055" spans="1:9" x14ac:dyDescent="0.2">
      <c r="A2055" s="37" t="s">
        <v>654</v>
      </c>
      <c r="B2055" s="38" t="s">
        <v>3206</v>
      </c>
      <c r="C2055" s="39" t="s">
        <v>95</v>
      </c>
      <c r="D2055" s="39" t="s">
        <v>3207</v>
      </c>
      <c r="E2055" s="38" t="s">
        <v>97</v>
      </c>
      <c r="F2055" s="38" t="s">
        <v>2835</v>
      </c>
      <c r="G2055" s="39">
        <v>2.5299999999999998</v>
      </c>
      <c r="H2055" s="40">
        <v>0.5</v>
      </c>
      <c r="I2055" s="196"/>
    </row>
    <row r="2056" spans="1:9" ht="19.5" x14ac:dyDescent="0.2">
      <c r="A2056" s="37" t="s">
        <v>654</v>
      </c>
      <c r="B2056" s="38" t="s">
        <v>4574</v>
      </c>
      <c r="C2056" s="39" t="s">
        <v>95</v>
      </c>
      <c r="D2056" s="39" t="s">
        <v>4575</v>
      </c>
      <c r="E2056" s="38" t="s">
        <v>104</v>
      </c>
      <c r="F2056" s="38" t="s">
        <v>3210</v>
      </c>
      <c r="G2056" s="39">
        <v>26.23</v>
      </c>
      <c r="H2056" s="40">
        <v>29.44</v>
      </c>
      <c r="I2056" s="196"/>
    </row>
    <row r="2057" spans="1:9" ht="19.5" x14ac:dyDescent="0.2">
      <c r="A2057" s="37" t="s">
        <v>78</v>
      </c>
      <c r="B2057" s="38" t="s">
        <v>2950</v>
      </c>
      <c r="C2057" s="39" t="s">
        <v>74</v>
      </c>
      <c r="D2057" s="39" t="s">
        <v>2951</v>
      </c>
      <c r="E2057" s="38" t="s">
        <v>76</v>
      </c>
      <c r="F2057" s="38" t="s">
        <v>6</v>
      </c>
      <c r="G2057" s="39">
        <v>133.21</v>
      </c>
      <c r="H2057" s="40">
        <v>133.21</v>
      </c>
      <c r="I2057" s="196"/>
    </row>
    <row r="2058" spans="1:9" x14ac:dyDescent="0.2">
      <c r="A2058" s="37" t="s">
        <v>2673</v>
      </c>
      <c r="B2058" s="38" t="s">
        <v>2999</v>
      </c>
      <c r="C2058" s="39" t="s">
        <v>95</v>
      </c>
      <c r="D2058" s="39" t="s">
        <v>3000</v>
      </c>
      <c r="E2058" s="38" t="s">
        <v>2641</v>
      </c>
      <c r="F2058" s="38" t="s">
        <v>3211</v>
      </c>
      <c r="G2058" s="39">
        <v>26.02</v>
      </c>
      <c r="H2058" s="40">
        <v>39.03</v>
      </c>
      <c r="I2058" s="196"/>
    </row>
    <row r="2059" spans="1:9" x14ac:dyDescent="0.2">
      <c r="A2059" s="37" t="s">
        <v>2673</v>
      </c>
      <c r="B2059" s="38" t="s">
        <v>3002</v>
      </c>
      <c r="C2059" s="39" t="s">
        <v>95</v>
      </c>
      <c r="D2059" s="39" t="s">
        <v>3003</v>
      </c>
      <c r="E2059" s="38" t="s">
        <v>2641</v>
      </c>
      <c r="F2059" s="38" t="s">
        <v>3211</v>
      </c>
      <c r="G2059" s="39">
        <v>21.28</v>
      </c>
      <c r="H2059" s="40">
        <v>31.92</v>
      </c>
      <c r="I2059" s="196"/>
    </row>
    <row r="2060" spans="1:9" ht="19.5" x14ac:dyDescent="0.2">
      <c r="A2060" s="37" t="s">
        <v>2673</v>
      </c>
      <c r="B2060" s="38" t="s">
        <v>962</v>
      </c>
      <c r="C2060" s="39" t="s">
        <v>95</v>
      </c>
      <c r="D2060" s="39" t="s">
        <v>963</v>
      </c>
      <c r="E2060" s="38" t="s">
        <v>104</v>
      </c>
      <c r="F2060" s="38" t="s">
        <v>4576</v>
      </c>
      <c r="G2060" s="39">
        <v>10.64</v>
      </c>
      <c r="H2060" s="40">
        <v>3.4</v>
      </c>
      <c r="I2060" s="196"/>
    </row>
    <row r="2061" spans="1:9" x14ac:dyDescent="0.2">
      <c r="A2061" s="37" t="s">
        <v>654</v>
      </c>
      <c r="B2061" s="38" t="s">
        <v>4577</v>
      </c>
      <c r="C2061" s="39" t="s">
        <v>95</v>
      </c>
      <c r="D2061" s="39" t="s">
        <v>4578</v>
      </c>
      <c r="E2061" s="38" t="s">
        <v>787</v>
      </c>
      <c r="F2061" s="38" t="s">
        <v>4579</v>
      </c>
      <c r="G2061" s="39">
        <v>8.7200000000000006</v>
      </c>
      <c r="H2061" s="40">
        <v>29.37</v>
      </c>
      <c r="I2061" s="196"/>
    </row>
    <row r="2062" spans="1:9" x14ac:dyDescent="0.2">
      <c r="A2062" s="37" t="s">
        <v>654</v>
      </c>
      <c r="B2062" s="38" t="s">
        <v>3154</v>
      </c>
      <c r="C2062" s="39" t="s">
        <v>95</v>
      </c>
      <c r="D2062" s="39" t="s">
        <v>3155</v>
      </c>
      <c r="E2062" s="38" t="s">
        <v>787</v>
      </c>
      <c r="F2062" s="38" t="s">
        <v>4580</v>
      </c>
      <c r="G2062" s="39">
        <v>8.3000000000000007</v>
      </c>
      <c r="H2062" s="40">
        <v>23.1</v>
      </c>
      <c r="I2062" s="196"/>
    </row>
    <row r="2063" spans="1:9" x14ac:dyDescent="0.2">
      <c r="A2063" s="37" t="s">
        <v>654</v>
      </c>
      <c r="B2063" s="38" t="s">
        <v>3017</v>
      </c>
      <c r="C2063" s="39" t="s">
        <v>95</v>
      </c>
      <c r="D2063" s="39" t="s">
        <v>3018</v>
      </c>
      <c r="E2063" s="38" t="s">
        <v>787</v>
      </c>
      <c r="F2063" s="38" t="s">
        <v>2835</v>
      </c>
      <c r="G2063" s="39">
        <v>31.97</v>
      </c>
      <c r="H2063" s="40">
        <v>6.39</v>
      </c>
      <c r="I2063" s="196"/>
    </row>
    <row r="2064" spans="1:9" ht="19.5" x14ac:dyDescent="0.2">
      <c r="A2064" s="37" t="s">
        <v>78</v>
      </c>
      <c r="B2064" s="38" t="s">
        <v>2787</v>
      </c>
      <c r="C2064" s="39" t="s">
        <v>74</v>
      </c>
      <c r="D2064" s="39" t="s">
        <v>2788</v>
      </c>
      <c r="E2064" s="38" t="s">
        <v>76</v>
      </c>
      <c r="F2064" s="38" t="s">
        <v>6</v>
      </c>
      <c r="G2064" s="39">
        <v>68.33</v>
      </c>
      <c r="H2064" s="40">
        <v>68.33</v>
      </c>
      <c r="I2064" s="196"/>
    </row>
    <row r="2065" spans="1:9" x14ac:dyDescent="0.2">
      <c r="A2065" s="37" t="s">
        <v>2673</v>
      </c>
      <c r="B2065" s="38" t="s">
        <v>2685</v>
      </c>
      <c r="C2065" s="39" t="s">
        <v>95</v>
      </c>
      <c r="D2065" s="39" t="s">
        <v>2686</v>
      </c>
      <c r="E2065" s="38" t="s">
        <v>2641</v>
      </c>
      <c r="F2065" s="38" t="s">
        <v>4581</v>
      </c>
      <c r="G2065" s="39">
        <v>21.69</v>
      </c>
      <c r="H2065" s="40">
        <v>15.74</v>
      </c>
      <c r="I2065" s="196"/>
    </row>
    <row r="2066" spans="1:9" x14ac:dyDescent="0.2">
      <c r="A2066" s="37" t="s">
        <v>2673</v>
      </c>
      <c r="B2066" s="38" t="s">
        <v>2688</v>
      </c>
      <c r="C2066" s="39" t="s">
        <v>95</v>
      </c>
      <c r="D2066" s="39" t="s">
        <v>2689</v>
      </c>
      <c r="E2066" s="38" t="s">
        <v>2641</v>
      </c>
      <c r="F2066" s="38" t="s">
        <v>4581</v>
      </c>
      <c r="G2066" s="39">
        <v>29.75</v>
      </c>
      <c r="H2066" s="40">
        <v>21.59</v>
      </c>
      <c r="I2066" s="196"/>
    </row>
    <row r="2067" spans="1:9" x14ac:dyDescent="0.2">
      <c r="A2067" s="37" t="s">
        <v>654</v>
      </c>
      <c r="B2067" s="38" t="s">
        <v>4582</v>
      </c>
      <c r="C2067" s="39" t="s">
        <v>95</v>
      </c>
      <c r="D2067" s="39" t="s">
        <v>4583</v>
      </c>
      <c r="E2067" s="38" t="s">
        <v>76</v>
      </c>
      <c r="F2067" s="38" t="s">
        <v>42</v>
      </c>
      <c r="G2067" s="39">
        <v>15.5</v>
      </c>
      <c r="H2067" s="40">
        <v>31</v>
      </c>
      <c r="I2067" s="196"/>
    </row>
    <row r="2068" spans="1:9" x14ac:dyDescent="0.2">
      <c r="A2068" s="37" t="s">
        <v>78</v>
      </c>
      <c r="B2068" s="38" t="s">
        <v>2681</v>
      </c>
      <c r="C2068" s="39" t="s">
        <v>74</v>
      </c>
      <c r="D2068" s="39" t="s">
        <v>2682</v>
      </c>
      <c r="E2068" s="38" t="s">
        <v>76</v>
      </c>
      <c r="F2068" s="38" t="s">
        <v>6</v>
      </c>
      <c r="G2068" s="39">
        <v>173.76</v>
      </c>
      <c r="H2068" s="40">
        <v>173.76</v>
      </c>
      <c r="I2068" s="196"/>
    </row>
    <row r="2069" spans="1:9" x14ac:dyDescent="0.2">
      <c r="A2069" s="37" t="s">
        <v>2673</v>
      </c>
      <c r="B2069" s="38" t="s">
        <v>2769</v>
      </c>
      <c r="C2069" s="39" t="s">
        <v>95</v>
      </c>
      <c r="D2069" s="39" t="s">
        <v>2770</v>
      </c>
      <c r="E2069" s="38" t="s">
        <v>2641</v>
      </c>
      <c r="F2069" s="38" t="s">
        <v>2831</v>
      </c>
      <c r="G2069" s="39">
        <v>25.71</v>
      </c>
      <c r="H2069" s="40">
        <v>7.71</v>
      </c>
      <c r="I2069" s="196"/>
    </row>
    <row r="2070" spans="1:9" x14ac:dyDescent="0.2">
      <c r="A2070" s="37" t="s">
        <v>2673</v>
      </c>
      <c r="B2070" s="38" t="s">
        <v>2744</v>
      </c>
      <c r="C2070" s="39" t="s">
        <v>95</v>
      </c>
      <c r="D2070" s="39" t="s">
        <v>2745</v>
      </c>
      <c r="E2070" s="38" t="s">
        <v>2641</v>
      </c>
      <c r="F2070" s="38" t="s">
        <v>2831</v>
      </c>
      <c r="G2070" s="39">
        <v>20.79</v>
      </c>
      <c r="H2070" s="40">
        <v>6.23</v>
      </c>
      <c r="I2070" s="196"/>
    </row>
    <row r="2071" spans="1:9" ht="19.5" x14ac:dyDescent="0.2">
      <c r="A2071" s="37" t="s">
        <v>2673</v>
      </c>
      <c r="B2071" s="38" t="s">
        <v>2739</v>
      </c>
      <c r="C2071" s="39" t="s">
        <v>95</v>
      </c>
      <c r="D2071" s="39" t="s">
        <v>2740</v>
      </c>
      <c r="E2071" s="38" t="s">
        <v>111</v>
      </c>
      <c r="F2071" s="38" t="s">
        <v>4584</v>
      </c>
      <c r="G2071" s="39">
        <v>387.39</v>
      </c>
      <c r="H2071" s="40">
        <v>5.03</v>
      </c>
      <c r="I2071" s="196"/>
    </row>
    <row r="2072" spans="1:9" ht="19.5" x14ac:dyDescent="0.2">
      <c r="A2072" s="37" t="s">
        <v>2673</v>
      </c>
      <c r="B2072" s="38" t="s">
        <v>1149</v>
      </c>
      <c r="C2072" s="39" t="s">
        <v>95</v>
      </c>
      <c r="D2072" s="39" t="s">
        <v>1150</v>
      </c>
      <c r="E2072" s="38" t="s">
        <v>104</v>
      </c>
      <c r="F2072" s="38" t="s">
        <v>3857</v>
      </c>
      <c r="G2072" s="39">
        <v>60.89</v>
      </c>
      <c r="H2072" s="40">
        <v>1.82</v>
      </c>
      <c r="I2072" s="196"/>
    </row>
    <row r="2073" spans="1:9" x14ac:dyDescent="0.2">
      <c r="A2073" s="37" t="s">
        <v>654</v>
      </c>
      <c r="B2073" s="38" t="s">
        <v>4585</v>
      </c>
      <c r="C2073" s="39" t="s">
        <v>95</v>
      </c>
      <c r="D2073" s="39" t="s">
        <v>4586</v>
      </c>
      <c r="E2073" s="38" t="s">
        <v>76</v>
      </c>
      <c r="F2073" s="38" t="s">
        <v>4587</v>
      </c>
      <c r="G2073" s="39">
        <v>5</v>
      </c>
      <c r="H2073" s="40">
        <v>0.37</v>
      </c>
      <c r="I2073" s="196"/>
    </row>
    <row r="2074" spans="1:9" x14ac:dyDescent="0.2">
      <c r="A2074" s="37" t="s">
        <v>654</v>
      </c>
      <c r="B2074" s="38" t="s">
        <v>4588</v>
      </c>
      <c r="C2074" s="39" t="s">
        <v>95</v>
      </c>
      <c r="D2074" s="39" t="s">
        <v>4589</v>
      </c>
      <c r="E2074" s="38" t="s">
        <v>76</v>
      </c>
      <c r="F2074" s="38" t="s">
        <v>6</v>
      </c>
      <c r="G2074" s="39">
        <v>152.6</v>
      </c>
      <c r="H2074" s="40">
        <v>152.6</v>
      </c>
      <c r="I2074" s="196"/>
    </row>
    <row r="2075" spans="1:9" x14ac:dyDescent="0.2">
      <c r="A2075" s="37" t="s">
        <v>78</v>
      </c>
      <c r="B2075" s="38" t="s">
        <v>2683</v>
      </c>
      <c r="C2075" s="39" t="s">
        <v>74</v>
      </c>
      <c r="D2075" s="39" t="s">
        <v>2684</v>
      </c>
      <c r="E2075" s="38" t="s">
        <v>76</v>
      </c>
      <c r="F2075" s="38" t="s">
        <v>6</v>
      </c>
      <c r="G2075" s="39">
        <v>63.41</v>
      </c>
      <c r="H2075" s="40">
        <v>63.41</v>
      </c>
      <c r="I2075" s="196"/>
    </row>
    <row r="2076" spans="1:9" x14ac:dyDescent="0.2">
      <c r="A2076" s="37" t="s">
        <v>2673</v>
      </c>
      <c r="B2076" s="38" t="s">
        <v>2769</v>
      </c>
      <c r="C2076" s="39" t="s">
        <v>95</v>
      </c>
      <c r="D2076" s="39" t="s">
        <v>2770</v>
      </c>
      <c r="E2076" s="38" t="s">
        <v>2641</v>
      </c>
      <c r="F2076" s="38" t="s">
        <v>2775</v>
      </c>
      <c r="G2076" s="39">
        <v>25.71</v>
      </c>
      <c r="H2076" s="40">
        <v>15.42</v>
      </c>
      <c r="I2076" s="196"/>
    </row>
    <row r="2077" spans="1:9" x14ac:dyDescent="0.2">
      <c r="A2077" s="37" t="s">
        <v>2673</v>
      </c>
      <c r="B2077" s="38" t="s">
        <v>2744</v>
      </c>
      <c r="C2077" s="39" t="s">
        <v>95</v>
      </c>
      <c r="D2077" s="39" t="s">
        <v>2745</v>
      </c>
      <c r="E2077" s="38" t="s">
        <v>2641</v>
      </c>
      <c r="F2077" s="38" t="s">
        <v>2775</v>
      </c>
      <c r="G2077" s="39">
        <v>20.79</v>
      </c>
      <c r="H2077" s="40">
        <v>12.47</v>
      </c>
      <c r="I2077" s="196"/>
    </row>
    <row r="2078" spans="1:9" ht="19.5" x14ac:dyDescent="0.2">
      <c r="A2078" s="37" t="s">
        <v>654</v>
      </c>
      <c r="B2078" s="38" t="s">
        <v>4590</v>
      </c>
      <c r="C2078" s="39" t="s">
        <v>95</v>
      </c>
      <c r="D2078" s="39" t="s">
        <v>4591</v>
      </c>
      <c r="E2078" s="38" t="s">
        <v>76</v>
      </c>
      <c r="F2078" s="38" t="s">
        <v>6</v>
      </c>
      <c r="G2078" s="39">
        <v>12.37</v>
      </c>
      <c r="H2078" s="40">
        <v>12.37</v>
      </c>
      <c r="I2078" s="196"/>
    </row>
    <row r="2079" spans="1:9" x14ac:dyDescent="0.2">
      <c r="A2079" s="37" t="s">
        <v>654</v>
      </c>
      <c r="B2079" s="38" t="s">
        <v>3932</v>
      </c>
      <c r="C2079" s="39" t="s">
        <v>95</v>
      </c>
      <c r="D2079" s="39" t="s">
        <v>3933</v>
      </c>
      <c r="E2079" s="38" t="s">
        <v>76</v>
      </c>
      <c r="F2079" s="38" t="s">
        <v>3540</v>
      </c>
      <c r="G2079" s="39">
        <v>18.440000000000001</v>
      </c>
      <c r="H2079" s="40">
        <v>0.16</v>
      </c>
      <c r="I2079" s="196"/>
    </row>
    <row r="2080" spans="1:9" x14ac:dyDescent="0.2">
      <c r="A2080" s="37" t="s">
        <v>654</v>
      </c>
      <c r="B2080" s="38" t="s">
        <v>4592</v>
      </c>
      <c r="C2080" s="39" t="s">
        <v>95</v>
      </c>
      <c r="D2080" s="39" t="s">
        <v>4593</v>
      </c>
      <c r="E2080" s="38" t="s">
        <v>76</v>
      </c>
      <c r="F2080" s="38" t="s">
        <v>6</v>
      </c>
      <c r="G2080" s="39">
        <v>5.91</v>
      </c>
      <c r="H2080" s="40">
        <v>5.91</v>
      </c>
      <c r="I2080" s="196"/>
    </row>
    <row r="2081" spans="1:9" x14ac:dyDescent="0.2">
      <c r="A2081" s="37" t="s">
        <v>654</v>
      </c>
      <c r="B2081" s="38" t="s">
        <v>4594</v>
      </c>
      <c r="C2081" s="39" t="s">
        <v>95</v>
      </c>
      <c r="D2081" s="39" t="s">
        <v>4595</v>
      </c>
      <c r="E2081" s="38" t="s">
        <v>76</v>
      </c>
      <c r="F2081" s="38" t="s">
        <v>6</v>
      </c>
      <c r="G2081" s="39">
        <v>17.079999999999998</v>
      </c>
      <c r="H2081" s="40">
        <v>17.079999999999998</v>
      </c>
      <c r="I2081" s="196"/>
    </row>
    <row r="2082" spans="1:9" ht="29.25" x14ac:dyDescent="0.2">
      <c r="A2082" s="37" t="s">
        <v>78</v>
      </c>
      <c r="B2082" s="38" t="s">
        <v>4206</v>
      </c>
      <c r="C2082" s="39" t="s">
        <v>74</v>
      </c>
      <c r="D2082" s="39" t="s">
        <v>4207</v>
      </c>
      <c r="E2082" s="38" t="s">
        <v>104</v>
      </c>
      <c r="F2082" s="38" t="s">
        <v>6</v>
      </c>
      <c r="G2082" s="39">
        <v>43.05</v>
      </c>
      <c r="H2082" s="40">
        <v>43.05</v>
      </c>
      <c r="I2082" s="196"/>
    </row>
    <row r="2083" spans="1:9" x14ac:dyDescent="0.2">
      <c r="A2083" s="37" t="s">
        <v>2673</v>
      </c>
      <c r="B2083" s="38" t="s">
        <v>2914</v>
      </c>
      <c r="C2083" s="39" t="s">
        <v>95</v>
      </c>
      <c r="D2083" s="39" t="s">
        <v>2915</v>
      </c>
      <c r="E2083" s="38" t="s">
        <v>2641</v>
      </c>
      <c r="F2083" s="38" t="s">
        <v>2748</v>
      </c>
      <c r="G2083" s="39">
        <v>21.1</v>
      </c>
      <c r="H2083" s="40">
        <v>2.3199999999999998</v>
      </c>
      <c r="I2083" s="196"/>
    </row>
    <row r="2084" spans="1:9" x14ac:dyDescent="0.2">
      <c r="A2084" s="37" t="s">
        <v>2673</v>
      </c>
      <c r="B2084" s="38" t="s">
        <v>2742</v>
      </c>
      <c r="C2084" s="39" t="s">
        <v>95</v>
      </c>
      <c r="D2084" s="39" t="s">
        <v>2743</v>
      </c>
      <c r="E2084" s="38" t="s">
        <v>2641</v>
      </c>
      <c r="F2084" s="38" t="s">
        <v>2775</v>
      </c>
      <c r="G2084" s="39">
        <v>25.37</v>
      </c>
      <c r="H2084" s="40">
        <v>15.22</v>
      </c>
      <c r="I2084" s="196"/>
    </row>
    <row r="2085" spans="1:9" ht="19.5" x14ac:dyDescent="0.2">
      <c r="A2085" s="37" t="s">
        <v>654</v>
      </c>
      <c r="B2085" s="38" t="s">
        <v>4596</v>
      </c>
      <c r="C2085" s="39" t="s">
        <v>95</v>
      </c>
      <c r="D2085" s="39" t="s">
        <v>4597</v>
      </c>
      <c r="E2085" s="38" t="s">
        <v>2920</v>
      </c>
      <c r="F2085" s="38" t="s">
        <v>4598</v>
      </c>
      <c r="G2085" s="39">
        <v>6.97</v>
      </c>
      <c r="H2085" s="40">
        <v>0.02</v>
      </c>
      <c r="I2085" s="196"/>
    </row>
    <row r="2086" spans="1:9" ht="19.5" x14ac:dyDescent="0.2">
      <c r="A2086" s="37" t="s">
        <v>654</v>
      </c>
      <c r="B2086" s="38" t="s">
        <v>4599</v>
      </c>
      <c r="C2086" s="39" t="s">
        <v>95</v>
      </c>
      <c r="D2086" s="39" t="s">
        <v>4600</v>
      </c>
      <c r="E2086" s="38" t="s">
        <v>4601</v>
      </c>
      <c r="F2086" s="38" t="s">
        <v>4602</v>
      </c>
      <c r="G2086" s="39">
        <v>27.55</v>
      </c>
      <c r="H2086" s="40">
        <v>5.39</v>
      </c>
      <c r="I2086" s="196"/>
    </row>
    <row r="2087" spans="1:9" ht="19.5" x14ac:dyDescent="0.2">
      <c r="A2087" s="37" t="s">
        <v>654</v>
      </c>
      <c r="B2087" s="38" t="s">
        <v>4603</v>
      </c>
      <c r="C2087" s="39" t="s">
        <v>95</v>
      </c>
      <c r="D2087" s="39" t="s">
        <v>4604</v>
      </c>
      <c r="E2087" s="38" t="s">
        <v>4601</v>
      </c>
      <c r="F2087" s="38" t="s">
        <v>4605</v>
      </c>
      <c r="G2087" s="39">
        <v>28.8</v>
      </c>
      <c r="H2087" s="40">
        <v>11.31</v>
      </c>
      <c r="I2087" s="196"/>
    </row>
    <row r="2088" spans="1:9" ht="19.5" x14ac:dyDescent="0.2">
      <c r="A2088" s="37" t="s">
        <v>654</v>
      </c>
      <c r="B2088" s="38" t="s">
        <v>4606</v>
      </c>
      <c r="C2088" s="39" t="s">
        <v>95</v>
      </c>
      <c r="D2088" s="39" t="s">
        <v>4607</v>
      </c>
      <c r="E2088" s="38" t="s">
        <v>4608</v>
      </c>
      <c r="F2088" s="38" t="s">
        <v>4609</v>
      </c>
      <c r="G2088" s="39">
        <v>10.61</v>
      </c>
      <c r="H2088" s="40">
        <v>8.32</v>
      </c>
      <c r="I2088" s="196"/>
    </row>
    <row r="2089" spans="1:9" x14ac:dyDescent="0.2">
      <c r="A2089" s="37" t="s">
        <v>654</v>
      </c>
      <c r="B2089" s="38" t="s">
        <v>4610</v>
      </c>
      <c r="C2089" s="39" t="s">
        <v>95</v>
      </c>
      <c r="D2089" s="39" t="s">
        <v>4611</v>
      </c>
      <c r="E2089" s="38" t="s">
        <v>787</v>
      </c>
      <c r="F2089" s="38" t="s">
        <v>4612</v>
      </c>
      <c r="G2089" s="39">
        <v>24.98</v>
      </c>
      <c r="H2089" s="40">
        <v>0.47</v>
      </c>
      <c r="I2089" s="196"/>
    </row>
    <row r="2090" spans="1:9" x14ac:dyDescent="0.2">
      <c r="A2090" s="37" t="s">
        <v>78</v>
      </c>
      <c r="B2090" s="38" t="s">
        <v>3788</v>
      </c>
      <c r="C2090" s="39" t="s">
        <v>74</v>
      </c>
      <c r="D2090" s="39" t="s">
        <v>3789</v>
      </c>
      <c r="E2090" s="38" t="s">
        <v>76</v>
      </c>
      <c r="F2090" s="38" t="s">
        <v>6</v>
      </c>
      <c r="G2090" s="39">
        <v>2877.34</v>
      </c>
      <c r="H2090" s="40">
        <v>2877.34</v>
      </c>
      <c r="I2090" s="196"/>
    </row>
    <row r="2091" spans="1:9" x14ac:dyDescent="0.2">
      <c r="A2091" s="37" t="s">
        <v>2673</v>
      </c>
      <c r="B2091" s="38" t="s">
        <v>136</v>
      </c>
      <c r="C2091" s="39" t="s">
        <v>95</v>
      </c>
      <c r="D2091" s="39" t="s">
        <v>137</v>
      </c>
      <c r="E2091" s="38" t="s">
        <v>111</v>
      </c>
      <c r="F2091" s="38" t="s">
        <v>2801</v>
      </c>
      <c r="G2091" s="39">
        <v>82.24</v>
      </c>
      <c r="H2091" s="40">
        <v>74.010000000000005</v>
      </c>
      <c r="I2091" s="196"/>
    </row>
    <row r="2092" spans="1:9" ht="29.25" x14ac:dyDescent="0.2">
      <c r="A2092" s="37" t="s">
        <v>2673</v>
      </c>
      <c r="B2092" s="38" t="s">
        <v>4613</v>
      </c>
      <c r="C2092" s="39" t="s">
        <v>95</v>
      </c>
      <c r="D2092" s="39" t="s">
        <v>4614</v>
      </c>
      <c r="E2092" s="38" t="s">
        <v>104</v>
      </c>
      <c r="F2092" s="38" t="s">
        <v>3158</v>
      </c>
      <c r="G2092" s="39">
        <v>142.72999999999999</v>
      </c>
      <c r="H2092" s="40">
        <v>856.38</v>
      </c>
      <c r="I2092" s="196"/>
    </row>
    <row r="2093" spans="1:9" ht="29.25" x14ac:dyDescent="0.2">
      <c r="A2093" s="37" t="s">
        <v>2673</v>
      </c>
      <c r="B2093" s="38" t="s">
        <v>4615</v>
      </c>
      <c r="C2093" s="39" t="s">
        <v>95</v>
      </c>
      <c r="D2093" s="39" t="s">
        <v>4616</v>
      </c>
      <c r="E2093" s="38" t="s">
        <v>104</v>
      </c>
      <c r="F2093" s="38" t="s">
        <v>4550</v>
      </c>
      <c r="G2093" s="39">
        <v>8.02</v>
      </c>
      <c r="H2093" s="40">
        <v>104.26</v>
      </c>
      <c r="I2093" s="196"/>
    </row>
    <row r="2094" spans="1:9" ht="19.5" x14ac:dyDescent="0.2">
      <c r="A2094" s="37" t="s">
        <v>2673</v>
      </c>
      <c r="B2094" s="38" t="s">
        <v>3602</v>
      </c>
      <c r="C2094" s="39" t="s">
        <v>95</v>
      </c>
      <c r="D2094" s="39" t="s">
        <v>3603</v>
      </c>
      <c r="E2094" s="38" t="s">
        <v>104</v>
      </c>
      <c r="F2094" s="38" t="s">
        <v>3680</v>
      </c>
      <c r="G2094" s="39">
        <v>36.74</v>
      </c>
      <c r="H2094" s="40">
        <v>51.43</v>
      </c>
      <c r="I2094" s="196"/>
    </row>
    <row r="2095" spans="1:9" ht="19.5" x14ac:dyDescent="0.2">
      <c r="A2095" s="37" t="s">
        <v>2673</v>
      </c>
      <c r="B2095" s="38" t="s">
        <v>957</v>
      </c>
      <c r="C2095" s="39" t="s">
        <v>95</v>
      </c>
      <c r="D2095" s="39" t="s">
        <v>958</v>
      </c>
      <c r="E2095" s="38" t="s">
        <v>104</v>
      </c>
      <c r="F2095" s="38" t="s">
        <v>4550</v>
      </c>
      <c r="G2095" s="39">
        <v>11.98</v>
      </c>
      <c r="H2095" s="40">
        <v>155.74</v>
      </c>
      <c r="I2095" s="196"/>
    </row>
    <row r="2096" spans="1:9" x14ac:dyDescent="0.2">
      <c r="A2096" s="37" t="s">
        <v>2673</v>
      </c>
      <c r="B2096" s="38" t="s">
        <v>2901</v>
      </c>
      <c r="C2096" s="39" t="s">
        <v>95</v>
      </c>
      <c r="D2096" s="39" t="s">
        <v>2902</v>
      </c>
      <c r="E2096" s="38" t="s">
        <v>2641</v>
      </c>
      <c r="F2096" s="38" t="s">
        <v>4617</v>
      </c>
      <c r="G2096" s="39">
        <v>25.75</v>
      </c>
      <c r="H2096" s="40">
        <v>481.01</v>
      </c>
      <c r="I2096" s="196"/>
    </row>
    <row r="2097" spans="1:9" x14ac:dyDescent="0.2">
      <c r="A2097" s="37" t="s">
        <v>2673</v>
      </c>
      <c r="B2097" s="38" t="s">
        <v>2992</v>
      </c>
      <c r="C2097" s="39" t="s">
        <v>95</v>
      </c>
      <c r="D2097" s="39" t="s">
        <v>2993</v>
      </c>
      <c r="E2097" s="38" t="s">
        <v>2641</v>
      </c>
      <c r="F2097" s="38" t="s">
        <v>3920</v>
      </c>
      <c r="G2097" s="39">
        <v>27.44</v>
      </c>
      <c r="H2097" s="40">
        <v>23.04</v>
      </c>
      <c r="I2097" s="196"/>
    </row>
    <row r="2098" spans="1:9" x14ac:dyDescent="0.2">
      <c r="A2098" s="37" t="s">
        <v>2673</v>
      </c>
      <c r="B2098" s="38" t="s">
        <v>2744</v>
      </c>
      <c r="C2098" s="39" t="s">
        <v>95</v>
      </c>
      <c r="D2098" s="39" t="s">
        <v>2745</v>
      </c>
      <c r="E2098" s="38" t="s">
        <v>2641</v>
      </c>
      <c r="F2098" s="38" t="s">
        <v>4618</v>
      </c>
      <c r="G2098" s="39">
        <v>20.79</v>
      </c>
      <c r="H2098" s="40">
        <v>369.23</v>
      </c>
      <c r="I2098" s="196"/>
    </row>
    <row r="2099" spans="1:9" ht="19.5" x14ac:dyDescent="0.2">
      <c r="A2099" s="37" t="s">
        <v>2673</v>
      </c>
      <c r="B2099" s="38" t="s">
        <v>4619</v>
      </c>
      <c r="C2099" s="39" t="s">
        <v>95</v>
      </c>
      <c r="D2099" s="39" t="s">
        <v>4620</v>
      </c>
      <c r="E2099" s="38" t="s">
        <v>111</v>
      </c>
      <c r="F2099" s="38" t="s">
        <v>2759</v>
      </c>
      <c r="G2099" s="39">
        <v>2331.7600000000002</v>
      </c>
      <c r="H2099" s="40">
        <v>163.22</v>
      </c>
      <c r="I2099" s="196"/>
    </row>
    <row r="2100" spans="1:9" x14ac:dyDescent="0.2">
      <c r="A2100" s="37" t="s">
        <v>654</v>
      </c>
      <c r="B2100" s="38" t="s">
        <v>3005</v>
      </c>
      <c r="C2100" s="39" t="s">
        <v>95</v>
      </c>
      <c r="D2100" s="39" t="s">
        <v>3006</v>
      </c>
      <c r="E2100" s="38" t="s">
        <v>111</v>
      </c>
      <c r="F2100" s="38" t="s">
        <v>4621</v>
      </c>
      <c r="G2100" s="39">
        <v>87</v>
      </c>
      <c r="H2100" s="40">
        <v>62.42</v>
      </c>
      <c r="I2100" s="196"/>
    </row>
    <row r="2101" spans="1:9" x14ac:dyDescent="0.2">
      <c r="A2101" s="37" t="s">
        <v>654</v>
      </c>
      <c r="B2101" s="38" t="s">
        <v>3011</v>
      </c>
      <c r="C2101" s="39" t="s">
        <v>95</v>
      </c>
      <c r="D2101" s="39" t="s">
        <v>3012</v>
      </c>
      <c r="E2101" s="38" t="s">
        <v>787</v>
      </c>
      <c r="F2101" s="38" t="s">
        <v>4622</v>
      </c>
      <c r="G2101" s="39">
        <v>0.8</v>
      </c>
      <c r="H2101" s="40">
        <v>218.76</v>
      </c>
      <c r="I2101" s="196"/>
    </row>
    <row r="2102" spans="1:9" ht="19.5" x14ac:dyDescent="0.2">
      <c r="A2102" s="37" t="s">
        <v>654</v>
      </c>
      <c r="B2102" s="38" t="s">
        <v>3749</v>
      </c>
      <c r="C2102" s="39" t="s">
        <v>95</v>
      </c>
      <c r="D2102" s="39" t="s">
        <v>3750</v>
      </c>
      <c r="E2102" s="38" t="s">
        <v>2920</v>
      </c>
      <c r="F2102" s="38" t="s">
        <v>4205</v>
      </c>
      <c r="G2102" s="39">
        <v>7.26</v>
      </c>
      <c r="H2102" s="40">
        <v>3.83</v>
      </c>
      <c r="I2102" s="196"/>
    </row>
    <row r="2103" spans="1:9" ht="29.25" x14ac:dyDescent="0.2">
      <c r="A2103" s="37" t="s">
        <v>654</v>
      </c>
      <c r="B2103" s="38" t="s">
        <v>4623</v>
      </c>
      <c r="C2103" s="39" t="s">
        <v>4811</v>
      </c>
      <c r="D2103" s="39" t="s">
        <v>4624</v>
      </c>
      <c r="E2103" s="38" t="s">
        <v>787</v>
      </c>
      <c r="F2103" s="38" t="s">
        <v>4625</v>
      </c>
      <c r="G2103" s="39">
        <v>19.7</v>
      </c>
      <c r="H2103" s="40">
        <v>48.33</v>
      </c>
      <c r="I2103" s="196"/>
    </row>
    <row r="2104" spans="1:9" x14ac:dyDescent="0.2">
      <c r="A2104" s="37" t="s">
        <v>654</v>
      </c>
      <c r="B2104" s="38" t="s">
        <v>4626</v>
      </c>
      <c r="C2104" s="39" t="s">
        <v>95</v>
      </c>
      <c r="D2104" s="39" t="s">
        <v>4627</v>
      </c>
      <c r="E2104" s="38" t="s">
        <v>111</v>
      </c>
      <c r="F2104" s="38" t="s">
        <v>2609</v>
      </c>
      <c r="G2104" s="39">
        <v>325.04000000000002</v>
      </c>
      <c r="H2104" s="40">
        <v>263.27999999999997</v>
      </c>
      <c r="I2104" s="196"/>
    </row>
    <row r="2105" spans="1:9" ht="19.5" x14ac:dyDescent="0.2">
      <c r="A2105" s="37" t="s">
        <v>654</v>
      </c>
      <c r="B2105" s="38" t="s">
        <v>4628</v>
      </c>
      <c r="C2105" s="39" t="s">
        <v>95</v>
      </c>
      <c r="D2105" s="39" t="s">
        <v>4629</v>
      </c>
      <c r="E2105" s="38" t="s">
        <v>2920</v>
      </c>
      <c r="F2105" s="38" t="s">
        <v>4630</v>
      </c>
      <c r="G2105" s="39">
        <v>8.0399999999999991</v>
      </c>
      <c r="H2105" s="40">
        <v>2.4</v>
      </c>
      <c r="I2105" s="196"/>
    </row>
    <row r="2106" spans="1:9" x14ac:dyDescent="0.2">
      <c r="A2106" s="37" t="s">
        <v>78</v>
      </c>
      <c r="B2106" s="38" t="s">
        <v>3242</v>
      </c>
      <c r="C2106" s="39" t="s">
        <v>74</v>
      </c>
      <c r="D2106" s="39" t="s">
        <v>3243</v>
      </c>
      <c r="E2106" s="38" t="s">
        <v>104</v>
      </c>
      <c r="F2106" s="38" t="s">
        <v>6</v>
      </c>
      <c r="G2106" s="39">
        <v>11.04</v>
      </c>
      <c r="H2106" s="40">
        <v>11.04</v>
      </c>
      <c r="I2106" s="196"/>
    </row>
    <row r="2107" spans="1:9" x14ac:dyDescent="0.2">
      <c r="A2107" s="37" t="s">
        <v>2673</v>
      </c>
      <c r="B2107" s="38" t="s">
        <v>2744</v>
      </c>
      <c r="C2107" s="39" t="s">
        <v>95</v>
      </c>
      <c r="D2107" s="39" t="s">
        <v>2745</v>
      </c>
      <c r="E2107" s="38" t="s">
        <v>2641</v>
      </c>
      <c r="F2107" s="38" t="s">
        <v>2777</v>
      </c>
      <c r="G2107" s="39">
        <v>20.79</v>
      </c>
      <c r="H2107" s="40">
        <v>5.19</v>
      </c>
      <c r="I2107" s="196"/>
    </row>
    <row r="2108" spans="1:9" x14ac:dyDescent="0.2">
      <c r="A2108" s="37" t="s">
        <v>654</v>
      </c>
      <c r="B2108" s="38" t="s">
        <v>4631</v>
      </c>
      <c r="C2108" s="39" t="s">
        <v>95</v>
      </c>
      <c r="D2108" s="39" t="s">
        <v>4632</v>
      </c>
      <c r="E2108" s="38" t="s">
        <v>76</v>
      </c>
      <c r="F2108" s="38" t="s">
        <v>4633</v>
      </c>
      <c r="G2108" s="39">
        <v>6102.96</v>
      </c>
      <c r="H2108" s="40">
        <v>3.05</v>
      </c>
      <c r="I2108" s="196"/>
    </row>
    <row r="2109" spans="1:9" x14ac:dyDescent="0.2">
      <c r="A2109" s="37" t="s">
        <v>654</v>
      </c>
      <c r="B2109" s="38" t="s">
        <v>4634</v>
      </c>
      <c r="C2109" s="39" t="s">
        <v>95</v>
      </c>
      <c r="D2109" s="39" t="s">
        <v>4635</v>
      </c>
      <c r="E2109" s="38" t="s">
        <v>76</v>
      </c>
      <c r="F2109" s="38" t="s">
        <v>4372</v>
      </c>
      <c r="G2109" s="39">
        <v>17.22</v>
      </c>
      <c r="H2109" s="40">
        <v>2.23</v>
      </c>
      <c r="I2109" s="196"/>
    </row>
    <row r="2110" spans="1:9" x14ac:dyDescent="0.2">
      <c r="A2110" s="37" t="s">
        <v>654</v>
      </c>
      <c r="B2110" s="38" t="s">
        <v>4636</v>
      </c>
      <c r="C2110" s="39" t="s">
        <v>95</v>
      </c>
      <c r="D2110" s="39" t="s">
        <v>4637</v>
      </c>
      <c r="E2110" s="38" t="s">
        <v>76</v>
      </c>
      <c r="F2110" s="38" t="s">
        <v>4372</v>
      </c>
      <c r="G2110" s="39">
        <v>4.43</v>
      </c>
      <c r="H2110" s="40">
        <v>0.56999999999999995</v>
      </c>
      <c r="I2110" s="196"/>
    </row>
    <row r="2111" spans="1:9" ht="19.5" x14ac:dyDescent="0.2">
      <c r="A2111" s="37" t="s">
        <v>78</v>
      </c>
      <c r="B2111" s="38" t="s">
        <v>3464</v>
      </c>
      <c r="C2111" s="39" t="s">
        <v>74</v>
      </c>
      <c r="D2111" s="39" t="s">
        <v>3465</v>
      </c>
      <c r="E2111" s="38" t="s">
        <v>76</v>
      </c>
      <c r="F2111" s="38" t="s">
        <v>6</v>
      </c>
      <c r="G2111" s="39">
        <v>133.97999999999999</v>
      </c>
      <c r="H2111" s="40">
        <v>133.97999999999999</v>
      </c>
      <c r="I2111" s="196"/>
    </row>
    <row r="2112" spans="1:9" ht="19.5" x14ac:dyDescent="0.2">
      <c r="A2112" s="37" t="s">
        <v>2673</v>
      </c>
      <c r="B2112" s="38" t="s">
        <v>565</v>
      </c>
      <c r="C2112" s="39" t="s">
        <v>95</v>
      </c>
      <c r="D2112" s="39" t="s">
        <v>566</v>
      </c>
      <c r="E2112" s="38" t="s">
        <v>97</v>
      </c>
      <c r="F2112" s="38" t="s">
        <v>4638</v>
      </c>
      <c r="G2112" s="39">
        <v>22.69</v>
      </c>
      <c r="H2112" s="40">
        <v>48.55</v>
      </c>
      <c r="I2112" s="196"/>
    </row>
    <row r="2113" spans="1:9" ht="19.5" x14ac:dyDescent="0.2">
      <c r="A2113" s="37" t="s">
        <v>2673</v>
      </c>
      <c r="B2113" s="38" t="s">
        <v>1618</v>
      </c>
      <c r="C2113" s="39" t="s">
        <v>95</v>
      </c>
      <c r="D2113" s="39" t="s">
        <v>1619</v>
      </c>
      <c r="E2113" s="38" t="s">
        <v>76</v>
      </c>
      <c r="F2113" s="38" t="s">
        <v>4639</v>
      </c>
      <c r="G2113" s="39">
        <v>9.17</v>
      </c>
      <c r="H2113" s="40">
        <v>10.82</v>
      </c>
      <c r="I2113" s="196"/>
    </row>
    <row r="2114" spans="1:9" ht="19.5" x14ac:dyDescent="0.2">
      <c r="A2114" s="37" t="s">
        <v>2673</v>
      </c>
      <c r="B2114" s="38" t="s">
        <v>4640</v>
      </c>
      <c r="C2114" s="39" t="s">
        <v>95</v>
      </c>
      <c r="D2114" s="39" t="s">
        <v>4641</v>
      </c>
      <c r="E2114" s="38" t="s">
        <v>76</v>
      </c>
      <c r="F2114" s="38" t="s">
        <v>6</v>
      </c>
      <c r="G2114" s="39">
        <v>16.59</v>
      </c>
      <c r="H2114" s="40">
        <v>16.59</v>
      </c>
      <c r="I2114" s="196"/>
    </row>
    <row r="2115" spans="1:9" ht="19.5" x14ac:dyDescent="0.2">
      <c r="A2115" s="37" t="s">
        <v>2673</v>
      </c>
      <c r="B2115" s="38" t="s">
        <v>1614</v>
      </c>
      <c r="C2115" s="39" t="s">
        <v>95</v>
      </c>
      <c r="D2115" s="39" t="s">
        <v>1615</v>
      </c>
      <c r="E2115" s="38" t="s">
        <v>76</v>
      </c>
      <c r="F2115" s="38" t="s">
        <v>4642</v>
      </c>
      <c r="G2115" s="39">
        <v>12.71</v>
      </c>
      <c r="H2115" s="40">
        <v>11.31</v>
      </c>
      <c r="I2115" s="196"/>
    </row>
    <row r="2116" spans="1:9" ht="19.5" x14ac:dyDescent="0.2">
      <c r="A2116" s="37" t="s">
        <v>2673</v>
      </c>
      <c r="B2116" s="38" t="s">
        <v>1704</v>
      </c>
      <c r="C2116" s="39" t="s">
        <v>95</v>
      </c>
      <c r="D2116" s="39" t="s">
        <v>1705</v>
      </c>
      <c r="E2116" s="38" t="s">
        <v>97</v>
      </c>
      <c r="F2116" s="38" t="s">
        <v>4638</v>
      </c>
      <c r="G2116" s="39">
        <v>7.39</v>
      </c>
      <c r="H2116" s="40">
        <v>15.81</v>
      </c>
      <c r="I2116" s="196"/>
    </row>
    <row r="2117" spans="1:9" ht="19.5" x14ac:dyDescent="0.2">
      <c r="A2117" s="37" t="s">
        <v>2673</v>
      </c>
      <c r="B2117" s="38" t="s">
        <v>1712</v>
      </c>
      <c r="C2117" s="39" t="s">
        <v>95</v>
      </c>
      <c r="D2117" s="39" t="s">
        <v>1713</v>
      </c>
      <c r="E2117" s="38" t="s">
        <v>97</v>
      </c>
      <c r="F2117" s="38" t="s">
        <v>4638</v>
      </c>
      <c r="G2117" s="39">
        <v>14.44</v>
      </c>
      <c r="H2117" s="40">
        <v>30.9</v>
      </c>
      <c r="I2117" s="196"/>
    </row>
    <row r="2118" spans="1:9" ht="29.25" x14ac:dyDescent="0.2">
      <c r="A2118" s="37" t="s">
        <v>78</v>
      </c>
      <c r="B2118" s="38" t="s">
        <v>4431</v>
      </c>
      <c r="C2118" s="39" t="s">
        <v>74</v>
      </c>
      <c r="D2118" s="39" t="s">
        <v>4432</v>
      </c>
      <c r="E2118" s="38" t="s">
        <v>76</v>
      </c>
      <c r="F2118" s="38" t="s">
        <v>6</v>
      </c>
      <c r="G2118" s="39">
        <v>1443.01</v>
      </c>
      <c r="H2118" s="40">
        <v>1443.01</v>
      </c>
      <c r="I2118" s="196"/>
    </row>
    <row r="2119" spans="1:9" x14ac:dyDescent="0.2">
      <c r="A2119" s="37" t="s">
        <v>2673</v>
      </c>
      <c r="B2119" s="38" t="s">
        <v>2744</v>
      </c>
      <c r="C2119" s="39" t="s">
        <v>95</v>
      </c>
      <c r="D2119" s="39" t="s">
        <v>2745</v>
      </c>
      <c r="E2119" s="38" t="s">
        <v>2641</v>
      </c>
      <c r="F2119" s="38" t="s">
        <v>4643</v>
      </c>
      <c r="G2119" s="39">
        <v>20.79</v>
      </c>
      <c r="H2119" s="40">
        <v>61.95</v>
      </c>
      <c r="I2119" s="196"/>
    </row>
    <row r="2120" spans="1:9" x14ac:dyDescent="0.2">
      <c r="A2120" s="37" t="s">
        <v>2673</v>
      </c>
      <c r="B2120" s="38" t="s">
        <v>2901</v>
      </c>
      <c r="C2120" s="39" t="s">
        <v>95</v>
      </c>
      <c r="D2120" s="39" t="s">
        <v>2902</v>
      </c>
      <c r="E2120" s="38" t="s">
        <v>2641</v>
      </c>
      <c r="F2120" s="38" t="s">
        <v>4643</v>
      </c>
      <c r="G2120" s="39">
        <v>25.75</v>
      </c>
      <c r="H2120" s="40">
        <v>76.73</v>
      </c>
      <c r="I2120" s="196"/>
    </row>
    <row r="2121" spans="1:9" x14ac:dyDescent="0.2">
      <c r="A2121" s="37" t="s">
        <v>2673</v>
      </c>
      <c r="B2121" s="38" t="s">
        <v>2999</v>
      </c>
      <c r="C2121" s="39" t="s">
        <v>95</v>
      </c>
      <c r="D2121" s="39" t="s">
        <v>3000</v>
      </c>
      <c r="E2121" s="38" t="s">
        <v>2641</v>
      </c>
      <c r="F2121" s="38" t="s">
        <v>4644</v>
      </c>
      <c r="G2121" s="39">
        <v>26.02</v>
      </c>
      <c r="H2121" s="40">
        <v>144.15</v>
      </c>
      <c r="I2121" s="196"/>
    </row>
    <row r="2122" spans="1:9" ht="19.5" x14ac:dyDescent="0.2">
      <c r="A2122" s="37" t="s">
        <v>2673</v>
      </c>
      <c r="B2122" s="38" t="s">
        <v>4645</v>
      </c>
      <c r="C2122" s="39" t="s">
        <v>95</v>
      </c>
      <c r="D2122" s="39" t="s">
        <v>4646</v>
      </c>
      <c r="E2122" s="38" t="s">
        <v>104</v>
      </c>
      <c r="F2122" s="38" t="s">
        <v>4647</v>
      </c>
      <c r="G2122" s="39">
        <v>23.33</v>
      </c>
      <c r="H2122" s="40">
        <v>130.63999999999999</v>
      </c>
      <c r="I2122" s="196"/>
    </row>
    <row r="2123" spans="1:9" ht="29.25" x14ac:dyDescent="0.2">
      <c r="A2123" s="37" t="s">
        <v>2673</v>
      </c>
      <c r="B2123" s="38" t="s">
        <v>4648</v>
      </c>
      <c r="C2123" s="39" t="s">
        <v>95</v>
      </c>
      <c r="D2123" s="39" t="s">
        <v>4649</v>
      </c>
      <c r="E2123" s="38" t="s">
        <v>104</v>
      </c>
      <c r="F2123" s="38" t="s">
        <v>4647</v>
      </c>
      <c r="G2123" s="39">
        <v>47.42</v>
      </c>
      <c r="H2123" s="40">
        <v>265.55</v>
      </c>
      <c r="I2123" s="196"/>
    </row>
    <row r="2124" spans="1:9" x14ac:dyDescent="0.2">
      <c r="A2124" s="37" t="s">
        <v>654</v>
      </c>
      <c r="B2124" s="38" t="s">
        <v>3005</v>
      </c>
      <c r="C2124" s="39" t="s">
        <v>95</v>
      </c>
      <c r="D2124" s="39" t="s">
        <v>3006</v>
      </c>
      <c r="E2124" s="38" t="s">
        <v>111</v>
      </c>
      <c r="F2124" s="38" t="s">
        <v>4650</v>
      </c>
      <c r="G2124" s="39">
        <v>87</v>
      </c>
      <c r="H2124" s="40">
        <v>5.08</v>
      </c>
      <c r="I2124" s="196"/>
    </row>
    <row r="2125" spans="1:9" x14ac:dyDescent="0.2">
      <c r="A2125" s="37" t="s">
        <v>654</v>
      </c>
      <c r="B2125" s="38" t="s">
        <v>3008</v>
      </c>
      <c r="C2125" s="39" t="s">
        <v>95</v>
      </c>
      <c r="D2125" s="39" t="s">
        <v>3009</v>
      </c>
      <c r="E2125" s="38" t="s">
        <v>787</v>
      </c>
      <c r="F2125" s="38" t="s">
        <v>4651</v>
      </c>
      <c r="G2125" s="39">
        <v>1.2</v>
      </c>
      <c r="H2125" s="40">
        <v>2.8</v>
      </c>
      <c r="I2125" s="196"/>
    </row>
    <row r="2126" spans="1:9" x14ac:dyDescent="0.2">
      <c r="A2126" s="37" t="s">
        <v>654</v>
      </c>
      <c r="B2126" s="38" t="s">
        <v>3154</v>
      </c>
      <c r="C2126" s="39" t="s">
        <v>95</v>
      </c>
      <c r="D2126" s="39" t="s">
        <v>3155</v>
      </c>
      <c r="E2126" s="38" t="s">
        <v>787</v>
      </c>
      <c r="F2126" s="38" t="s">
        <v>4652</v>
      </c>
      <c r="G2126" s="39">
        <v>8.3000000000000007</v>
      </c>
      <c r="H2126" s="40">
        <v>197.7</v>
      </c>
      <c r="I2126" s="196"/>
    </row>
    <row r="2127" spans="1:9" ht="19.5" x14ac:dyDescent="0.2">
      <c r="A2127" s="37" t="s">
        <v>654</v>
      </c>
      <c r="B2127" s="38" t="s">
        <v>4024</v>
      </c>
      <c r="C2127" s="39" t="s">
        <v>4811</v>
      </c>
      <c r="D2127" s="39" t="s">
        <v>4025</v>
      </c>
      <c r="E2127" s="38" t="s">
        <v>787</v>
      </c>
      <c r="F2127" s="38" t="s">
        <v>4653</v>
      </c>
      <c r="G2127" s="39">
        <v>9.8800000000000008</v>
      </c>
      <c r="H2127" s="40">
        <v>431.55</v>
      </c>
      <c r="I2127" s="196"/>
    </row>
    <row r="2128" spans="1:9" x14ac:dyDescent="0.2">
      <c r="A2128" s="37" t="s">
        <v>654</v>
      </c>
      <c r="B2128" s="38" t="s">
        <v>3151</v>
      </c>
      <c r="C2128" s="39" t="s">
        <v>95</v>
      </c>
      <c r="D2128" s="39" t="s">
        <v>3152</v>
      </c>
      <c r="E2128" s="38" t="s">
        <v>104</v>
      </c>
      <c r="F2128" s="38" t="s">
        <v>3904</v>
      </c>
      <c r="G2128" s="39">
        <v>40.659999999999997</v>
      </c>
      <c r="H2128" s="40">
        <v>14.23</v>
      </c>
      <c r="I2128" s="196"/>
    </row>
    <row r="2129" spans="1:9" x14ac:dyDescent="0.2">
      <c r="A2129" s="37" t="s">
        <v>654</v>
      </c>
      <c r="B2129" s="38" t="s">
        <v>3011</v>
      </c>
      <c r="C2129" s="39" t="s">
        <v>95</v>
      </c>
      <c r="D2129" s="39" t="s">
        <v>3012</v>
      </c>
      <c r="E2129" s="38" t="s">
        <v>787</v>
      </c>
      <c r="F2129" s="38" t="s">
        <v>4654</v>
      </c>
      <c r="G2129" s="39">
        <v>0.8</v>
      </c>
      <c r="H2129" s="40">
        <v>8.61</v>
      </c>
      <c r="I2129" s="196"/>
    </row>
    <row r="2130" spans="1:9" x14ac:dyDescent="0.2">
      <c r="A2130" s="37" t="s">
        <v>654</v>
      </c>
      <c r="B2130" s="38" t="s">
        <v>4577</v>
      </c>
      <c r="C2130" s="39" t="s">
        <v>95</v>
      </c>
      <c r="D2130" s="39" t="s">
        <v>4578</v>
      </c>
      <c r="E2130" s="38" t="s">
        <v>787</v>
      </c>
      <c r="F2130" s="38" t="s">
        <v>4655</v>
      </c>
      <c r="G2130" s="39">
        <v>8.7200000000000006</v>
      </c>
      <c r="H2130" s="40">
        <v>104.02</v>
      </c>
      <c r="I2130" s="196"/>
    </row>
    <row r="2131" spans="1:9" ht="19.5" x14ac:dyDescent="0.2">
      <c r="A2131" s="37" t="s">
        <v>78</v>
      </c>
      <c r="B2131" s="38" t="s">
        <v>4433</v>
      </c>
      <c r="C2131" s="39" t="s">
        <v>74</v>
      </c>
      <c r="D2131" s="39" t="s">
        <v>4434</v>
      </c>
      <c r="E2131" s="38" t="s">
        <v>104</v>
      </c>
      <c r="F2131" s="38" t="s">
        <v>6</v>
      </c>
      <c r="G2131" s="39">
        <v>89.1</v>
      </c>
      <c r="H2131" s="40">
        <v>89.1</v>
      </c>
      <c r="I2131" s="196"/>
    </row>
    <row r="2132" spans="1:9" x14ac:dyDescent="0.2">
      <c r="A2132" s="37" t="s">
        <v>2673</v>
      </c>
      <c r="B2132" s="38" t="s">
        <v>2744</v>
      </c>
      <c r="C2132" s="39" t="s">
        <v>95</v>
      </c>
      <c r="D2132" s="39" t="s">
        <v>2745</v>
      </c>
      <c r="E2132" s="38" t="s">
        <v>2641</v>
      </c>
      <c r="F2132" s="38" t="s">
        <v>3004</v>
      </c>
      <c r="G2132" s="39">
        <v>20.79</v>
      </c>
      <c r="H2132" s="40">
        <v>10.39</v>
      </c>
      <c r="I2132" s="196"/>
    </row>
    <row r="2133" spans="1:9" x14ac:dyDescent="0.2">
      <c r="A2133" s="37" t="s">
        <v>2673</v>
      </c>
      <c r="B2133" s="38" t="s">
        <v>2996</v>
      </c>
      <c r="C2133" s="39" t="s">
        <v>95</v>
      </c>
      <c r="D2133" s="39" t="s">
        <v>2997</v>
      </c>
      <c r="E2133" s="38" t="s">
        <v>2641</v>
      </c>
      <c r="F2133" s="38" t="s">
        <v>6</v>
      </c>
      <c r="G2133" s="39">
        <v>26.53</v>
      </c>
      <c r="H2133" s="40">
        <v>26.53</v>
      </c>
      <c r="I2133" s="196"/>
    </row>
    <row r="2134" spans="1:9" x14ac:dyDescent="0.2">
      <c r="A2134" s="37" t="s">
        <v>654</v>
      </c>
      <c r="B2134" s="38" t="s">
        <v>3154</v>
      </c>
      <c r="C2134" s="39" t="s">
        <v>95</v>
      </c>
      <c r="D2134" s="39" t="s">
        <v>3155</v>
      </c>
      <c r="E2134" s="38" t="s">
        <v>787</v>
      </c>
      <c r="F2134" s="38" t="s">
        <v>4312</v>
      </c>
      <c r="G2134" s="39">
        <v>8.3000000000000007</v>
      </c>
      <c r="H2134" s="40">
        <v>28.88</v>
      </c>
      <c r="I2134" s="196"/>
    </row>
    <row r="2135" spans="1:9" x14ac:dyDescent="0.2">
      <c r="A2135" s="37" t="s">
        <v>654</v>
      </c>
      <c r="B2135" s="38" t="s">
        <v>4656</v>
      </c>
      <c r="C2135" s="39" t="s">
        <v>95</v>
      </c>
      <c r="D2135" s="39" t="s">
        <v>4657</v>
      </c>
      <c r="E2135" s="38" t="s">
        <v>787</v>
      </c>
      <c r="F2135" s="38" t="s">
        <v>3350</v>
      </c>
      <c r="G2135" s="39">
        <v>34.65</v>
      </c>
      <c r="H2135" s="40">
        <v>5.19</v>
      </c>
      <c r="I2135" s="196"/>
    </row>
    <row r="2136" spans="1:9" ht="19.5" x14ac:dyDescent="0.2">
      <c r="A2136" s="37" t="s">
        <v>654</v>
      </c>
      <c r="B2136" s="38" t="s">
        <v>4272</v>
      </c>
      <c r="C2136" s="39" t="s">
        <v>95</v>
      </c>
      <c r="D2136" s="39" t="s">
        <v>4273</v>
      </c>
      <c r="E2136" s="38" t="s">
        <v>76</v>
      </c>
      <c r="F2136" s="38" t="s">
        <v>42</v>
      </c>
      <c r="G2136" s="39">
        <v>0.56000000000000005</v>
      </c>
      <c r="H2136" s="40">
        <v>1.1200000000000001</v>
      </c>
      <c r="I2136" s="196"/>
    </row>
    <row r="2137" spans="1:9" ht="19.5" x14ac:dyDescent="0.2">
      <c r="A2137" s="37" t="s">
        <v>654</v>
      </c>
      <c r="B2137" s="38" t="s">
        <v>4658</v>
      </c>
      <c r="C2137" s="39" t="s">
        <v>95</v>
      </c>
      <c r="D2137" s="39" t="s">
        <v>4659</v>
      </c>
      <c r="E2137" s="38" t="s">
        <v>104</v>
      </c>
      <c r="F2137" s="38" t="s">
        <v>6</v>
      </c>
      <c r="G2137" s="39">
        <v>16.989999999999998</v>
      </c>
      <c r="H2137" s="40">
        <v>16.989999999999998</v>
      </c>
      <c r="I2137" s="196"/>
    </row>
    <row r="2138" spans="1:9" x14ac:dyDescent="0.2">
      <c r="A2138" s="37" t="s">
        <v>78</v>
      </c>
      <c r="B2138" s="38" t="s">
        <v>2678</v>
      </c>
      <c r="C2138" s="39" t="s">
        <v>74</v>
      </c>
      <c r="D2138" s="39" t="s">
        <v>2679</v>
      </c>
      <c r="E2138" s="38" t="s">
        <v>97</v>
      </c>
      <c r="F2138" s="38" t="s">
        <v>6</v>
      </c>
      <c r="G2138" s="39">
        <v>26.71</v>
      </c>
      <c r="H2138" s="40">
        <v>26.71</v>
      </c>
      <c r="I2138" s="196"/>
    </row>
    <row r="2139" spans="1:9" x14ac:dyDescent="0.2">
      <c r="A2139" s="37" t="s">
        <v>2673</v>
      </c>
      <c r="B2139" s="38" t="s">
        <v>136</v>
      </c>
      <c r="C2139" s="39" t="s">
        <v>95</v>
      </c>
      <c r="D2139" s="39" t="s">
        <v>137</v>
      </c>
      <c r="E2139" s="38" t="s">
        <v>111</v>
      </c>
      <c r="F2139" s="38" t="s">
        <v>2921</v>
      </c>
      <c r="G2139" s="39">
        <v>82.24</v>
      </c>
      <c r="H2139" s="40">
        <v>14.8</v>
      </c>
      <c r="I2139" s="196"/>
    </row>
    <row r="2140" spans="1:9" x14ac:dyDescent="0.2">
      <c r="A2140" s="37" t="s">
        <v>2673</v>
      </c>
      <c r="B2140" s="38" t="s">
        <v>2769</v>
      </c>
      <c r="C2140" s="39" t="s">
        <v>95</v>
      </c>
      <c r="D2140" s="39" t="s">
        <v>2770</v>
      </c>
      <c r="E2140" s="38" t="s">
        <v>2641</v>
      </c>
      <c r="F2140" s="38" t="s">
        <v>3081</v>
      </c>
      <c r="G2140" s="39">
        <v>25.71</v>
      </c>
      <c r="H2140" s="40">
        <v>1.02</v>
      </c>
      <c r="I2140" s="196"/>
    </row>
    <row r="2141" spans="1:9" x14ac:dyDescent="0.2">
      <c r="A2141" s="37" t="s">
        <v>2673</v>
      </c>
      <c r="B2141" s="38" t="s">
        <v>2744</v>
      </c>
      <c r="C2141" s="39" t="s">
        <v>95</v>
      </c>
      <c r="D2141" s="39" t="s">
        <v>2745</v>
      </c>
      <c r="E2141" s="38" t="s">
        <v>2641</v>
      </c>
      <c r="F2141" s="38" t="s">
        <v>3081</v>
      </c>
      <c r="G2141" s="39">
        <v>20.79</v>
      </c>
      <c r="H2141" s="40">
        <v>0.83</v>
      </c>
      <c r="I2141" s="196"/>
    </row>
    <row r="2142" spans="1:9" x14ac:dyDescent="0.2">
      <c r="A2142" s="37" t="s">
        <v>2673</v>
      </c>
      <c r="B2142" s="38" t="s">
        <v>140</v>
      </c>
      <c r="C2142" s="39" t="s">
        <v>95</v>
      </c>
      <c r="D2142" s="39" t="s">
        <v>141</v>
      </c>
      <c r="E2142" s="38" t="s">
        <v>111</v>
      </c>
      <c r="F2142" s="38" t="s">
        <v>2921</v>
      </c>
      <c r="G2142" s="39">
        <v>25.29</v>
      </c>
      <c r="H2142" s="40">
        <v>4.55</v>
      </c>
      <c r="I2142" s="196"/>
    </row>
    <row r="2143" spans="1:9" ht="19.5" x14ac:dyDescent="0.2">
      <c r="A2143" s="37" t="s">
        <v>654</v>
      </c>
      <c r="B2143" s="38" t="s">
        <v>4660</v>
      </c>
      <c r="C2143" s="39" t="s">
        <v>4811</v>
      </c>
      <c r="D2143" s="39" t="s">
        <v>4661</v>
      </c>
      <c r="E2143" s="38" t="s">
        <v>97</v>
      </c>
      <c r="F2143" s="38" t="s">
        <v>6</v>
      </c>
      <c r="G2143" s="39">
        <v>5.51</v>
      </c>
      <c r="H2143" s="40">
        <v>5.51</v>
      </c>
      <c r="I2143" s="196"/>
    </row>
    <row r="2144" spans="1:9" x14ac:dyDescent="0.2">
      <c r="A2144" s="37" t="s">
        <v>78</v>
      </c>
      <c r="B2144" s="38" t="s">
        <v>2960</v>
      </c>
      <c r="C2144" s="39" t="s">
        <v>74</v>
      </c>
      <c r="D2144" s="39" t="s">
        <v>2961</v>
      </c>
      <c r="E2144" s="38" t="s">
        <v>787</v>
      </c>
      <c r="F2144" s="38" t="s">
        <v>6</v>
      </c>
      <c r="G2144" s="39">
        <v>52.04</v>
      </c>
      <c r="H2144" s="40">
        <v>52.04</v>
      </c>
      <c r="I2144" s="196"/>
    </row>
    <row r="2145" spans="1:9" x14ac:dyDescent="0.2">
      <c r="A2145" s="37" t="s">
        <v>2673</v>
      </c>
      <c r="B2145" s="38" t="s">
        <v>2827</v>
      </c>
      <c r="C2145" s="39" t="s">
        <v>95</v>
      </c>
      <c r="D2145" s="39" t="s">
        <v>2828</v>
      </c>
      <c r="E2145" s="38" t="s">
        <v>2641</v>
      </c>
      <c r="F2145" s="38" t="s">
        <v>4662</v>
      </c>
      <c r="G2145" s="39">
        <v>21.65</v>
      </c>
      <c r="H2145" s="40">
        <v>7.76</v>
      </c>
      <c r="I2145" s="196"/>
    </row>
    <row r="2146" spans="1:9" x14ac:dyDescent="0.2">
      <c r="A2146" s="37" t="s">
        <v>2673</v>
      </c>
      <c r="B2146" s="38" t="s">
        <v>2996</v>
      </c>
      <c r="C2146" s="39" t="s">
        <v>95</v>
      </c>
      <c r="D2146" s="39" t="s">
        <v>2997</v>
      </c>
      <c r="E2146" s="38" t="s">
        <v>2641</v>
      </c>
      <c r="F2146" s="38" t="s">
        <v>4662</v>
      </c>
      <c r="G2146" s="39">
        <v>26.53</v>
      </c>
      <c r="H2146" s="40">
        <v>9.5</v>
      </c>
      <c r="I2146" s="196"/>
    </row>
    <row r="2147" spans="1:9" x14ac:dyDescent="0.2">
      <c r="A2147" s="37" t="s">
        <v>654</v>
      </c>
      <c r="B2147" s="38" t="s">
        <v>4656</v>
      </c>
      <c r="C2147" s="39" t="s">
        <v>95</v>
      </c>
      <c r="D2147" s="39" t="s">
        <v>4657</v>
      </c>
      <c r="E2147" s="38" t="s">
        <v>787</v>
      </c>
      <c r="F2147" s="38" t="s">
        <v>6</v>
      </c>
      <c r="G2147" s="39">
        <v>34.65</v>
      </c>
      <c r="H2147" s="40">
        <v>34.65</v>
      </c>
      <c r="I2147" s="196"/>
    </row>
    <row r="2148" spans="1:9" ht="29.25" x14ac:dyDescent="0.2">
      <c r="A2148" s="37" t="s">
        <v>654</v>
      </c>
      <c r="B2148" s="38" t="s">
        <v>4663</v>
      </c>
      <c r="C2148" s="39" t="s">
        <v>95</v>
      </c>
      <c r="D2148" s="39" t="s">
        <v>4967</v>
      </c>
      <c r="E2148" s="38" t="s">
        <v>76</v>
      </c>
      <c r="F2148" s="38" t="s">
        <v>4664</v>
      </c>
      <c r="G2148" s="39">
        <v>1325.96</v>
      </c>
      <c r="H2148" s="40">
        <v>0.13</v>
      </c>
      <c r="I2148" s="39"/>
    </row>
  </sheetData>
  <mergeCells count="2">
    <mergeCell ref="A1:H1"/>
    <mergeCell ref="A2:H2"/>
  </mergeCells>
  <conditionalFormatting sqref="A3">
    <cfRule type="expression" dxfId="21" priority="2">
      <formula>$A3="Composições Auxiliares"</formula>
    </cfRule>
    <cfRule type="expression" dxfId="20" priority="4">
      <formula>$A3="Insumo"</formula>
    </cfRule>
  </conditionalFormatting>
  <conditionalFormatting sqref="A3:I2148">
    <cfRule type="expression" dxfId="19" priority="1">
      <formula>$B3=""</formula>
    </cfRule>
    <cfRule type="expression" dxfId="18" priority="3">
      <formula>$B3="Código"</formula>
    </cfRule>
    <cfRule type="expression" dxfId="17" priority="5">
      <formula>$A3="Composição Auxiliar"</formula>
    </cfRule>
    <cfRule type="expression" dxfId="16" priority="6">
      <formula>$A3="Composição"</formula>
    </cfRule>
  </conditionalFormatting>
  <printOptions horizontalCentered="1"/>
  <pageMargins left="0.78740157480314998" right="0.70866141732283505" top="0.98425196850393704" bottom="0.70866141732283505" header="0.39370078740157499" footer="0.196850393700787"/>
  <pageSetup paperSize="9" scale="85" orientation="landscape" r:id="rId1"/>
  <headerFooter>
    <oddHeader>&amp;C&amp;"Arial,Negrito"&amp;9PREFEITURA MUNICIPAL DE CAMPO GRANDE
ESTADO DE MATO GROSSO DO SUL
SECRETARIA MUNICIPAL DE INFRAESTRUTURA E SERVIÇOS PÚBLICOS&amp;L&amp;G&amp;R&amp;"Calibri,Normal"&amp;8 B.D.I. Serviços (Não Desonerado): 23,54%
B.D.I. Material: 15,28%</oddHeader>
    <oddFooter>&amp;L&amp;6&amp;P/&amp;N
&amp;A&amp;R&amp;G&amp;C&amp;6HMAS
11/07/2025</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16">
    <tabColor rgb="FFFFC000"/>
    <pageSetUpPr fitToPage="1"/>
  </sheetPr>
  <dimension ref="A1:S113"/>
  <sheetViews>
    <sheetView showZeros="0" view="pageBreakPreview" topLeftCell="C24" zoomScaleNormal="100" zoomScaleSheetLayoutView="100" workbookViewId="0">
      <selection activeCell="G13" sqref="G13"/>
    </sheetView>
  </sheetViews>
  <sheetFormatPr defaultRowHeight="14.25" x14ac:dyDescent="0.25"/>
  <cols>
    <col min="1" max="1" width="7.85546875" style="42" customWidth="1"/>
    <col min="2" max="2" width="24.85546875" style="42" customWidth="1"/>
    <col min="3" max="3" width="8.42578125" style="42" customWidth="1"/>
    <col min="4" max="4" width="15.7109375" style="42" bestFit="1" customWidth="1"/>
    <col min="5" max="16" width="11.7109375" style="42" customWidth="1"/>
    <col min="17" max="17" width="9.7109375" style="42" hidden="1" customWidth="1"/>
    <col min="18" max="18" width="12" style="42" customWidth="1"/>
    <col min="19" max="25" width="13.7109375" style="42" customWidth="1"/>
    <col min="26" max="32" width="13.7109375" style="42" bestFit="1" customWidth="1"/>
    <col min="33" max="16384" width="9.140625" style="42"/>
  </cols>
  <sheetData>
    <row r="1" spans="1:19" ht="12" customHeight="1" thickBot="1" x14ac:dyDescent="0.3">
      <c r="A1" s="240" t="s">
        <v>4665</v>
      </c>
      <c r="B1" s="240"/>
      <c r="C1" s="240"/>
      <c r="D1" s="240"/>
      <c r="E1" s="240"/>
      <c r="F1" s="240"/>
      <c r="G1" s="240"/>
      <c r="H1" s="240"/>
      <c r="I1" s="240"/>
      <c r="J1" s="240"/>
      <c r="K1" s="240"/>
      <c r="L1" s="240"/>
      <c r="M1" s="240"/>
      <c r="N1" s="240"/>
      <c r="O1" s="240"/>
      <c r="P1" s="240"/>
      <c r="Q1" s="41"/>
      <c r="S1" s="43" t="s">
        <v>0</v>
      </c>
    </row>
    <row r="2" spans="1:19" ht="13.5" customHeight="1" x14ac:dyDescent="0.25">
      <c r="A2" s="241" t="s">
        <v>4971</v>
      </c>
      <c r="B2" s="241"/>
      <c r="C2" s="241"/>
      <c r="D2" s="241"/>
      <c r="E2" s="241"/>
      <c r="F2" s="241"/>
      <c r="G2" s="255" t="s">
        <v>4805</v>
      </c>
      <c r="H2" s="255"/>
      <c r="I2" s="255"/>
      <c r="J2" s="255"/>
      <c r="K2" s="255"/>
      <c r="L2" s="255"/>
      <c r="M2" s="255"/>
      <c r="N2" s="255"/>
      <c r="O2" s="255"/>
      <c r="P2" s="255"/>
      <c r="Q2" s="44"/>
    </row>
    <row r="3" spans="1:19" ht="13.5" customHeight="1" x14ac:dyDescent="0.25">
      <c r="A3" s="254"/>
      <c r="B3" s="254"/>
      <c r="C3" s="254"/>
      <c r="D3" s="254"/>
      <c r="E3" s="254"/>
      <c r="F3" s="254"/>
      <c r="G3" s="256"/>
      <c r="H3" s="256"/>
      <c r="I3" s="256"/>
      <c r="J3" s="256"/>
      <c r="K3" s="256"/>
      <c r="L3" s="256"/>
      <c r="M3" s="256"/>
      <c r="N3" s="256"/>
      <c r="O3" s="256"/>
      <c r="P3" s="256"/>
      <c r="Q3" s="45"/>
    </row>
    <row r="4" spans="1:19" ht="10.5" customHeight="1" x14ac:dyDescent="0.2">
      <c r="A4" s="46" t="s">
        <v>2</v>
      </c>
      <c r="B4" s="46" t="s">
        <v>3</v>
      </c>
      <c r="C4" s="47" t="s">
        <v>66</v>
      </c>
      <c r="D4" s="48" t="s">
        <v>4666</v>
      </c>
      <c r="E4" s="49" t="str">
        <f>(COLUMN()-COLUMN($D4))*30&amp;" DIAS"</f>
        <v>30 DIAS</v>
      </c>
      <c r="F4" s="49" t="str">
        <f t="shared" ref="F4:P4" si="0">(COLUMN()-COLUMN($D4))*30&amp;" DIAS"</f>
        <v>60 DIAS</v>
      </c>
      <c r="G4" s="49" t="str">
        <f t="shared" si="0"/>
        <v>90 DIAS</v>
      </c>
      <c r="H4" s="49" t="str">
        <f t="shared" si="0"/>
        <v>120 DIAS</v>
      </c>
      <c r="I4" s="49" t="str">
        <f t="shared" si="0"/>
        <v>150 DIAS</v>
      </c>
      <c r="J4" s="49" t="str">
        <f t="shared" si="0"/>
        <v>180 DIAS</v>
      </c>
      <c r="K4" s="49" t="str">
        <f t="shared" si="0"/>
        <v>210 DIAS</v>
      </c>
      <c r="L4" s="49" t="str">
        <f t="shared" si="0"/>
        <v>240 DIAS</v>
      </c>
      <c r="M4" s="49" t="str">
        <f t="shared" si="0"/>
        <v>270 DIAS</v>
      </c>
      <c r="N4" s="49" t="str">
        <f t="shared" si="0"/>
        <v>300 DIAS</v>
      </c>
      <c r="O4" s="49" t="str">
        <f t="shared" si="0"/>
        <v>330 DIAS</v>
      </c>
      <c r="P4" s="49" t="str">
        <f t="shared" si="0"/>
        <v>360 DIAS</v>
      </c>
      <c r="Q4" s="50"/>
      <c r="R4" s="51" t="s">
        <v>4667</v>
      </c>
      <c r="S4" s="52"/>
    </row>
    <row r="5" spans="1:19" ht="10.5" customHeight="1" thickBot="1" x14ac:dyDescent="0.25">
      <c r="A5" s="251" t="s">
        <v>6</v>
      </c>
      <c r="B5" s="251" t="s">
        <v>7</v>
      </c>
      <c r="C5" s="253"/>
      <c r="D5" s="231"/>
      <c r="E5" s="232"/>
      <c r="F5" s="232"/>
      <c r="G5" s="232"/>
      <c r="H5" s="232"/>
      <c r="I5" s="232"/>
      <c r="J5" s="232"/>
      <c r="K5" s="232"/>
      <c r="L5" s="232"/>
      <c r="M5" s="232"/>
      <c r="N5" s="232"/>
      <c r="O5" s="232"/>
      <c r="P5" s="232"/>
      <c r="Q5" s="55"/>
      <c r="R5" s="56">
        <f>SUM(E5:Q5)</f>
        <v>0</v>
      </c>
      <c r="S5" s="57" t="str">
        <f t="shared" ref="S5:S68" si="1">IF(R5=D5,"OK","ERRO")</f>
        <v>OK</v>
      </c>
    </row>
    <row r="6" spans="1:19" ht="10.5" customHeight="1" thickTop="1" x14ac:dyDescent="0.2">
      <c r="A6" s="251"/>
      <c r="B6" s="251"/>
      <c r="C6" s="253"/>
      <c r="D6" s="233"/>
      <c r="E6" s="234">
        <f>IFERROR(TRUNC($D6*E5,2),"")</f>
        <v>0</v>
      </c>
      <c r="F6" s="234">
        <f>IFERROR(IF(SUM($E5:F5)=1,$D6-SUM($E6:E6),TRUNC($D6*F5,2)),"")</f>
        <v>0</v>
      </c>
      <c r="G6" s="234">
        <f>IFERROR(IF(SUM($E5:G5)=1,$D6-SUM($E6:F6),TRUNC($D6*G5,2)),"")</f>
        <v>0</v>
      </c>
      <c r="H6" s="234">
        <f>IFERROR(IF(SUM($E5:H5)=1,$D6-SUM($E6:G6),TRUNC($D6*H5,2)),"")</f>
        <v>0</v>
      </c>
      <c r="I6" s="234">
        <f>IFERROR(IF(SUM($E5:I5)=1,$D6-SUM($E6:H6),TRUNC($D6*I5,2)),"")</f>
        <v>0</v>
      </c>
      <c r="J6" s="234">
        <f>IFERROR(IF(SUM($E5:J5)=1,$D6-SUM($E6:I6),TRUNC($D6*J5,2)),"")</f>
        <v>0</v>
      </c>
      <c r="K6" s="234">
        <f>IFERROR(IF(SUM($E5:K5)=1,$D6-SUM($E6:J6),TRUNC($D6*K5,2)),"")</f>
        <v>0</v>
      </c>
      <c r="L6" s="234">
        <f>IFERROR(IF(SUM($E5:L5)=1,$D6-SUM($E6:K6),TRUNC($D6*L5,2)),"")</f>
        <v>0</v>
      </c>
      <c r="M6" s="234">
        <f>IFERROR(IF(SUM($E5:M5)=1,$D6-SUM($E6:L6),TRUNC($D6*M5,2)),"")</f>
        <v>0</v>
      </c>
      <c r="N6" s="234">
        <f>IFERROR(IF(SUM($E5:N5)=1,$D6-SUM($E6:M6),TRUNC($D6*N5,2)),"")</f>
        <v>0</v>
      </c>
      <c r="O6" s="234">
        <f>IFERROR(IF(SUM($E5:O5)=1,$D6-SUM($E6:N6),TRUNC($D6*O5,2)),"")</f>
        <v>0</v>
      </c>
      <c r="P6" s="234">
        <f>IFERROR(IF(SUM($E5:P5)=1,$D6-SUM($E6:O6),TRUNC($D6*P5,2)),"")</f>
        <v>0</v>
      </c>
      <c r="Q6" s="60"/>
      <c r="R6" s="61">
        <f t="shared" ref="R6:R64" si="2">SUM(E6:Q6)</f>
        <v>0</v>
      </c>
      <c r="S6" s="57" t="str">
        <f t="shared" si="1"/>
        <v>OK</v>
      </c>
    </row>
    <row r="7" spans="1:19" ht="10.5" customHeight="1" thickBot="1" x14ac:dyDescent="0.25">
      <c r="A7" s="246" t="s">
        <v>8</v>
      </c>
      <c r="B7" s="248" t="s">
        <v>9</v>
      </c>
      <c r="C7" s="247">
        <v>5.5816029093418732E-3</v>
      </c>
      <c r="D7" s="53">
        <v>1</v>
      </c>
      <c r="E7" s="54">
        <v>8.3400000000000002E-2</v>
      </c>
      <c r="F7" s="54">
        <v>8.3400000000000002E-2</v>
      </c>
      <c r="G7" s="54">
        <v>8.3400000000000002E-2</v>
      </c>
      <c r="H7" s="54">
        <v>8.3400000000000002E-2</v>
      </c>
      <c r="I7" s="54">
        <v>8.3299999999999999E-2</v>
      </c>
      <c r="J7" s="54">
        <v>8.3299999999999999E-2</v>
      </c>
      <c r="K7" s="54">
        <v>8.3299999999999999E-2</v>
      </c>
      <c r="L7" s="54">
        <v>8.3299999999999999E-2</v>
      </c>
      <c r="M7" s="54">
        <v>8.3299999999999999E-2</v>
      </c>
      <c r="N7" s="54">
        <v>8.3299999999999999E-2</v>
      </c>
      <c r="O7" s="54">
        <v>8.3299999999999999E-2</v>
      </c>
      <c r="P7" s="54">
        <v>8.3299999999999999E-2</v>
      </c>
      <c r="Q7" s="55"/>
      <c r="R7" s="56">
        <f>SUM(E7:Q7)</f>
        <v>1.0000000000000002</v>
      </c>
      <c r="S7" s="57" t="str">
        <f t="shared" si="1"/>
        <v>OK</v>
      </c>
    </row>
    <row r="8" spans="1:19" ht="10.5" customHeight="1" thickTop="1" x14ac:dyDescent="0.2">
      <c r="A8" s="246"/>
      <c r="B8" s="249"/>
      <c r="C8" s="247"/>
      <c r="D8" s="58">
        <v>32368.05</v>
      </c>
      <c r="E8" s="59">
        <f>IFERROR(TRUNC($D8*E7,2),"")</f>
        <v>2699.49</v>
      </c>
      <c r="F8" s="59">
        <f>IFERROR(IF(SUM($E7:F7)=1,$D8-SUM($E8:E8),TRUNC($D8*F7,2)),"")</f>
        <v>2699.49</v>
      </c>
      <c r="G8" s="59">
        <f>IFERROR(IF(SUM($E7:G7)=1,$D8-SUM($E8:F8),TRUNC($D8*G7,2)),"")</f>
        <v>2699.49</v>
      </c>
      <c r="H8" s="59">
        <f>IFERROR(IF(SUM($E7:H7)=1,$D8-SUM($E8:G8),TRUNC($D8*H7,2)),"")</f>
        <v>2699.49</v>
      </c>
      <c r="I8" s="59">
        <f>IFERROR(IF(SUM($E7:I7)=1,$D8-SUM($E8:H8),TRUNC($D8*I7,2)),"")</f>
        <v>2696.25</v>
      </c>
      <c r="J8" s="59">
        <f>IFERROR(IF(SUM($E7:J7)=1,$D8-SUM($E8:I8),TRUNC($D8*J7,2)),"")</f>
        <v>2696.25</v>
      </c>
      <c r="K8" s="59">
        <f>IFERROR(IF(SUM($E7:K7)=1,$D8-SUM($E8:J8),TRUNC($D8*K7,2)),"")</f>
        <v>2696.25</v>
      </c>
      <c r="L8" s="59">
        <f>IFERROR(IF(SUM($E7:L7)=1,$D8-SUM($E8:K8),TRUNC($D8*L7,2)),"")</f>
        <v>2696.25</v>
      </c>
      <c r="M8" s="59">
        <f>IFERROR(IF(SUM($E7:M7)=1,$D8-SUM($E8:L8),TRUNC($D8*M7,2)),"")</f>
        <v>2696.25</v>
      </c>
      <c r="N8" s="59">
        <f>IFERROR(IF(SUM($E7:N7)=1,$D8-SUM($E8:M8),TRUNC($D8*N7,2)),"")</f>
        <v>2696.25</v>
      </c>
      <c r="O8" s="59">
        <f>IFERROR(IF(SUM($E7:O7)=1,$D8-SUM($E8:N8),TRUNC($D8*O7,2)),"")</f>
        <v>2696.25</v>
      </c>
      <c r="P8" s="59">
        <f>IFERROR(IF(SUM($E7:P7)=1,$D8-SUM($E8:O8),TRUNC($D8*P7,2)),"")</f>
        <v>2696.34</v>
      </c>
      <c r="Q8" s="60"/>
      <c r="R8" s="61">
        <f t="shared" si="2"/>
        <v>32368.05</v>
      </c>
      <c r="S8" s="57" t="str">
        <f t="shared" si="1"/>
        <v>OK</v>
      </c>
    </row>
    <row r="9" spans="1:19" ht="10.5" customHeight="1" thickBot="1" x14ac:dyDescent="0.25">
      <c r="A9" s="246" t="s">
        <v>10</v>
      </c>
      <c r="B9" s="246" t="s">
        <v>11</v>
      </c>
      <c r="C9" s="247">
        <v>1.8880818713106013E-4</v>
      </c>
      <c r="D9" s="53">
        <v>1</v>
      </c>
      <c r="E9" s="54">
        <v>0.5</v>
      </c>
      <c r="F9" s="54">
        <v>0.5</v>
      </c>
      <c r="G9" s="54"/>
      <c r="H9" s="54"/>
      <c r="I9" s="54"/>
      <c r="J9" s="54"/>
      <c r="K9" s="54"/>
      <c r="L9" s="54"/>
      <c r="M9" s="54"/>
      <c r="N9" s="54"/>
      <c r="O9" s="54"/>
      <c r="P9" s="54"/>
      <c r="Q9" s="55"/>
      <c r="R9" s="56">
        <f t="shared" si="2"/>
        <v>1</v>
      </c>
      <c r="S9" s="57" t="str">
        <f t="shared" si="1"/>
        <v>OK</v>
      </c>
    </row>
    <row r="10" spans="1:19" ht="10.5" customHeight="1" thickTop="1" x14ac:dyDescent="0.2">
      <c r="A10" s="246"/>
      <c r="B10" s="246"/>
      <c r="C10" s="247"/>
      <c r="D10" s="58">
        <v>1094.9100000000001</v>
      </c>
      <c r="E10" s="59">
        <f>IFERROR(TRUNC($D10*E9,2),"")</f>
        <v>547.45000000000005</v>
      </c>
      <c r="F10" s="59">
        <f>IFERROR(IF(SUM($E9:F9)=1,$D10-SUM($E10:E10),TRUNC($D10*F9,2)),"")</f>
        <v>547.46</v>
      </c>
      <c r="G10" s="59">
        <f>IFERROR(IF(SUM($E9:G9)=1,$D10-SUM($E10:F10),TRUNC($D10*G9,2)),"")</f>
        <v>0</v>
      </c>
      <c r="H10" s="59">
        <f>IFERROR(IF(SUM($E9:H9)=1,$D10-SUM($E10:G10),TRUNC($D10*H9,2)),"")</f>
        <v>0</v>
      </c>
      <c r="I10" s="59">
        <f>IFERROR(IF(SUM($E9:I9)=1,$D10-SUM($E10:H10),TRUNC($D10*I9,2)),"")</f>
        <v>0</v>
      </c>
      <c r="J10" s="59">
        <f>IFERROR(IF(SUM($E9:J9)=1,$D10-SUM($E10:I10),TRUNC($D10*J9,2)),"")</f>
        <v>0</v>
      </c>
      <c r="K10" s="59">
        <f>IFERROR(IF(SUM($E9:K9)=1,$D10-SUM($E10:J10),TRUNC($D10*K9,2)),"")</f>
        <v>0</v>
      </c>
      <c r="L10" s="59">
        <f>IFERROR(IF(SUM($E9:L9)=1,$D10-SUM($E10:K10),TRUNC($D10*L9,2)),"")</f>
        <v>0</v>
      </c>
      <c r="M10" s="59">
        <f>IFERROR(IF(SUM($E9:M9)=1,$D10-SUM($E10:L10),TRUNC($D10*M9,2)),"")</f>
        <v>0</v>
      </c>
      <c r="N10" s="59">
        <f>IFERROR(IF(SUM($E9:N9)=1,$D10-SUM($E10:M10),TRUNC($D10*N9,2)),"")</f>
        <v>0</v>
      </c>
      <c r="O10" s="59">
        <f>IFERROR(IF(SUM($E9:O9)=1,$D10-SUM($E10:N10),TRUNC($D10*O9,2)),"")</f>
        <v>0</v>
      </c>
      <c r="P10" s="59">
        <f>IFERROR(IF(SUM($E9:P9)=1,$D10-SUM($E10:O10),TRUNC($D10*P9,2)),"")</f>
        <v>0</v>
      </c>
      <c r="Q10" s="60"/>
      <c r="R10" s="61">
        <f t="shared" si="2"/>
        <v>1094.9100000000001</v>
      </c>
      <c r="S10" s="57" t="str">
        <f t="shared" si="1"/>
        <v>OK</v>
      </c>
    </row>
    <row r="11" spans="1:19" ht="10.5" customHeight="1" thickBot="1" x14ac:dyDescent="0.25">
      <c r="A11" s="246" t="s">
        <v>12</v>
      </c>
      <c r="B11" s="246" t="s">
        <v>13</v>
      </c>
      <c r="C11" s="247">
        <v>3.2798293341325793E-2</v>
      </c>
      <c r="D11" s="53">
        <v>1</v>
      </c>
      <c r="E11" s="54"/>
      <c r="F11" s="54"/>
      <c r="G11" s="54">
        <v>0.05</v>
      </c>
      <c r="H11" s="54">
        <v>0.05</v>
      </c>
      <c r="I11" s="54">
        <v>0.1</v>
      </c>
      <c r="J11" s="54">
        <v>0.15</v>
      </c>
      <c r="K11" s="54">
        <v>0.1</v>
      </c>
      <c r="L11" s="54">
        <v>0.1</v>
      </c>
      <c r="M11" s="54">
        <v>0.1</v>
      </c>
      <c r="N11" s="54">
        <v>0.15</v>
      </c>
      <c r="O11" s="54">
        <v>0.15</v>
      </c>
      <c r="P11" s="54">
        <v>0.05</v>
      </c>
      <c r="Q11" s="55"/>
      <c r="R11" s="56">
        <f t="shared" si="2"/>
        <v>1</v>
      </c>
      <c r="S11" s="57" t="str">
        <f t="shared" si="1"/>
        <v>OK</v>
      </c>
    </row>
    <row r="12" spans="1:19" ht="10.5" customHeight="1" thickTop="1" x14ac:dyDescent="0.2">
      <c r="A12" s="246"/>
      <c r="B12" s="246"/>
      <c r="C12" s="247"/>
      <c r="D12" s="58">
        <v>190199.27</v>
      </c>
      <c r="E12" s="59">
        <f>IFERROR(TRUNC($D12*E11,2),"")</f>
        <v>0</v>
      </c>
      <c r="F12" s="59">
        <f>IFERROR(IF(SUM($E11:F11)=1,$D12-SUM($E12:E12),TRUNC($D12*F11,2)),"")</f>
        <v>0</v>
      </c>
      <c r="G12" s="59">
        <f>IFERROR(IF(SUM($E11:G11)=1,$D12-SUM($E12:F12),TRUNC($D12*G11,2)),"")</f>
        <v>9509.9599999999991</v>
      </c>
      <c r="H12" s="59">
        <f>IFERROR(IF(SUM($E11:H11)=1,$D12-SUM($E12:G12),TRUNC($D12*H11,2)),"")</f>
        <v>9509.9599999999991</v>
      </c>
      <c r="I12" s="59">
        <f>IFERROR(IF(SUM($E11:I11)=1,$D12-SUM($E12:H12),TRUNC($D12*I11,2)),"")</f>
        <v>19019.919999999998</v>
      </c>
      <c r="J12" s="59">
        <f>IFERROR(IF(SUM($E11:J11)=1,$D12-SUM($E12:I12),TRUNC($D12*J11,2)),"")</f>
        <v>28529.89</v>
      </c>
      <c r="K12" s="59">
        <f>IFERROR(IF(SUM($E11:K11)=1,$D12-SUM($E12:J12),TRUNC($D12*K11,2)),"")</f>
        <v>19019.919999999998</v>
      </c>
      <c r="L12" s="59">
        <f>IFERROR(IF(SUM($E11:L11)=1,$D12-SUM($E12:K12),TRUNC($D12*L11,2)),"")</f>
        <v>19019.919999999998</v>
      </c>
      <c r="M12" s="59">
        <f>IFERROR(IF(SUM($E11:M11)=1,$D12-SUM($E12:L12),TRUNC($D12*M11,2)),"")</f>
        <v>19019.919999999998</v>
      </c>
      <c r="N12" s="59">
        <f>IFERROR(IF(SUM($E11:N11)=1,$D12-SUM($E12:M12),TRUNC($D12*N11,2)),"")</f>
        <v>28529.89</v>
      </c>
      <c r="O12" s="59">
        <f>IFERROR(IF(SUM($E11:O11)=1,$D12-SUM($E12:N12),TRUNC($D12*O11,2)),"")</f>
        <v>28529.89</v>
      </c>
      <c r="P12" s="59">
        <f>IFERROR(IF(SUM($E11:P11)=1,$D12-SUM($E12:O12),TRUNC($D12*P11,2)),"")</f>
        <v>9509.9999999999709</v>
      </c>
      <c r="Q12" s="60"/>
      <c r="R12" s="61">
        <f t="shared" si="2"/>
        <v>190199.27</v>
      </c>
      <c r="S12" s="57" t="str">
        <f t="shared" si="1"/>
        <v>OK</v>
      </c>
    </row>
    <row r="13" spans="1:19" ht="10.5" customHeight="1" thickBot="1" x14ac:dyDescent="0.25">
      <c r="A13" s="246" t="s">
        <v>14</v>
      </c>
      <c r="B13" s="246" t="s">
        <v>15</v>
      </c>
      <c r="C13" s="247">
        <v>1.66205920439895E-2</v>
      </c>
      <c r="D13" s="53">
        <v>1</v>
      </c>
      <c r="E13" s="54"/>
      <c r="F13" s="54"/>
      <c r="G13" s="54"/>
      <c r="H13" s="54"/>
      <c r="I13" s="54"/>
      <c r="J13" s="54"/>
      <c r="K13" s="54"/>
      <c r="L13" s="54"/>
      <c r="M13" s="54"/>
      <c r="N13" s="54"/>
      <c r="O13" s="54">
        <v>0.5</v>
      </c>
      <c r="P13" s="54">
        <v>0.5</v>
      </c>
      <c r="Q13" s="55"/>
      <c r="R13" s="56">
        <f t="shared" si="2"/>
        <v>1</v>
      </c>
      <c r="S13" s="57" t="str">
        <f t="shared" si="1"/>
        <v>OK</v>
      </c>
    </row>
    <row r="14" spans="1:19" ht="10.5" customHeight="1" thickTop="1" x14ac:dyDescent="0.2">
      <c r="A14" s="246"/>
      <c r="B14" s="246"/>
      <c r="C14" s="247"/>
      <c r="D14" s="58">
        <v>96383.81</v>
      </c>
      <c r="E14" s="59">
        <f>IFERROR(TRUNC($D14*E13,2),"")</f>
        <v>0</v>
      </c>
      <c r="F14" s="59">
        <f>IFERROR(IF(SUM($E13:F13)=1,$D14-SUM($E14:E14),TRUNC($D14*F13,2)),"")</f>
        <v>0</v>
      </c>
      <c r="G14" s="59">
        <f>IFERROR(IF(SUM($E13:G13)=1,$D14-SUM($E14:F14),TRUNC($D14*G13,2)),"")</f>
        <v>0</v>
      </c>
      <c r="H14" s="59">
        <f>IFERROR(IF(SUM($E13:H13)=1,$D14-SUM($E14:G14),TRUNC($D14*H13,2)),"")</f>
        <v>0</v>
      </c>
      <c r="I14" s="59">
        <f>IFERROR(IF(SUM($E13:I13)=1,$D14-SUM($E14:H14),TRUNC($D14*I13,2)),"")</f>
        <v>0</v>
      </c>
      <c r="J14" s="59">
        <f>IFERROR(IF(SUM($E13:J13)=1,$D14-SUM($E14:I14),TRUNC($D14*J13,2)),"")</f>
        <v>0</v>
      </c>
      <c r="K14" s="59">
        <f>IFERROR(IF(SUM($E13:K13)=1,$D14-SUM($E14:J14),TRUNC($D14*K13,2)),"")</f>
        <v>0</v>
      </c>
      <c r="L14" s="59">
        <f>IFERROR(IF(SUM($E13:L13)=1,$D14-SUM($E14:K14),TRUNC($D14*L13,2)),"")</f>
        <v>0</v>
      </c>
      <c r="M14" s="59">
        <f>IFERROR(IF(SUM($E13:M13)=1,$D14-SUM($E14:L14),TRUNC($D14*M13,2)),"")</f>
        <v>0</v>
      </c>
      <c r="N14" s="59">
        <f>IFERROR(IF(SUM($E13:N13)=1,$D14-SUM($E14:M14),TRUNC($D14*N13,2)),"")</f>
        <v>0</v>
      </c>
      <c r="O14" s="59">
        <f>IFERROR(IF(SUM($E13:O13)=1,$D14-SUM($E14:N14),TRUNC($D14*O13,2)),"")</f>
        <v>48191.9</v>
      </c>
      <c r="P14" s="59">
        <f>IFERROR(IF(SUM($E13:P13)=1,$D14-SUM($E14:O14),TRUNC($D14*P13,2)),"")</f>
        <v>48191.909999999996</v>
      </c>
      <c r="Q14" s="60"/>
      <c r="R14" s="61">
        <f t="shared" si="2"/>
        <v>96383.81</v>
      </c>
      <c r="S14" s="57" t="str">
        <f t="shared" si="1"/>
        <v>OK</v>
      </c>
    </row>
    <row r="15" spans="1:19" ht="10.5" customHeight="1" thickBot="1" x14ac:dyDescent="0.25">
      <c r="A15" s="246" t="s">
        <v>16</v>
      </c>
      <c r="B15" s="246" t="s">
        <v>17</v>
      </c>
      <c r="C15" s="247">
        <v>4.6033807441380879E-2</v>
      </c>
      <c r="D15" s="53">
        <v>1</v>
      </c>
      <c r="E15" s="54">
        <v>0.05</v>
      </c>
      <c r="F15" s="54">
        <v>0.05</v>
      </c>
      <c r="G15" s="54">
        <v>0.05</v>
      </c>
      <c r="H15" s="54">
        <v>0.05</v>
      </c>
      <c r="I15" s="54">
        <v>0.1</v>
      </c>
      <c r="J15" s="54">
        <v>0.1</v>
      </c>
      <c r="K15" s="54">
        <v>0.15</v>
      </c>
      <c r="L15" s="54">
        <v>0.15</v>
      </c>
      <c r="M15" s="54">
        <v>0.1</v>
      </c>
      <c r="N15" s="54">
        <v>0.1</v>
      </c>
      <c r="O15" s="54">
        <v>0.05</v>
      </c>
      <c r="P15" s="54">
        <v>0.05</v>
      </c>
      <c r="Q15" s="55"/>
      <c r="R15" s="56">
        <f t="shared" si="2"/>
        <v>1</v>
      </c>
      <c r="S15" s="57" t="str">
        <f t="shared" si="1"/>
        <v>OK</v>
      </c>
    </row>
    <row r="16" spans="1:19" ht="10.5" customHeight="1" thickTop="1" x14ac:dyDescent="0.2">
      <c r="A16" s="246"/>
      <c r="B16" s="246"/>
      <c r="C16" s="247"/>
      <c r="D16" s="58">
        <v>266952.81</v>
      </c>
      <c r="E16" s="59">
        <f>IFERROR(TRUNC($D16*E15,2),"")</f>
        <v>13347.64</v>
      </c>
      <c r="F16" s="59">
        <f>IFERROR(IF(SUM($E15:F15)=1,$D16-SUM($E16:E16),TRUNC($D16*F15,2)),"")</f>
        <v>13347.64</v>
      </c>
      <c r="G16" s="59">
        <f>IFERROR(IF(SUM($E15:G15)=1,$D16-SUM($E16:F16),TRUNC($D16*G15,2)),"")</f>
        <v>13347.64</v>
      </c>
      <c r="H16" s="59">
        <f>IFERROR(IF(SUM($E15:H15)=1,$D16-SUM($E16:G16),TRUNC($D16*H15,2)),"")</f>
        <v>13347.64</v>
      </c>
      <c r="I16" s="59">
        <f>IFERROR(IF(SUM($E15:I15)=1,$D16-SUM($E16:H16),TRUNC($D16*I15,2)),"")</f>
        <v>26695.279999999999</v>
      </c>
      <c r="J16" s="59">
        <f>IFERROR(IF(SUM($E15:J15)=1,$D16-SUM($E16:I16),TRUNC($D16*J15,2)),"")</f>
        <v>26695.279999999999</v>
      </c>
      <c r="K16" s="59">
        <f>IFERROR(IF(SUM($E15:K15)=1,$D16-SUM($E16:J16),TRUNC($D16*K15,2)),"")</f>
        <v>40042.92</v>
      </c>
      <c r="L16" s="59">
        <f>IFERROR(IF(SUM($E15:L15)=1,$D16-SUM($E16:K16),TRUNC($D16*L15,2)),"")</f>
        <v>40042.92</v>
      </c>
      <c r="M16" s="59">
        <f>IFERROR(IF(SUM($E15:M15)=1,$D16-SUM($E16:L16),TRUNC($D16*M15,2)),"")</f>
        <v>26695.279999999999</v>
      </c>
      <c r="N16" s="59">
        <f>IFERROR(IF(SUM($E15:N15)=1,$D16-SUM($E16:M16),TRUNC($D16*N15,2)),"")</f>
        <v>26695.279999999999</v>
      </c>
      <c r="O16" s="59">
        <f>IFERROR(IF(SUM($E15:O15)=1,$D16-SUM($E16:N16),TRUNC($D16*O15,2)),"")</f>
        <v>13347.64</v>
      </c>
      <c r="P16" s="59">
        <f>IFERROR(IF(SUM($E15:P15)=1,$D16-SUM($E16:O16),TRUNC($D16*P15,2)),"")</f>
        <v>13347.650000000023</v>
      </c>
      <c r="Q16" s="60"/>
      <c r="R16" s="61">
        <f t="shared" si="2"/>
        <v>266952.81</v>
      </c>
      <c r="S16" s="57" t="str">
        <f t="shared" si="1"/>
        <v>OK</v>
      </c>
    </row>
    <row r="17" spans="1:19" ht="10.5" customHeight="1" thickBot="1" x14ac:dyDescent="0.25">
      <c r="A17" s="246" t="s">
        <v>18</v>
      </c>
      <c r="B17" s="246" t="s">
        <v>19</v>
      </c>
      <c r="C17" s="247">
        <v>2.0365035128270967E-2</v>
      </c>
      <c r="D17" s="53">
        <v>1</v>
      </c>
      <c r="E17" s="54">
        <v>0.25</v>
      </c>
      <c r="F17" s="54">
        <v>0.25</v>
      </c>
      <c r="G17" s="54">
        <v>0.25</v>
      </c>
      <c r="H17" s="54">
        <v>0.25</v>
      </c>
      <c r="I17" s="54"/>
      <c r="J17" s="54"/>
      <c r="K17" s="54"/>
      <c r="L17" s="54"/>
      <c r="M17" s="54"/>
      <c r="N17" s="54"/>
      <c r="O17" s="54"/>
      <c r="P17" s="54"/>
      <c r="Q17" s="55"/>
      <c r="R17" s="56">
        <f t="shared" si="2"/>
        <v>1</v>
      </c>
      <c r="S17" s="57" t="str">
        <f t="shared" si="1"/>
        <v>OK</v>
      </c>
    </row>
    <row r="18" spans="1:19" ht="10.5" customHeight="1" thickTop="1" x14ac:dyDescent="0.2">
      <c r="A18" s="246"/>
      <c r="B18" s="246"/>
      <c r="C18" s="247"/>
      <c r="D18" s="58">
        <v>118098.06</v>
      </c>
      <c r="E18" s="59">
        <f>IFERROR(TRUNC($D18*E17,2),"")</f>
        <v>29524.51</v>
      </c>
      <c r="F18" s="59">
        <f>IFERROR(IF(SUM($E17:F17)=1,$D18-SUM($E18:E18),TRUNC($D18*F17,2)),"")</f>
        <v>29524.51</v>
      </c>
      <c r="G18" s="59">
        <f>IFERROR(IF(SUM($E17:G17)=1,$D18-SUM($E18:F18),TRUNC($D18*G17,2)),"")</f>
        <v>29524.51</v>
      </c>
      <c r="H18" s="59">
        <f>IFERROR(IF(SUM($E17:H17)=1,$D18-SUM($E18:G18),TRUNC($D18*H17,2)),"")</f>
        <v>29524.53</v>
      </c>
      <c r="I18" s="59">
        <f>IFERROR(IF(SUM($E17:I17)=1,$D18-SUM($E18:H18),TRUNC($D18*I17,2)),"")</f>
        <v>0</v>
      </c>
      <c r="J18" s="59">
        <f>IFERROR(IF(SUM($E17:J17)=1,$D18-SUM($E18:I18),TRUNC($D18*J17,2)),"")</f>
        <v>0</v>
      </c>
      <c r="K18" s="59">
        <f>IFERROR(IF(SUM($E17:K17)=1,$D18-SUM($E18:J18),TRUNC($D18*K17,2)),"")</f>
        <v>0</v>
      </c>
      <c r="L18" s="59">
        <f>IFERROR(IF(SUM($E17:L17)=1,$D18-SUM($E18:K18),TRUNC($D18*L17,2)),"")</f>
        <v>0</v>
      </c>
      <c r="M18" s="59">
        <f>IFERROR(IF(SUM($E17:M17)=1,$D18-SUM($E18:L18),TRUNC($D18*M17,2)),"")</f>
        <v>0</v>
      </c>
      <c r="N18" s="59">
        <f>IFERROR(IF(SUM($E17:N17)=1,$D18-SUM($E18:M18),TRUNC($D18*N17,2)),"")</f>
        <v>0</v>
      </c>
      <c r="O18" s="59">
        <f>IFERROR(IF(SUM($E17:O17)=1,$D18-SUM($E18:N18),TRUNC($D18*O17,2)),"")</f>
        <v>0</v>
      </c>
      <c r="P18" s="59">
        <f>IFERROR(IF(SUM($E17:P17)=1,$D18-SUM($E18:O18),TRUNC($D18*P17,2)),"")</f>
        <v>0</v>
      </c>
      <c r="Q18" s="60"/>
      <c r="R18" s="61">
        <f t="shared" si="2"/>
        <v>118098.06</v>
      </c>
      <c r="S18" s="57" t="str">
        <f t="shared" si="1"/>
        <v>OK</v>
      </c>
    </row>
    <row r="19" spans="1:19" ht="10.5" customHeight="1" thickBot="1" x14ac:dyDescent="0.25">
      <c r="A19" s="246" t="s">
        <v>20</v>
      </c>
      <c r="B19" s="246" t="s">
        <v>21</v>
      </c>
      <c r="C19" s="247">
        <v>8.7476246602774825E-4</v>
      </c>
      <c r="D19" s="53">
        <v>1</v>
      </c>
      <c r="E19" s="54"/>
      <c r="F19" s="54"/>
      <c r="G19" s="54"/>
      <c r="H19" s="54"/>
      <c r="I19" s="54">
        <v>1</v>
      </c>
      <c r="J19" s="54"/>
      <c r="K19" s="54"/>
      <c r="L19" s="54"/>
      <c r="M19" s="54"/>
      <c r="N19" s="54"/>
      <c r="O19" s="54"/>
      <c r="P19" s="54"/>
      <c r="Q19" s="55"/>
      <c r="R19" s="56">
        <f t="shared" si="2"/>
        <v>1</v>
      </c>
      <c r="S19" s="57" t="str">
        <f t="shared" si="1"/>
        <v>OK</v>
      </c>
    </row>
    <row r="20" spans="1:19" ht="10.5" customHeight="1" thickTop="1" x14ac:dyDescent="0.2">
      <c r="A20" s="246"/>
      <c r="B20" s="246"/>
      <c r="C20" s="247"/>
      <c r="D20" s="58">
        <v>5072.8</v>
      </c>
      <c r="E20" s="59">
        <f>IFERROR(TRUNC($D20*E19,2),"")</f>
        <v>0</v>
      </c>
      <c r="F20" s="59">
        <f>IFERROR(IF(SUM($E19:F19)=1,$D20-SUM($E20:E20),TRUNC($D20*F19,2)),"")</f>
        <v>0</v>
      </c>
      <c r="G20" s="59">
        <f>IFERROR(IF(SUM($E19:G19)=1,$D20-SUM($E20:F20),TRUNC($D20*G19,2)),"")</f>
        <v>0</v>
      </c>
      <c r="H20" s="59">
        <f>IFERROR(IF(SUM($E19:H19)=1,$D20-SUM($E20:G20),TRUNC($D20*H19,2)),"")</f>
        <v>0</v>
      </c>
      <c r="I20" s="59">
        <f>IFERROR(IF(SUM($E19:I19)=1,$D20-SUM($E20:H20),TRUNC($D20*I19,2)),"")</f>
        <v>5072.8</v>
      </c>
      <c r="J20" s="59">
        <f>IFERROR(IF(SUM($E19:J19)=1,$D20-SUM($E20:I20),TRUNC($D20*J19,2)),"")</f>
        <v>0</v>
      </c>
      <c r="K20" s="59">
        <f>IFERROR(IF(SUM($E19:K19)=1,$D20-SUM($E20:J20),TRUNC($D20*K19,2)),"")</f>
        <v>0</v>
      </c>
      <c r="L20" s="59">
        <f>IFERROR(IF(SUM($E19:L19)=1,$D20-SUM($E20:K20),TRUNC($D20*L19,2)),"")</f>
        <v>0</v>
      </c>
      <c r="M20" s="59">
        <f>IFERROR(IF(SUM($E19:M19)=1,$D20-SUM($E20:L20),TRUNC($D20*M19,2)),"")</f>
        <v>0</v>
      </c>
      <c r="N20" s="59">
        <f>IFERROR(IF(SUM($E19:N19)=1,$D20-SUM($E20:M20),TRUNC($D20*N19,2)),"")</f>
        <v>0</v>
      </c>
      <c r="O20" s="59">
        <f>IFERROR(IF(SUM($E19:O19)=1,$D20-SUM($E20:N20),TRUNC($D20*O19,2)),"")</f>
        <v>0</v>
      </c>
      <c r="P20" s="59">
        <f>IFERROR(IF(SUM($E19:P19)=1,$D20-SUM($E20:O20),TRUNC($D20*P19,2)),"")</f>
        <v>0</v>
      </c>
      <c r="Q20" s="60"/>
      <c r="R20" s="61">
        <f t="shared" si="2"/>
        <v>5072.8</v>
      </c>
      <c r="S20" s="57" t="str">
        <f t="shared" si="1"/>
        <v>OK</v>
      </c>
    </row>
    <row r="21" spans="1:19" ht="10.5" customHeight="1" thickBot="1" x14ac:dyDescent="0.25">
      <c r="A21" s="246" t="s">
        <v>22</v>
      </c>
      <c r="B21" s="246" t="s">
        <v>23</v>
      </c>
      <c r="C21" s="247">
        <v>0.11650649303424947</v>
      </c>
      <c r="D21" s="53">
        <v>1</v>
      </c>
      <c r="E21" s="54"/>
      <c r="F21" s="54"/>
      <c r="G21" s="54"/>
      <c r="H21" s="54"/>
      <c r="I21" s="54"/>
      <c r="J21" s="54">
        <v>0.25</v>
      </c>
      <c r="K21" s="54">
        <v>0.25</v>
      </c>
      <c r="L21" s="54">
        <v>0.25</v>
      </c>
      <c r="M21" s="54">
        <v>0.25</v>
      </c>
      <c r="N21" s="54"/>
      <c r="O21" s="54"/>
      <c r="P21" s="54"/>
      <c r="Q21" s="55"/>
      <c r="R21" s="56">
        <f t="shared" si="2"/>
        <v>1</v>
      </c>
      <c r="S21" s="57" t="str">
        <f t="shared" si="1"/>
        <v>OK</v>
      </c>
    </row>
    <row r="22" spans="1:19" ht="10.5" customHeight="1" thickTop="1" x14ac:dyDescent="0.2">
      <c r="A22" s="246"/>
      <c r="B22" s="246"/>
      <c r="C22" s="247"/>
      <c r="D22" s="58">
        <v>675628.14</v>
      </c>
      <c r="E22" s="59">
        <f>IFERROR(TRUNC($D22*E21,2),"")</f>
        <v>0</v>
      </c>
      <c r="F22" s="59">
        <f>IFERROR(IF(SUM($E21:F21)=1,$D22-SUM($E22:E22),TRUNC($D22*F21,2)),"")</f>
        <v>0</v>
      </c>
      <c r="G22" s="59">
        <f>IFERROR(IF(SUM($E21:G21)=1,$D22-SUM($E22:F22),TRUNC($D22*G21,2)),"")</f>
        <v>0</v>
      </c>
      <c r="H22" s="59">
        <f>IFERROR(IF(SUM($E21:H21)=1,$D22-SUM($E22:G22),TRUNC($D22*H21,2)),"")</f>
        <v>0</v>
      </c>
      <c r="I22" s="59">
        <f>IFERROR(IF(SUM($E21:I21)=1,$D22-SUM($E22:H22),TRUNC($D22*I21,2)),"")</f>
        <v>0</v>
      </c>
      <c r="J22" s="59">
        <f>IFERROR(IF(SUM($E21:J21)=1,$D22-SUM($E22:I22),TRUNC($D22*J21,2)),"")</f>
        <v>168907.03</v>
      </c>
      <c r="K22" s="59">
        <f>IFERROR(IF(SUM($E21:K21)=1,$D22-SUM($E22:J22),TRUNC($D22*K21,2)),"")</f>
        <v>168907.03</v>
      </c>
      <c r="L22" s="59">
        <f>IFERROR(IF(SUM($E21:L21)=1,$D22-SUM($E22:K22),TRUNC($D22*L21,2)),"")</f>
        <v>168907.03</v>
      </c>
      <c r="M22" s="59">
        <f>IFERROR(IF(SUM($E21:M21)=1,$D22-SUM($E22:L22),TRUNC($D22*M21,2)),"")</f>
        <v>168907.05000000005</v>
      </c>
      <c r="N22" s="59">
        <f>IFERROR(IF(SUM($E21:N21)=1,$D22-SUM($E22:M22),TRUNC($D22*N21,2)),"")</f>
        <v>0</v>
      </c>
      <c r="O22" s="59">
        <f>IFERROR(IF(SUM($E21:O21)=1,$D22-SUM($E22:N22),TRUNC($D22*O21,2)),"")</f>
        <v>0</v>
      </c>
      <c r="P22" s="59">
        <f>IFERROR(IF(SUM($E21:P21)=1,$D22-SUM($E22:O22),TRUNC($D22*P21,2)),"")</f>
        <v>0</v>
      </c>
      <c r="Q22" s="60"/>
      <c r="R22" s="61">
        <f t="shared" si="2"/>
        <v>675628.14</v>
      </c>
      <c r="S22" s="57" t="str">
        <f t="shared" si="1"/>
        <v>OK</v>
      </c>
    </row>
    <row r="23" spans="1:19" ht="10.5" customHeight="1" thickBot="1" x14ac:dyDescent="0.25">
      <c r="A23" s="246" t="s">
        <v>24</v>
      </c>
      <c r="B23" s="246" t="s">
        <v>25</v>
      </c>
      <c r="C23" s="247">
        <v>3.5045324768386552E-2</v>
      </c>
      <c r="D23" s="53">
        <v>1</v>
      </c>
      <c r="E23" s="54"/>
      <c r="F23" s="54"/>
      <c r="G23" s="54"/>
      <c r="H23" s="54"/>
      <c r="I23" s="54"/>
      <c r="J23" s="54"/>
      <c r="K23" s="54">
        <v>0.2</v>
      </c>
      <c r="L23" s="54">
        <v>0.2</v>
      </c>
      <c r="M23" s="54">
        <v>0.2</v>
      </c>
      <c r="N23" s="54">
        <v>0.2</v>
      </c>
      <c r="O23" s="54">
        <v>0.2</v>
      </c>
      <c r="P23" s="54"/>
      <c r="Q23" s="55"/>
      <c r="R23" s="56">
        <f t="shared" si="2"/>
        <v>1</v>
      </c>
      <c r="S23" s="57" t="str">
        <f t="shared" si="1"/>
        <v>OK</v>
      </c>
    </row>
    <row r="24" spans="1:19" ht="10.5" customHeight="1" thickTop="1" x14ac:dyDescent="0.2">
      <c r="A24" s="246"/>
      <c r="B24" s="246"/>
      <c r="C24" s="247"/>
      <c r="D24" s="58">
        <v>203229.94</v>
      </c>
      <c r="E24" s="59">
        <f>IFERROR(TRUNC($D24*E23,2),"")</f>
        <v>0</v>
      </c>
      <c r="F24" s="59">
        <f>IFERROR(IF(SUM($E23:F23)=1,$D24-SUM($E24:E24),TRUNC($D24*F23,2)),"")</f>
        <v>0</v>
      </c>
      <c r="G24" s="59">
        <f>IFERROR(IF(SUM($E23:G23)=1,$D24-SUM($E24:F24),TRUNC($D24*G23,2)),"")</f>
        <v>0</v>
      </c>
      <c r="H24" s="59">
        <f>IFERROR(IF(SUM($E23:H23)=1,$D24-SUM($E24:G24),TRUNC($D24*H23,2)),"")</f>
        <v>0</v>
      </c>
      <c r="I24" s="59">
        <f>IFERROR(IF(SUM($E23:I23)=1,$D24-SUM($E24:H24),TRUNC($D24*I23,2)),"")</f>
        <v>0</v>
      </c>
      <c r="J24" s="59">
        <f>IFERROR(IF(SUM($E23:J23)=1,$D24-SUM($E24:I24),TRUNC($D24*J23,2)),"")</f>
        <v>0</v>
      </c>
      <c r="K24" s="59">
        <f>IFERROR(IF(SUM($E23:K23)=1,$D24-SUM($E24:J24),TRUNC($D24*K23,2)),"")</f>
        <v>40645.980000000003</v>
      </c>
      <c r="L24" s="59">
        <f>IFERROR(IF(SUM($E23:L23)=1,$D24-SUM($E24:K24),TRUNC($D24*L23,2)),"")</f>
        <v>40645.980000000003</v>
      </c>
      <c r="M24" s="59">
        <f>IFERROR(IF(SUM($E23:M23)=1,$D24-SUM($E24:L24),TRUNC($D24*M23,2)),"")</f>
        <v>40645.980000000003</v>
      </c>
      <c r="N24" s="59">
        <f>IFERROR(IF(SUM($E23:N23)=1,$D24-SUM($E24:M24),TRUNC($D24*N23,2)),"")</f>
        <v>40645.980000000003</v>
      </c>
      <c r="O24" s="59">
        <f>IFERROR(IF(SUM($E23:O23)=1,$D24-SUM($E24:N24),TRUNC($D24*O23,2)),"")</f>
        <v>40646.01999999999</v>
      </c>
      <c r="P24" s="59">
        <f>IFERROR(IF(SUM($E23:P23)=1,$D24-SUM($E24:O24),TRUNC($D24*P23,2)),"")</f>
        <v>0</v>
      </c>
      <c r="Q24" s="60"/>
      <c r="R24" s="61">
        <f t="shared" si="2"/>
        <v>203229.94</v>
      </c>
      <c r="S24" s="57" t="str">
        <f t="shared" si="1"/>
        <v>OK</v>
      </c>
    </row>
    <row r="25" spans="1:19" ht="10.5" customHeight="1" thickBot="1" x14ac:dyDescent="0.25">
      <c r="A25" s="246" t="s">
        <v>26</v>
      </c>
      <c r="B25" s="246" t="s">
        <v>27</v>
      </c>
      <c r="C25" s="247">
        <v>7.2221208638406253E-2</v>
      </c>
      <c r="D25" s="53">
        <v>1</v>
      </c>
      <c r="E25" s="54"/>
      <c r="F25" s="54">
        <v>0.05</v>
      </c>
      <c r="G25" s="54">
        <v>0.05</v>
      </c>
      <c r="H25" s="54">
        <v>0.1</v>
      </c>
      <c r="I25" s="54">
        <v>0.2</v>
      </c>
      <c r="J25" s="54">
        <v>0.2</v>
      </c>
      <c r="K25" s="54">
        <v>0.1</v>
      </c>
      <c r="L25" s="54">
        <v>0.1</v>
      </c>
      <c r="M25" s="54">
        <v>0.1</v>
      </c>
      <c r="N25" s="54">
        <v>0.05</v>
      </c>
      <c r="O25" s="54">
        <v>0.05</v>
      </c>
      <c r="P25" s="54"/>
      <c r="Q25" s="55"/>
      <c r="R25" s="56">
        <f t="shared" si="2"/>
        <v>1</v>
      </c>
      <c r="S25" s="57" t="str">
        <f t="shared" si="1"/>
        <v>OK</v>
      </c>
    </row>
    <row r="26" spans="1:19" ht="10.5" customHeight="1" thickTop="1" x14ac:dyDescent="0.2">
      <c r="A26" s="246"/>
      <c r="B26" s="246"/>
      <c r="C26" s="247"/>
      <c r="D26" s="58">
        <v>418815.12</v>
      </c>
      <c r="E26" s="59">
        <f>IFERROR(TRUNC($D26*E25,2),"")</f>
        <v>0</v>
      </c>
      <c r="F26" s="59">
        <f>IFERROR(IF(SUM($E25:F25)=1,$D26-SUM($E26:E26),TRUNC($D26*F25,2)),"")</f>
        <v>20940.75</v>
      </c>
      <c r="G26" s="59">
        <f>IFERROR(IF(SUM($E25:G25)=1,$D26-SUM($E26:F26),TRUNC($D26*G25,2)),"")</f>
        <v>20940.75</v>
      </c>
      <c r="H26" s="59">
        <f>IFERROR(IF(SUM($E25:H25)=1,$D26-SUM($E26:G26),TRUNC($D26*H25,2)),"")</f>
        <v>41881.51</v>
      </c>
      <c r="I26" s="59">
        <f>IFERROR(IF(SUM($E25:I25)=1,$D26-SUM($E26:H26),TRUNC($D26*I25,2)),"")</f>
        <v>83763.02</v>
      </c>
      <c r="J26" s="59">
        <f>IFERROR(IF(SUM($E25:J25)=1,$D26-SUM($E26:I26),TRUNC($D26*J25,2)),"")</f>
        <v>83763.02</v>
      </c>
      <c r="K26" s="59">
        <f>IFERROR(IF(SUM($E25:K25)=1,$D26-SUM($E26:J26),TRUNC($D26*K25,2)),"")</f>
        <v>41881.51</v>
      </c>
      <c r="L26" s="59">
        <f>IFERROR(IF(SUM($E25:L25)=1,$D26-SUM($E26:K26),TRUNC($D26*L25,2)),"")</f>
        <v>41881.51</v>
      </c>
      <c r="M26" s="59">
        <f>IFERROR(IF(SUM($E25:M25)=1,$D26-SUM($E26:L26),TRUNC($D26*M25,2)),"")</f>
        <v>41881.51</v>
      </c>
      <c r="N26" s="59">
        <f>IFERROR(IF(SUM($E25:N25)=1,$D26-SUM($E26:M26),TRUNC($D26*N25,2)),"")</f>
        <v>20940.75</v>
      </c>
      <c r="O26" s="59">
        <f>IFERROR(IF(SUM($E25:O25)=1,$D26-SUM($E26:N26),TRUNC($D26*O25,2)),"")</f>
        <v>20940.789999999921</v>
      </c>
      <c r="P26" s="59">
        <f>IFERROR(IF(SUM($E25:P25)=1,$D26-SUM($E26:O26),TRUNC($D26*P25,2)),"")</f>
        <v>0</v>
      </c>
      <c r="Q26" s="60"/>
      <c r="R26" s="61">
        <f t="shared" si="2"/>
        <v>418815.12</v>
      </c>
      <c r="S26" s="57" t="str">
        <f t="shared" si="1"/>
        <v>OK</v>
      </c>
    </row>
    <row r="27" spans="1:19" ht="10.5" customHeight="1" thickBot="1" x14ac:dyDescent="0.25">
      <c r="A27" s="246" t="s">
        <v>28</v>
      </c>
      <c r="B27" s="246" t="s">
        <v>29</v>
      </c>
      <c r="C27" s="247">
        <v>1.2282118199926115E-2</v>
      </c>
      <c r="D27" s="53">
        <v>1</v>
      </c>
      <c r="E27" s="54"/>
      <c r="F27" s="54"/>
      <c r="G27" s="54"/>
      <c r="H27" s="54">
        <v>0.1</v>
      </c>
      <c r="I27" s="54">
        <v>0.1</v>
      </c>
      <c r="J27" s="54">
        <v>0.15</v>
      </c>
      <c r="K27" s="54">
        <v>0.2</v>
      </c>
      <c r="L27" s="54">
        <v>0.2</v>
      </c>
      <c r="M27" s="54">
        <v>0.2</v>
      </c>
      <c r="N27" s="54">
        <v>0.05</v>
      </c>
      <c r="O27" s="54"/>
      <c r="P27" s="54"/>
      <c r="Q27" s="55"/>
      <c r="R27" s="56">
        <f t="shared" si="2"/>
        <v>1</v>
      </c>
      <c r="S27" s="57" t="str">
        <f t="shared" si="1"/>
        <v>OK</v>
      </c>
    </row>
    <row r="28" spans="1:19" ht="10.5" customHeight="1" thickTop="1" x14ac:dyDescent="0.2">
      <c r="A28" s="246"/>
      <c r="B28" s="246"/>
      <c r="C28" s="247"/>
      <c r="D28" s="58">
        <v>71224.740000000005</v>
      </c>
      <c r="E28" s="59">
        <f>IFERROR(TRUNC($D28*E27,2),"")</f>
        <v>0</v>
      </c>
      <c r="F28" s="59">
        <f>IFERROR(IF(SUM($E27:F27)=1,$D28-SUM($E28:E28),TRUNC($D28*F27,2)),"")</f>
        <v>0</v>
      </c>
      <c r="G28" s="59">
        <f>IFERROR(IF(SUM($E27:G27)=1,$D28-SUM($E28:F28),TRUNC($D28*G27,2)),"")</f>
        <v>0</v>
      </c>
      <c r="H28" s="59">
        <f>IFERROR(IF(SUM($E27:H27)=1,$D28-SUM($E28:G28),TRUNC($D28*H27,2)),"")</f>
        <v>7122.47</v>
      </c>
      <c r="I28" s="59">
        <f>IFERROR(IF(SUM($E27:I27)=1,$D28-SUM($E28:H28),TRUNC($D28*I27,2)),"")</f>
        <v>7122.47</v>
      </c>
      <c r="J28" s="59">
        <f>IFERROR(IF(SUM($E27:J27)=1,$D28-SUM($E28:I28),TRUNC($D28*J27,2)),"")</f>
        <v>10683.71</v>
      </c>
      <c r="K28" s="59">
        <f>IFERROR(IF(SUM($E27:K27)=1,$D28-SUM($E28:J28),TRUNC($D28*K27,2)),"")</f>
        <v>14244.94</v>
      </c>
      <c r="L28" s="59">
        <f>IFERROR(IF(SUM($E27:L27)=1,$D28-SUM($E28:K28),TRUNC($D28*L27,2)),"")</f>
        <v>14244.94</v>
      </c>
      <c r="M28" s="59">
        <f>IFERROR(IF(SUM($E27:M27)=1,$D28-SUM($E28:L28),TRUNC($D28*M27,2)),"")</f>
        <v>14244.94</v>
      </c>
      <c r="N28" s="59">
        <f>IFERROR(IF(SUM($E27:N27)=1,$D28-SUM($E28:M28),TRUNC($D28*N27,2)),"")</f>
        <v>3561.2700000000041</v>
      </c>
      <c r="O28" s="59">
        <f>IFERROR(IF(SUM($E27:O27)=1,$D28-SUM($E28:N28),TRUNC($D28*O27,2)),"")</f>
        <v>0</v>
      </c>
      <c r="P28" s="59">
        <f>IFERROR(IF(SUM($E27:P27)=1,$D28-SUM($E28:O28),TRUNC($D28*P27,2)),"")</f>
        <v>0</v>
      </c>
      <c r="Q28" s="60"/>
      <c r="R28" s="61">
        <f t="shared" si="2"/>
        <v>71224.740000000005</v>
      </c>
      <c r="S28" s="57" t="str">
        <f t="shared" si="1"/>
        <v>OK</v>
      </c>
    </row>
    <row r="29" spans="1:19" ht="10.5" customHeight="1" thickBot="1" x14ac:dyDescent="0.25">
      <c r="A29" s="246" t="s">
        <v>30</v>
      </c>
      <c r="B29" s="246" t="s">
        <v>31</v>
      </c>
      <c r="C29" s="247">
        <v>1.0631060951073419E-2</v>
      </c>
      <c r="D29" s="53">
        <v>1</v>
      </c>
      <c r="E29" s="54"/>
      <c r="F29" s="54"/>
      <c r="G29" s="54"/>
      <c r="H29" s="54"/>
      <c r="I29" s="54"/>
      <c r="J29" s="54"/>
      <c r="K29" s="54">
        <v>0.25</v>
      </c>
      <c r="L29" s="54">
        <v>0.25</v>
      </c>
      <c r="M29" s="54">
        <v>0.25</v>
      </c>
      <c r="N29" s="54">
        <v>0.25</v>
      </c>
      <c r="O29" s="54"/>
      <c r="P29" s="54"/>
      <c r="Q29" s="55"/>
      <c r="R29" s="56">
        <f t="shared" si="2"/>
        <v>1</v>
      </c>
      <c r="S29" s="57" t="str">
        <f t="shared" si="1"/>
        <v>OK</v>
      </c>
    </row>
    <row r="30" spans="1:19" ht="10.5" customHeight="1" thickTop="1" x14ac:dyDescent="0.2">
      <c r="A30" s="246"/>
      <c r="B30" s="246"/>
      <c r="C30" s="247"/>
      <c r="D30" s="58">
        <v>61650.16</v>
      </c>
      <c r="E30" s="59">
        <f>IFERROR(TRUNC($D30*E29,2),"")</f>
        <v>0</v>
      </c>
      <c r="F30" s="59">
        <f>IFERROR(IF(SUM($E29:F29)=1,$D30-SUM($E30:E30),TRUNC($D30*F29,2)),"")</f>
        <v>0</v>
      </c>
      <c r="G30" s="59">
        <f>IFERROR(IF(SUM($E29:G29)=1,$D30-SUM($E30:F30),TRUNC($D30*G29,2)),"")</f>
        <v>0</v>
      </c>
      <c r="H30" s="59">
        <f>IFERROR(IF(SUM($E29:H29)=1,$D30-SUM($E30:G30),TRUNC($D30*H29,2)),"")</f>
        <v>0</v>
      </c>
      <c r="I30" s="59">
        <f>IFERROR(IF(SUM($E29:I29)=1,$D30-SUM($E30:H30),TRUNC($D30*I29,2)),"")</f>
        <v>0</v>
      </c>
      <c r="J30" s="59">
        <f>IFERROR(IF(SUM($E29:J29)=1,$D30-SUM($E30:I30),TRUNC($D30*J29,2)),"")</f>
        <v>0</v>
      </c>
      <c r="K30" s="59">
        <f>IFERROR(IF(SUM($E29:K29)=1,$D30-SUM($E30:J30),TRUNC($D30*K29,2)),"")</f>
        <v>15412.54</v>
      </c>
      <c r="L30" s="59">
        <f>IFERROR(IF(SUM($E29:L29)=1,$D30-SUM($E30:K30),TRUNC($D30*L29,2)),"")</f>
        <v>15412.54</v>
      </c>
      <c r="M30" s="59">
        <f>IFERROR(IF(SUM($E29:M29)=1,$D30-SUM($E30:L30),TRUNC($D30*M29,2)),"")</f>
        <v>15412.54</v>
      </c>
      <c r="N30" s="59">
        <f>IFERROR(IF(SUM($E29:N29)=1,$D30-SUM($E30:M30),TRUNC($D30*N29,2)),"")</f>
        <v>15412.54</v>
      </c>
      <c r="O30" s="59">
        <f>IFERROR(IF(SUM($E29:O29)=1,$D30-SUM($E30:N30),TRUNC($D30*O29,2)),"")</f>
        <v>0</v>
      </c>
      <c r="P30" s="59">
        <f>IFERROR(IF(SUM($E29:P29)=1,$D30-SUM($E30:O30),TRUNC($D30*P29,2)),"")</f>
        <v>0</v>
      </c>
      <c r="Q30" s="60"/>
      <c r="R30" s="61">
        <f t="shared" si="2"/>
        <v>61650.16</v>
      </c>
      <c r="S30" s="57" t="str">
        <f t="shared" si="1"/>
        <v>OK</v>
      </c>
    </row>
    <row r="31" spans="1:19" ht="10.5" customHeight="1" thickBot="1" x14ac:dyDescent="0.25">
      <c r="A31" s="246" t="s">
        <v>32</v>
      </c>
      <c r="B31" s="246" t="s">
        <v>33</v>
      </c>
      <c r="C31" s="247">
        <v>5.8389137507057015E-2</v>
      </c>
      <c r="D31" s="53">
        <v>1</v>
      </c>
      <c r="E31" s="54"/>
      <c r="F31" s="54"/>
      <c r="G31" s="54"/>
      <c r="H31" s="54">
        <v>0.1</v>
      </c>
      <c r="I31" s="54">
        <v>0.1</v>
      </c>
      <c r="J31" s="54">
        <v>0.1</v>
      </c>
      <c r="K31" s="54">
        <v>0.2</v>
      </c>
      <c r="L31" s="54">
        <v>0.2</v>
      </c>
      <c r="M31" s="54">
        <v>0.2</v>
      </c>
      <c r="N31" s="54">
        <v>0.1</v>
      </c>
      <c r="O31" s="54"/>
      <c r="P31" s="54"/>
      <c r="Q31" s="55"/>
      <c r="R31" s="56">
        <f t="shared" si="2"/>
        <v>0.99999999999999989</v>
      </c>
      <c r="S31" s="57" t="str">
        <f t="shared" si="1"/>
        <v>OK</v>
      </c>
    </row>
    <row r="32" spans="1:19" ht="10.5" customHeight="1" thickTop="1" x14ac:dyDescent="0.2">
      <c r="A32" s="246"/>
      <c r="B32" s="246"/>
      <c r="C32" s="247"/>
      <c r="D32" s="58">
        <v>338602.11</v>
      </c>
      <c r="E32" s="59">
        <f>IFERROR(TRUNC($D32*E31,2),"")</f>
        <v>0</v>
      </c>
      <c r="F32" s="59">
        <f>IFERROR(IF(SUM($E31:F31)=1,$D32-SUM($E32:E32),TRUNC($D32*F31,2)),"")</f>
        <v>0</v>
      </c>
      <c r="G32" s="59">
        <f>IFERROR(IF(SUM($E31:G31)=1,$D32-SUM($E32:F32),TRUNC($D32*G31,2)),"")</f>
        <v>0</v>
      </c>
      <c r="H32" s="59">
        <f>IFERROR(IF(SUM($E31:H31)=1,$D32-SUM($E32:G32),TRUNC($D32*H31,2)),"")</f>
        <v>33860.21</v>
      </c>
      <c r="I32" s="59">
        <f>IFERROR(IF(SUM($E31:I31)=1,$D32-SUM($E32:H32),TRUNC($D32*I31,2)),"")</f>
        <v>33860.21</v>
      </c>
      <c r="J32" s="59">
        <f>IFERROR(IF(SUM($E31:J31)=1,$D32-SUM($E32:I32),TRUNC($D32*J31,2)),"")</f>
        <v>33860.21</v>
      </c>
      <c r="K32" s="59">
        <f>IFERROR(IF(SUM($E31:K31)=1,$D32-SUM($E32:J32),TRUNC($D32*K31,2)),"")</f>
        <v>67720.42</v>
      </c>
      <c r="L32" s="59">
        <f>IFERROR(IF(SUM($E31:L31)=1,$D32-SUM($E32:K32),TRUNC($D32*L31,2)),"")</f>
        <v>67720.42</v>
      </c>
      <c r="M32" s="59">
        <f>IFERROR(IF(SUM($E31:M31)=1,$D32-SUM($E32:L32),TRUNC($D32*M31,2)),"")</f>
        <v>67720.42</v>
      </c>
      <c r="N32" s="59">
        <f>IFERROR(IF(SUM($E31:N31)=1,$D32-SUM($E32:M32),TRUNC($D32*N31,2)),"")</f>
        <v>33860.22000000003</v>
      </c>
      <c r="O32" s="59">
        <f>IFERROR(IF(SUM($E31:O31)=1,$D32-SUM($E32:N32),TRUNC($D32*O31,2)),"")</f>
        <v>0</v>
      </c>
      <c r="P32" s="59">
        <f>IFERROR(IF(SUM($E31:P31)=1,$D32-SUM($E32:O32),TRUNC($D32*P31,2)),"")</f>
        <v>0</v>
      </c>
      <c r="Q32" s="60"/>
      <c r="R32" s="61">
        <f t="shared" si="2"/>
        <v>338602.11</v>
      </c>
      <c r="S32" s="57" t="str">
        <f t="shared" si="1"/>
        <v>OK</v>
      </c>
    </row>
    <row r="33" spans="1:19" ht="10.5" customHeight="1" thickBot="1" x14ac:dyDescent="0.25">
      <c r="A33" s="246" t="s">
        <v>34</v>
      </c>
      <c r="B33" s="246" t="s">
        <v>35</v>
      </c>
      <c r="C33" s="247">
        <v>2.5503307564518938E-2</v>
      </c>
      <c r="D33" s="53">
        <v>1</v>
      </c>
      <c r="E33" s="54"/>
      <c r="F33" s="54"/>
      <c r="G33" s="54"/>
      <c r="H33" s="54"/>
      <c r="I33" s="54"/>
      <c r="J33" s="54"/>
      <c r="K33" s="54"/>
      <c r="L33" s="54"/>
      <c r="M33" s="54">
        <v>0.25</v>
      </c>
      <c r="N33" s="54">
        <v>0.25</v>
      </c>
      <c r="O33" s="54">
        <v>0.25</v>
      </c>
      <c r="P33" s="54">
        <v>0.25</v>
      </c>
      <c r="Q33" s="55"/>
      <c r="R33" s="56">
        <f t="shared" si="2"/>
        <v>1</v>
      </c>
      <c r="S33" s="57" t="str">
        <f t="shared" si="1"/>
        <v>OK</v>
      </c>
    </row>
    <row r="34" spans="1:19" ht="10.5" customHeight="1" thickTop="1" x14ac:dyDescent="0.2">
      <c r="A34" s="246"/>
      <c r="B34" s="246"/>
      <c r="C34" s="247"/>
      <c r="D34" s="58">
        <v>147895.21</v>
      </c>
      <c r="E34" s="59">
        <f>IFERROR(TRUNC($D34*E33,2),"")</f>
        <v>0</v>
      </c>
      <c r="F34" s="59">
        <f>IFERROR(IF(SUM($E33:F33)=1,$D34-SUM($E34:E34),TRUNC($D34*F33,2)),"")</f>
        <v>0</v>
      </c>
      <c r="G34" s="59">
        <f>IFERROR(IF(SUM($E33:G33)=1,$D34-SUM($E34:F34),TRUNC($D34*G33,2)),"")</f>
        <v>0</v>
      </c>
      <c r="H34" s="59">
        <f>IFERROR(IF(SUM($E33:H33)=1,$D34-SUM($E34:G34),TRUNC($D34*H33,2)),"")</f>
        <v>0</v>
      </c>
      <c r="I34" s="59">
        <f>IFERROR(IF(SUM($E33:I33)=1,$D34-SUM($E34:H34),TRUNC($D34*I33,2)),"")</f>
        <v>0</v>
      </c>
      <c r="J34" s="59">
        <f>IFERROR(IF(SUM($E33:J33)=1,$D34-SUM($E34:I34),TRUNC($D34*J33,2)),"")</f>
        <v>0</v>
      </c>
      <c r="K34" s="59">
        <f>IFERROR(IF(SUM($E33:K33)=1,$D34-SUM($E34:J34),TRUNC($D34*K33,2)),"")</f>
        <v>0</v>
      </c>
      <c r="L34" s="59">
        <f>IFERROR(IF(SUM($E33:L33)=1,$D34-SUM($E34:K34),TRUNC($D34*L33,2)),"")</f>
        <v>0</v>
      </c>
      <c r="M34" s="59">
        <f>IFERROR(IF(SUM($E33:M33)=1,$D34-SUM($E34:L34),TRUNC($D34*M33,2)),"")</f>
        <v>36973.800000000003</v>
      </c>
      <c r="N34" s="59">
        <f>IFERROR(IF(SUM($E33:N33)=1,$D34-SUM($E34:M34),TRUNC($D34*N33,2)),"")</f>
        <v>36973.800000000003</v>
      </c>
      <c r="O34" s="59">
        <f>IFERROR(IF(SUM($E33:O33)=1,$D34-SUM($E34:N34),TRUNC($D34*O33,2)),"")</f>
        <v>36973.800000000003</v>
      </c>
      <c r="P34" s="59">
        <f>IFERROR(IF(SUM($E33:P33)=1,$D34-SUM($E34:O34),TRUNC($D34*P33,2)),"")</f>
        <v>36973.809999999983</v>
      </c>
      <c r="Q34" s="60"/>
      <c r="R34" s="61">
        <f t="shared" si="2"/>
        <v>147895.21</v>
      </c>
      <c r="S34" s="57" t="str">
        <f t="shared" si="1"/>
        <v>OK</v>
      </c>
    </row>
    <row r="35" spans="1:19" ht="10.5" customHeight="1" thickBot="1" x14ac:dyDescent="0.25">
      <c r="A35" s="246" t="s">
        <v>36</v>
      </c>
      <c r="B35" s="246" t="s">
        <v>37</v>
      </c>
      <c r="C35" s="247">
        <v>1.6073781006268849E-2</v>
      </c>
      <c r="D35" s="53">
        <v>1</v>
      </c>
      <c r="E35" s="54"/>
      <c r="F35" s="54"/>
      <c r="G35" s="54"/>
      <c r="H35" s="54"/>
      <c r="I35" s="54"/>
      <c r="J35" s="54"/>
      <c r="K35" s="54"/>
      <c r="L35" s="54"/>
      <c r="M35" s="54">
        <v>0.25</v>
      </c>
      <c r="N35" s="54">
        <v>0.25</v>
      </c>
      <c r="O35" s="54">
        <v>0.25</v>
      </c>
      <c r="P35" s="54">
        <v>0.25</v>
      </c>
      <c r="Q35" s="55"/>
      <c r="R35" s="56">
        <f t="shared" si="2"/>
        <v>1</v>
      </c>
      <c r="S35" s="57" t="str">
        <f t="shared" si="1"/>
        <v>OK</v>
      </c>
    </row>
    <row r="36" spans="1:19" ht="10.5" customHeight="1" thickTop="1" x14ac:dyDescent="0.2">
      <c r="A36" s="246"/>
      <c r="B36" s="246"/>
      <c r="C36" s="247"/>
      <c r="D36" s="58">
        <v>93212.82</v>
      </c>
      <c r="E36" s="59">
        <f>IFERROR(TRUNC($D36*E35,2),"")</f>
        <v>0</v>
      </c>
      <c r="F36" s="59">
        <f>IFERROR(IF(SUM($E35:F35)=1,$D36-SUM($E36:E36),TRUNC($D36*F35,2)),"")</f>
        <v>0</v>
      </c>
      <c r="G36" s="59">
        <f>IFERROR(IF(SUM($E35:G35)=1,$D36-SUM($E36:F36),TRUNC($D36*G35,2)),"")</f>
        <v>0</v>
      </c>
      <c r="H36" s="59">
        <f>IFERROR(IF(SUM($E35:H35)=1,$D36-SUM($E36:G36),TRUNC($D36*H35,2)),"")</f>
        <v>0</v>
      </c>
      <c r="I36" s="59">
        <f>IFERROR(IF(SUM($E35:I35)=1,$D36-SUM($E36:H36),TRUNC($D36*I35,2)),"")</f>
        <v>0</v>
      </c>
      <c r="J36" s="59">
        <f>IFERROR(IF(SUM($E35:J35)=1,$D36-SUM($E36:I36),TRUNC($D36*J35,2)),"")</f>
        <v>0</v>
      </c>
      <c r="K36" s="59">
        <f>IFERROR(IF(SUM($E35:K35)=1,$D36-SUM($E36:J36),TRUNC($D36*K35,2)),"")</f>
        <v>0</v>
      </c>
      <c r="L36" s="59">
        <f>IFERROR(IF(SUM($E35:L35)=1,$D36-SUM($E36:K36),TRUNC($D36*L35,2)),"")</f>
        <v>0</v>
      </c>
      <c r="M36" s="59">
        <f>IFERROR(IF(SUM($E35:M35)=1,$D36-SUM($E36:L36),TRUNC($D36*M35,2)),"")</f>
        <v>23303.200000000001</v>
      </c>
      <c r="N36" s="59">
        <f>IFERROR(IF(SUM($E35:N35)=1,$D36-SUM($E36:M36),TRUNC($D36*N35,2)),"")</f>
        <v>23303.200000000001</v>
      </c>
      <c r="O36" s="59">
        <f>IFERROR(IF(SUM($E35:O35)=1,$D36-SUM($E36:N36),TRUNC($D36*O35,2)),"")</f>
        <v>23303.200000000001</v>
      </c>
      <c r="P36" s="59">
        <f>IFERROR(IF(SUM($E35:P35)=1,$D36-SUM($E36:O36),TRUNC($D36*P35,2)),"")</f>
        <v>23303.22</v>
      </c>
      <c r="Q36" s="60"/>
      <c r="R36" s="61">
        <f t="shared" si="2"/>
        <v>93212.82</v>
      </c>
      <c r="S36" s="57" t="str">
        <f t="shared" si="1"/>
        <v>OK</v>
      </c>
    </row>
    <row r="37" spans="1:19" ht="10.5" customHeight="1" thickBot="1" x14ac:dyDescent="0.25">
      <c r="A37" s="246" t="s">
        <v>38</v>
      </c>
      <c r="B37" s="246" t="s">
        <v>39</v>
      </c>
      <c r="C37" s="247">
        <v>2.1284470351838763E-2</v>
      </c>
      <c r="D37" s="53">
        <v>1</v>
      </c>
      <c r="E37" s="54"/>
      <c r="F37" s="54"/>
      <c r="G37" s="54"/>
      <c r="H37" s="54"/>
      <c r="I37" s="54"/>
      <c r="J37" s="54"/>
      <c r="K37" s="54"/>
      <c r="L37" s="54"/>
      <c r="M37" s="54">
        <v>0.2</v>
      </c>
      <c r="N37" s="54">
        <v>0.2</v>
      </c>
      <c r="O37" s="54">
        <v>0.3</v>
      </c>
      <c r="P37" s="54">
        <v>0.3</v>
      </c>
      <c r="Q37" s="55"/>
      <c r="R37" s="56">
        <f>SUM(E37:Q37)</f>
        <v>1</v>
      </c>
      <c r="S37" s="57" t="str">
        <f t="shared" si="1"/>
        <v>OK</v>
      </c>
    </row>
    <row r="38" spans="1:19" ht="10.5" customHeight="1" thickTop="1" x14ac:dyDescent="0.2">
      <c r="A38" s="246"/>
      <c r="B38" s="246"/>
      <c r="C38" s="247"/>
      <c r="D38" s="58">
        <v>123429.92</v>
      </c>
      <c r="E38" s="59">
        <f>IFERROR(TRUNC($D38*E37,2),"")</f>
        <v>0</v>
      </c>
      <c r="F38" s="59">
        <f>IFERROR(IF(SUM($E37:F37)=1,$D38-SUM($E38:E38),TRUNC($D38*F37,2)),"")</f>
        <v>0</v>
      </c>
      <c r="G38" s="59">
        <f>IFERROR(IF(SUM($E37:G37)=1,$D38-SUM($E38:F38),TRUNC($D38*G37,2)),"")</f>
        <v>0</v>
      </c>
      <c r="H38" s="59">
        <f>IFERROR(IF(SUM($E37:H37)=1,$D38-SUM($E38:G38),TRUNC($D38*H37,2)),"")</f>
        <v>0</v>
      </c>
      <c r="I38" s="59">
        <f>IFERROR(IF(SUM($E37:I37)=1,$D38-SUM($E38:H38),TRUNC($D38*I37,2)),"")</f>
        <v>0</v>
      </c>
      <c r="J38" s="59">
        <f>IFERROR(IF(SUM($E37:J37)=1,$D38-SUM($E38:I38),TRUNC($D38*J37,2)),"")</f>
        <v>0</v>
      </c>
      <c r="K38" s="59">
        <f>IFERROR(IF(SUM($E37:K37)=1,$D38-SUM($E38:J38),TRUNC($D38*K37,2)),"")</f>
        <v>0</v>
      </c>
      <c r="L38" s="59">
        <f>IFERROR(IF(SUM($E37:L37)=1,$D38-SUM($E38:K38),TRUNC($D38*L37,2)),"")</f>
        <v>0</v>
      </c>
      <c r="M38" s="59">
        <f>IFERROR(IF(SUM($E37:M37)=1,$D38-SUM($E38:L38),TRUNC($D38*M37,2)),"")</f>
        <v>24685.98</v>
      </c>
      <c r="N38" s="59">
        <f>IFERROR(IF(SUM($E37:N37)=1,$D38-SUM($E38:M38),TRUNC($D38*N37,2)),"")</f>
        <v>24685.98</v>
      </c>
      <c r="O38" s="59">
        <f>IFERROR(IF(SUM($E37:O37)=1,$D38-SUM($E38:N38),TRUNC($D38*O37,2)),"")</f>
        <v>37028.97</v>
      </c>
      <c r="P38" s="59">
        <f>IFERROR(IF(SUM($E37:P37)=1,$D38-SUM($E38:O38),TRUNC($D38*P37,2)),"")</f>
        <v>37028.990000000005</v>
      </c>
      <c r="Q38" s="60"/>
      <c r="R38" s="61">
        <f t="shared" si="2"/>
        <v>123429.92</v>
      </c>
      <c r="S38" s="57" t="str">
        <f t="shared" si="1"/>
        <v>OK</v>
      </c>
    </row>
    <row r="39" spans="1:19" ht="10.5" customHeight="1" thickBot="1" x14ac:dyDescent="0.25">
      <c r="A39" s="246" t="s">
        <v>40</v>
      </c>
      <c r="B39" s="246" t="s">
        <v>41</v>
      </c>
      <c r="C39" s="247">
        <v>8.68169156043406E-2</v>
      </c>
      <c r="D39" s="53">
        <v>1</v>
      </c>
      <c r="E39" s="54">
        <v>5.9299999999999999E-2</v>
      </c>
      <c r="F39" s="54">
        <v>5.9299999999999999E-2</v>
      </c>
      <c r="G39" s="54">
        <v>5.9299999999999999E-2</v>
      </c>
      <c r="H39" s="54">
        <v>5.9299999999999999E-2</v>
      </c>
      <c r="I39" s="54">
        <v>5.9299999999999999E-2</v>
      </c>
      <c r="J39" s="54">
        <v>5.9299999999999999E-2</v>
      </c>
      <c r="K39" s="54">
        <v>5.9299999999999999E-2</v>
      </c>
      <c r="L39" s="54">
        <v>0.1169</v>
      </c>
      <c r="M39" s="54">
        <v>0.1169</v>
      </c>
      <c r="N39" s="54">
        <v>0.1169</v>
      </c>
      <c r="O39" s="54">
        <v>0.1169</v>
      </c>
      <c r="P39" s="54">
        <v>0.1173</v>
      </c>
      <c r="Q39" s="55"/>
      <c r="R39" s="56">
        <f t="shared" si="2"/>
        <v>1</v>
      </c>
      <c r="S39" s="57" t="str">
        <f t="shared" si="1"/>
        <v>OK</v>
      </c>
    </row>
    <row r="40" spans="1:19" ht="10.5" customHeight="1" thickTop="1" x14ac:dyDescent="0.2">
      <c r="A40" s="246"/>
      <c r="B40" s="246"/>
      <c r="C40" s="247"/>
      <c r="D40" s="58">
        <v>503456.5</v>
      </c>
      <c r="E40" s="59">
        <f>IFERROR(TRUNC($D40*E39,2),"")</f>
        <v>29854.97</v>
      </c>
      <c r="F40" s="59">
        <f>IFERROR(IF(SUM($E39:F39)=1,$D40-SUM($E40:E40),TRUNC($D40*F39,2)),"")</f>
        <v>29854.97</v>
      </c>
      <c r="G40" s="59">
        <f>IFERROR(IF(SUM($E39:G39)=1,$D40-SUM($E40:F40),TRUNC($D40*G39,2)),"")</f>
        <v>29854.97</v>
      </c>
      <c r="H40" s="59">
        <f>IFERROR(IF(SUM($E39:H39)=1,$D40-SUM($E40:G40),TRUNC($D40*H39,2)),"")</f>
        <v>29854.97</v>
      </c>
      <c r="I40" s="59">
        <f>IFERROR(IF(SUM($E39:I39)=1,$D40-SUM($E40:H40),TRUNC($D40*I39,2)),"")</f>
        <v>29854.97</v>
      </c>
      <c r="J40" s="59">
        <f>IFERROR(IF(SUM($E39:J39)=1,$D40-SUM($E40:I40),TRUNC($D40*J39,2)),"")</f>
        <v>29854.97</v>
      </c>
      <c r="K40" s="59">
        <f>IFERROR(IF(SUM($E39:K39)=1,$D40-SUM($E40:J40),TRUNC($D40*K39,2)),"")</f>
        <v>29854.97</v>
      </c>
      <c r="L40" s="59">
        <f>IFERROR(IF(SUM($E39:L39)=1,$D40-SUM($E40:K40),TRUNC($D40*L39,2)),"")</f>
        <v>58854.06</v>
      </c>
      <c r="M40" s="59">
        <f>IFERROR(IF(SUM($E39:M39)=1,$D40-SUM($E40:L40),TRUNC($D40*M39,2)),"")</f>
        <v>58854.06</v>
      </c>
      <c r="N40" s="59">
        <f>IFERROR(IF(SUM($E39:N39)=1,$D40-SUM($E40:M40),TRUNC($D40*N39,2)),"")</f>
        <v>58854.06</v>
      </c>
      <c r="O40" s="59">
        <f>IFERROR(IF(SUM($E39:O39)=1,$D40-SUM($E40:N40),TRUNC($D40*O39,2)),"")</f>
        <v>58854.06</v>
      </c>
      <c r="P40" s="59">
        <f>IFERROR(IF(SUM($E39:P39)=1,$D40-SUM($E40:O40),TRUNC($D40*P39,2)),"")</f>
        <v>59055.47000000003</v>
      </c>
      <c r="Q40" s="60"/>
      <c r="R40" s="61">
        <f t="shared" si="2"/>
        <v>503456.5</v>
      </c>
      <c r="S40" s="57" t="str">
        <f t="shared" si="1"/>
        <v>OK</v>
      </c>
    </row>
    <row r="41" spans="1:19" ht="10.5" customHeight="1" thickBot="1" x14ac:dyDescent="0.25">
      <c r="A41" s="251" t="s">
        <v>42</v>
      </c>
      <c r="B41" s="252" t="s">
        <v>43</v>
      </c>
      <c r="C41" s="253"/>
      <c r="D41" s="231"/>
      <c r="E41" s="232"/>
      <c r="F41" s="232"/>
      <c r="G41" s="232"/>
      <c r="H41" s="232"/>
      <c r="I41" s="232"/>
      <c r="J41" s="232"/>
      <c r="K41" s="232"/>
      <c r="L41" s="232"/>
      <c r="M41" s="232"/>
      <c r="N41" s="232"/>
      <c r="O41" s="232"/>
      <c r="P41" s="232"/>
      <c r="Q41" s="55"/>
      <c r="R41" s="56">
        <f t="shared" si="2"/>
        <v>0</v>
      </c>
      <c r="S41" s="57" t="str">
        <f t="shared" si="1"/>
        <v>OK</v>
      </c>
    </row>
    <row r="42" spans="1:19" ht="10.5" customHeight="1" thickTop="1" x14ac:dyDescent="0.2">
      <c r="A42" s="251"/>
      <c r="B42" s="252"/>
      <c r="C42" s="253"/>
      <c r="D42" s="233"/>
      <c r="E42" s="234">
        <f>IFERROR(TRUNC($D42*E41,2),"")</f>
        <v>0</v>
      </c>
      <c r="F42" s="234">
        <f>IFERROR(IF(SUM($E41:F41)=1,$D42-SUM($E42:E42),TRUNC($D42*F41,2)),"")</f>
        <v>0</v>
      </c>
      <c r="G42" s="234">
        <f>IFERROR(IF(SUM($E41:G41)=1,$D42-SUM($E42:F42),TRUNC($D42*G41,2)),"")</f>
        <v>0</v>
      </c>
      <c r="H42" s="234">
        <f>IFERROR(IF(SUM($E41:H41)=1,$D42-SUM($E42:G42),TRUNC($D42*H41,2)),"")</f>
        <v>0</v>
      </c>
      <c r="I42" s="234">
        <f>IFERROR(IF(SUM($E41:I41)=1,$D42-SUM($E42:H42),TRUNC($D42*I41,2)),"")</f>
        <v>0</v>
      </c>
      <c r="J42" s="234">
        <f>IFERROR(IF(SUM($E41:J41)=1,$D42-SUM($E42:I42),TRUNC($D42*J41,2)),"")</f>
        <v>0</v>
      </c>
      <c r="K42" s="234">
        <f>IFERROR(IF(SUM($E41:K41)=1,$D42-SUM($E42:J42),TRUNC($D42*K41,2)),"")</f>
        <v>0</v>
      </c>
      <c r="L42" s="234">
        <f>IFERROR(IF(SUM($E41:L41)=1,$D42-SUM($E42:K42),TRUNC($D42*L41,2)),"")</f>
        <v>0</v>
      </c>
      <c r="M42" s="234">
        <f>IFERROR(IF(SUM($E41:M41)=1,$D42-SUM($E42:L42),TRUNC($D42*M41,2)),"")</f>
        <v>0</v>
      </c>
      <c r="N42" s="234">
        <f>IFERROR(IF(SUM($E41:N41)=1,$D42-SUM($E42:M42),TRUNC($D42*N41,2)),"")</f>
        <v>0</v>
      </c>
      <c r="O42" s="234">
        <f>IFERROR(IF(SUM($E41:O41)=1,$D42-SUM($E42:N42),TRUNC($D42*O41,2)),"")</f>
        <v>0</v>
      </c>
      <c r="P42" s="234">
        <f>IFERROR(IF(SUM($E41:P41)=1,$D42-SUM($E42:O42),TRUNC($D42*P41,2)),"")</f>
        <v>0</v>
      </c>
      <c r="Q42" s="60"/>
      <c r="R42" s="61">
        <f t="shared" si="2"/>
        <v>0</v>
      </c>
      <c r="S42" s="57" t="str">
        <f t="shared" si="1"/>
        <v>OK</v>
      </c>
    </row>
    <row r="43" spans="1:19" ht="10.5" customHeight="1" thickBot="1" x14ac:dyDescent="0.25">
      <c r="A43" s="246" t="s">
        <v>44</v>
      </c>
      <c r="B43" s="250" t="s">
        <v>9</v>
      </c>
      <c r="C43" s="247">
        <v>8.7540463907290807E-3</v>
      </c>
      <c r="D43" s="53">
        <v>1</v>
      </c>
      <c r="E43" s="54">
        <v>8.3400000000000002E-2</v>
      </c>
      <c r="F43" s="54">
        <v>8.3400000000000002E-2</v>
      </c>
      <c r="G43" s="54">
        <v>8.3400000000000002E-2</v>
      </c>
      <c r="H43" s="54">
        <v>8.3400000000000002E-2</v>
      </c>
      <c r="I43" s="54">
        <v>8.3299999999999999E-2</v>
      </c>
      <c r="J43" s="54">
        <v>8.3299999999999999E-2</v>
      </c>
      <c r="K43" s="54">
        <v>8.3299999999999999E-2</v>
      </c>
      <c r="L43" s="54">
        <v>8.3299999999999999E-2</v>
      </c>
      <c r="M43" s="54">
        <v>8.3299999999999999E-2</v>
      </c>
      <c r="N43" s="54">
        <v>8.3299999999999999E-2</v>
      </c>
      <c r="O43" s="54">
        <v>8.3299999999999999E-2</v>
      </c>
      <c r="P43" s="54">
        <v>8.3299999999999999E-2</v>
      </c>
      <c r="Q43" s="55"/>
      <c r="R43" s="56">
        <f t="shared" si="2"/>
        <v>1.0000000000000002</v>
      </c>
      <c r="S43" s="57" t="str">
        <f t="shared" si="1"/>
        <v>OK</v>
      </c>
    </row>
    <row r="44" spans="1:19" ht="10.5" customHeight="1" thickTop="1" x14ac:dyDescent="0.2">
      <c r="A44" s="246"/>
      <c r="B44" s="250"/>
      <c r="C44" s="247"/>
      <c r="D44" s="58">
        <v>50765.24</v>
      </c>
      <c r="E44" s="59">
        <f>IFERROR(TRUNC($D44*E43,2),"")</f>
        <v>4233.82</v>
      </c>
      <c r="F44" s="59">
        <f>IFERROR(IF(SUM($E43:F43)=1,$D44-SUM($E44:E44),TRUNC($D44*F43,2)),"")</f>
        <v>4233.82</v>
      </c>
      <c r="G44" s="59">
        <f>IFERROR(IF(SUM($E43:G43)=1,$D44-SUM($E44:F44),TRUNC($D44*G43,2)),"")</f>
        <v>4233.82</v>
      </c>
      <c r="H44" s="59">
        <f>IFERROR(IF(SUM($E43:H43)=1,$D44-SUM($E44:G44),TRUNC($D44*H43,2)),"")</f>
        <v>4233.82</v>
      </c>
      <c r="I44" s="59">
        <f>IFERROR(IF(SUM($E43:I43)=1,$D44-SUM($E44:H44),TRUNC($D44*I43,2)),"")</f>
        <v>4228.74</v>
      </c>
      <c r="J44" s="59">
        <f>IFERROR(IF(SUM($E43:J43)=1,$D44-SUM($E44:I44),TRUNC($D44*J43,2)),"")</f>
        <v>4228.74</v>
      </c>
      <c r="K44" s="59">
        <f>IFERROR(IF(SUM($E43:K43)=1,$D44-SUM($E44:J44),TRUNC($D44*K43,2)),"")</f>
        <v>4228.74</v>
      </c>
      <c r="L44" s="59">
        <f>IFERROR(IF(SUM($E43:L43)=1,$D44-SUM($E44:K44),TRUNC($D44*L43,2)),"")</f>
        <v>4228.74</v>
      </c>
      <c r="M44" s="59">
        <f>IFERROR(IF(SUM($E43:M43)=1,$D44-SUM($E44:L44),TRUNC($D44*M43,2)),"")</f>
        <v>4228.74</v>
      </c>
      <c r="N44" s="59">
        <f>IFERROR(IF(SUM($E43:N43)=1,$D44-SUM($E44:M44),TRUNC($D44*N43,2)),"")</f>
        <v>4228.74</v>
      </c>
      <c r="O44" s="59">
        <f>IFERROR(IF(SUM($E43:O43)=1,$D44-SUM($E44:N44),TRUNC($D44*O43,2)),"")</f>
        <v>4228.74</v>
      </c>
      <c r="P44" s="59">
        <f>IFERROR(IF(SUM($E43:P43)=1,$D44-SUM($E44:O44),TRUNC($D44*P43,2)),"")</f>
        <v>4228.7800000000134</v>
      </c>
      <c r="Q44" s="60"/>
      <c r="R44" s="61">
        <f t="shared" si="2"/>
        <v>50765.24</v>
      </c>
      <c r="S44" s="57" t="str">
        <f t="shared" si="1"/>
        <v>OK</v>
      </c>
    </row>
    <row r="45" spans="1:19" ht="10.5" customHeight="1" thickBot="1" x14ac:dyDescent="0.25">
      <c r="A45" s="246" t="s">
        <v>45</v>
      </c>
      <c r="B45" s="250" t="s">
        <v>11</v>
      </c>
      <c r="C45" s="247">
        <v>1.0093613499913502E-2</v>
      </c>
      <c r="D45" s="53">
        <v>1</v>
      </c>
      <c r="E45" s="54">
        <v>0.5</v>
      </c>
      <c r="F45" s="54">
        <v>0.5</v>
      </c>
      <c r="G45" s="54"/>
      <c r="H45" s="54"/>
      <c r="I45" s="54"/>
      <c r="J45" s="54"/>
      <c r="K45" s="54"/>
      <c r="L45" s="54"/>
      <c r="M45" s="54"/>
      <c r="N45" s="54"/>
      <c r="O45" s="54"/>
      <c r="P45" s="54"/>
      <c r="Q45" s="55"/>
      <c r="R45" s="56">
        <f t="shared" si="2"/>
        <v>1</v>
      </c>
      <c r="S45" s="57" t="str">
        <f t="shared" si="1"/>
        <v>OK</v>
      </c>
    </row>
    <row r="46" spans="1:19" ht="10.5" customHeight="1" thickTop="1" x14ac:dyDescent="0.2">
      <c r="A46" s="246"/>
      <c r="B46" s="250"/>
      <c r="C46" s="247"/>
      <c r="D46" s="58">
        <v>58533.47</v>
      </c>
      <c r="E46" s="59">
        <f>IFERROR(TRUNC($D46*E45,2),"")</f>
        <v>29266.73</v>
      </c>
      <c r="F46" s="59">
        <f>IFERROR(IF(SUM($E45:F45)=1,$D46-SUM($E46:E46),TRUNC($D46*F45,2)),"")</f>
        <v>29266.74</v>
      </c>
      <c r="G46" s="59">
        <f>IFERROR(IF(SUM($E45:G45)=1,$D46-SUM($E46:F46),TRUNC($D46*G45,2)),"")</f>
        <v>0</v>
      </c>
      <c r="H46" s="59">
        <f>IFERROR(IF(SUM($E45:H45)=1,$D46-SUM($E46:G46),TRUNC($D46*H45,2)),"")</f>
        <v>0</v>
      </c>
      <c r="I46" s="59">
        <f>IFERROR(IF(SUM($E45:I45)=1,$D46-SUM($E46:H46),TRUNC($D46*I45,2)),"")</f>
        <v>0</v>
      </c>
      <c r="J46" s="59">
        <f>IFERROR(IF(SUM($E45:J45)=1,$D46-SUM($E46:I46),TRUNC($D46*J45,2)),"")</f>
        <v>0</v>
      </c>
      <c r="K46" s="59">
        <f>IFERROR(IF(SUM($E45:K45)=1,$D46-SUM($E46:J46),TRUNC($D46*K45,2)),"")</f>
        <v>0</v>
      </c>
      <c r="L46" s="59">
        <f>IFERROR(IF(SUM($E45:L45)=1,$D46-SUM($E46:K46),TRUNC($D46*L45,2)),"")</f>
        <v>0</v>
      </c>
      <c r="M46" s="59">
        <f>IFERROR(IF(SUM($E45:M45)=1,$D46-SUM($E46:L46),TRUNC($D46*M45,2)),"")</f>
        <v>0</v>
      </c>
      <c r="N46" s="59">
        <f>IFERROR(IF(SUM($E45:N45)=1,$D46-SUM($E46:M46),TRUNC($D46*N45,2)),"")</f>
        <v>0</v>
      </c>
      <c r="O46" s="59">
        <f>IFERROR(IF(SUM($E45:O45)=1,$D46-SUM($E46:N46),TRUNC($D46*O45,2)),"")</f>
        <v>0</v>
      </c>
      <c r="P46" s="59">
        <f>IFERROR(IF(SUM($E45:P45)=1,$D46-SUM($E46:O46),TRUNC($D46*P45,2)),"")</f>
        <v>0</v>
      </c>
      <c r="Q46" s="60"/>
      <c r="R46" s="61">
        <f t="shared" si="2"/>
        <v>58533.47</v>
      </c>
      <c r="S46" s="57" t="str">
        <f t="shared" si="1"/>
        <v>OK</v>
      </c>
    </row>
    <row r="47" spans="1:19" ht="10.5" customHeight="1" thickBot="1" x14ac:dyDescent="0.25">
      <c r="A47" s="246" t="s">
        <v>46</v>
      </c>
      <c r="B47" s="246" t="s">
        <v>13</v>
      </c>
      <c r="C47" s="247">
        <v>2.9268733359900052E-2</v>
      </c>
      <c r="D47" s="53">
        <v>1</v>
      </c>
      <c r="E47" s="54"/>
      <c r="F47" s="54"/>
      <c r="G47" s="54">
        <v>0.05</v>
      </c>
      <c r="H47" s="54">
        <v>0.05</v>
      </c>
      <c r="I47" s="54">
        <v>0.1</v>
      </c>
      <c r="J47" s="54">
        <v>0.15</v>
      </c>
      <c r="K47" s="54">
        <v>0.1</v>
      </c>
      <c r="L47" s="54">
        <v>0.1</v>
      </c>
      <c r="M47" s="54">
        <v>0.1</v>
      </c>
      <c r="N47" s="54">
        <v>0.15</v>
      </c>
      <c r="O47" s="54">
        <v>0.15</v>
      </c>
      <c r="P47" s="54">
        <v>0.05</v>
      </c>
      <c r="Q47" s="55"/>
      <c r="R47" s="56">
        <f t="shared" si="2"/>
        <v>1</v>
      </c>
      <c r="S47" s="57" t="str">
        <f t="shared" si="1"/>
        <v>OK</v>
      </c>
    </row>
    <row r="48" spans="1:19" ht="10.5" customHeight="1" thickTop="1" x14ac:dyDescent="0.2">
      <c r="A48" s="246"/>
      <c r="B48" s="246"/>
      <c r="C48" s="247"/>
      <c r="D48" s="58">
        <v>169731.14</v>
      </c>
      <c r="E48" s="59">
        <f>IFERROR(TRUNC($D48*E47,2),"")</f>
        <v>0</v>
      </c>
      <c r="F48" s="59">
        <f>IFERROR(IF(SUM($E47:F47)=1,$D48-SUM($E48:E48),TRUNC($D48*F47,2)),"")</f>
        <v>0</v>
      </c>
      <c r="G48" s="59">
        <f>IFERROR(IF(SUM($E47:G47)=1,$D48-SUM($E48:F48),TRUNC($D48*G47,2)),"")</f>
        <v>8486.5499999999993</v>
      </c>
      <c r="H48" s="59">
        <f>IFERROR(IF(SUM($E47:H47)=1,$D48-SUM($E48:G48),TRUNC($D48*H47,2)),"")</f>
        <v>8486.5499999999993</v>
      </c>
      <c r="I48" s="59">
        <f>IFERROR(IF(SUM($E47:I47)=1,$D48-SUM($E48:H48),TRUNC($D48*I47,2)),"")</f>
        <v>16973.11</v>
      </c>
      <c r="J48" s="59">
        <f>IFERROR(IF(SUM($E47:J47)=1,$D48-SUM($E48:I48),TRUNC($D48*J47,2)),"")</f>
        <v>25459.67</v>
      </c>
      <c r="K48" s="59">
        <f>IFERROR(IF(SUM($E47:K47)=1,$D48-SUM($E48:J48),TRUNC($D48*K47,2)),"")</f>
        <v>16973.11</v>
      </c>
      <c r="L48" s="59">
        <f>IFERROR(IF(SUM($E47:L47)=1,$D48-SUM($E48:K48),TRUNC($D48*L47,2)),"")</f>
        <v>16973.11</v>
      </c>
      <c r="M48" s="59">
        <f>IFERROR(IF(SUM($E47:M47)=1,$D48-SUM($E48:L48),TRUNC($D48*M47,2)),"")</f>
        <v>16973.11</v>
      </c>
      <c r="N48" s="59">
        <f>IFERROR(IF(SUM($E47:N47)=1,$D48-SUM($E48:M48),TRUNC($D48*N47,2)),"")</f>
        <v>25459.67</v>
      </c>
      <c r="O48" s="59">
        <f>IFERROR(IF(SUM($E47:O47)=1,$D48-SUM($E48:N48),TRUNC($D48*O47,2)),"")</f>
        <v>25459.67</v>
      </c>
      <c r="P48" s="59">
        <f>IFERROR(IF(SUM($E47:P47)=1,$D48-SUM($E48:O48),TRUNC($D48*P47,2)),"")</f>
        <v>8486.5900000000256</v>
      </c>
      <c r="Q48" s="60"/>
      <c r="R48" s="61">
        <f t="shared" si="2"/>
        <v>169731.14</v>
      </c>
      <c r="S48" s="57" t="str">
        <f t="shared" si="1"/>
        <v>OK</v>
      </c>
    </row>
    <row r="49" spans="1:19" ht="10.5" customHeight="1" thickBot="1" x14ac:dyDescent="0.25">
      <c r="A49" s="246" t="s">
        <v>47</v>
      </c>
      <c r="B49" s="246" t="s">
        <v>15</v>
      </c>
      <c r="C49" s="247">
        <v>3.7259911281793484E-2</v>
      </c>
      <c r="D49" s="53">
        <v>1</v>
      </c>
      <c r="E49" s="54"/>
      <c r="F49" s="54"/>
      <c r="G49" s="54"/>
      <c r="H49" s="54"/>
      <c r="I49" s="54"/>
      <c r="J49" s="54"/>
      <c r="K49" s="54"/>
      <c r="L49" s="54"/>
      <c r="M49" s="54"/>
      <c r="N49" s="54"/>
      <c r="O49" s="54">
        <v>0.5</v>
      </c>
      <c r="P49" s="54">
        <v>0.5</v>
      </c>
      <c r="Q49" s="55"/>
      <c r="R49" s="56">
        <f t="shared" si="2"/>
        <v>1</v>
      </c>
      <c r="S49" s="57" t="str">
        <f t="shared" si="1"/>
        <v>OK</v>
      </c>
    </row>
    <row r="50" spans="1:19" ht="10.5" customHeight="1" thickTop="1" x14ac:dyDescent="0.2">
      <c r="A50" s="246"/>
      <c r="B50" s="246"/>
      <c r="C50" s="247"/>
      <c r="D50" s="58">
        <v>216072.46</v>
      </c>
      <c r="E50" s="59">
        <f>IFERROR(TRUNC($D50*E49,2),"")</f>
        <v>0</v>
      </c>
      <c r="F50" s="59">
        <f>IFERROR(IF(SUM($E49:F49)=1,$D50-SUM($E50:E50),TRUNC($D50*F49,2)),"")</f>
        <v>0</v>
      </c>
      <c r="G50" s="59">
        <f>IFERROR(IF(SUM($E49:G49)=1,$D50-SUM($E50:F50),TRUNC($D50*G49,2)),"")</f>
        <v>0</v>
      </c>
      <c r="H50" s="59">
        <f>IFERROR(IF(SUM($E49:H49)=1,$D50-SUM($E50:G50),TRUNC($D50*H49,2)),"")</f>
        <v>0</v>
      </c>
      <c r="I50" s="59">
        <f>IFERROR(IF(SUM($E49:I49)=1,$D50-SUM($E50:H50),TRUNC($D50*I49,2)),"")</f>
        <v>0</v>
      </c>
      <c r="J50" s="59">
        <f>IFERROR(IF(SUM($E49:J49)=1,$D50-SUM($E50:I50),TRUNC($D50*J49,2)),"")</f>
        <v>0</v>
      </c>
      <c r="K50" s="59">
        <f>IFERROR(IF(SUM($E49:K49)=1,$D50-SUM($E50:J50),TRUNC($D50*K49,2)),"")</f>
        <v>0</v>
      </c>
      <c r="L50" s="59">
        <f>IFERROR(IF(SUM($E49:L49)=1,$D50-SUM($E50:K50),TRUNC($D50*L49,2)),"")</f>
        <v>0</v>
      </c>
      <c r="M50" s="59">
        <f>IFERROR(IF(SUM($E49:M49)=1,$D50-SUM($E50:L50),TRUNC($D50*M49,2)),"")</f>
        <v>0</v>
      </c>
      <c r="N50" s="59">
        <f>IFERROR(IF(SUM($E49:N49)=1,$D50-SUM($E50:M50),TRUNC($D50*N49,2)),"")</f>
        <v>0</v>
      </c>
      <c r="O50" s="59">
        <f>IFERROR(IF(SUM($E49:O49)=1,$D50-SUM($E50:N50),TRUNC($D50*O49,2)),"")</f>
        <v>108036.23</v>
      </c>
      <c r="P50" s="59">
        <f>IFERROR(IF(SUM($E49:P49)=1,$D50-SUM($E50:O50),TRUNC($D50*P49,2)),"")</f>
        <v>108036.23</v>
      </c>
      <c r="Q50" s="60"/>
      <c r="R50" s="61">
        <f t="shared" si="2"/>
        <v>216072.46</v>
      </c>
      <c r="S50" s="57" t="str">
        <f t="shared" si="1"/>
        <v>OK</v>
      </c>
    </row>
    <row r="51" spans="1:19" ht="10.5" customHeight="1" thickBot="1" x14ac:dyDescent="0.25">
      <c r="A51" s="246" t="s">
        <v>48</v>
      </c>
      <c r="B51" s="246" t="s">
        <v>17</v>
      </c>
      <c r="C51" s="247">
        <v>5.6825628930338504E-2</v>
      </c>
      <c r="D51" s="53">
        <v>1</v>
      </c>
      <c r="E51" s="54">
        <v>0.05</v>
      </c>
      <c r="F51" s="54">
        <v>0.05</v>
      </c>
      <c r="G51" s="54">
        <v>0.05</v>
      </c>
      <c r="H51" s="54">
        <v>0.05</v>
      </c>
      <c r="I51" s="54">
        <v>0.1</v>
      </c>
      <c r="J51" s="54">
        <v>0.1</v>
      </c>
      <c r="K51" s="54">
        <v>0.15</v>
      </c>
      <c r="L51" s="54">
        <v>0.15</v>
      </c>
      <c r="M51" s="54">
        <v>0.1</v>
      </c>
      <c r="N51" s="54">
        <v>0.1</v>
      </c>
      <c r="O51" s="54">
        <v>0.05</v>
      </c>
      <c r="P51" s="54">
        <v>0.05</v>
      </c>
      <c r="Q51" s="55"/>
      <c r="R51" s="56">
        <f t="shared" si="2"/>
        <v>1</v>
      </c>
      <c r="S51" s="57" t="str">
        <f t="shared" si="1"/>
        <v>OK</v>
      </c>
    </row>
    <row r="52" spans="1:19" ht="10.5" customHeight="1" thickTop="1" x14ac:dyDescent="0.2">
      <c r="A52" s="246"/>
      <c r="B52" s="246"/>
      <c r="C52" s="247"/>
      <c r="D52" s="58">
        <v>329535.23</v>
      </c>
      <c r="E52" s="59">
        <f>IFERROR(TRUNC($D52*E51,2),"")</f>
        <v>16476.759999999998</v>
      </c>
      <c r="F52" s="59">
        <f>IFERROR(IF(SUM($E51:F51)=1,$D52-SUM($E52:E52),TRUNC($D52*F51,2)),"")</f>
        <v>16476.759999999998</v>
      </c>
      <c r="G52" s="59">
        <f>IFERROR(IF(SUM($E51:G51)=1,$D52-SUM($E52:F52),TRUNC($D52*G51,2)),"")</f>
        <v>16476.759999999998</v>
      </c>
      <c r="H52" s="59">
        <f>IFERROR(IF(SUM($E51:H51)=1,$D52-SUM($E52:G52),TRUNC($D52*H51,2)),"")</f>
        <v>16476.759999999998</v>
      </c>
      <c r="I52" s="59">
        <f>IFERROR(IF(SUM($E51:I51)=1,$D52-SUM($E52:H52),TRUNC($D52*I51,2)),"")</f>
        <v>32953.519999999997</v>
      </c>
      <c r="J52" s="59">
        <f>IFERROR(IF(SUM($E51:J51)=1,$D52-SUM($E52:I52),TRUNC($D52*J51,2)),"")</f>
        <v>32953.519999999997</v>
      </c>
      <c r="K52" s="59">
        <f>IFERROR(IF(SUM($E51:K51)=1,$D52-SUM($E52:J52),TRUNC($D52*K51,2)),"")</f>
        <v>49430.28</v>
      </c>
      <c r="L52" s="59">
        <f>IFERROR(IF(SUM($E51:L51)=1,$D52-SUM($E52:K52),TRUNC($D52*L51,2)),"")</f>
        <v>49430.28</v>
      </c>
      <c r="M52" s="59">
        <f>IFERROR(IF(SUM($E51:M51)=1,$D52-SUM($E52:L52),TRUNC($D52*M51,2)),"")</f>
        <v>32953.519999999997</v>
      </c>
      <c r="N52" s="59">
        <f>IFERROR(IF(SUM($E51:N51)=1,$D52-SUM($E52:M52),TRUNC($D52*N51,2)),"")</f>
        <v>32953.519999999997</v>
      </c>
      <c r="O52" s="59">
        <f>IFERROR(IF(SUM($E51:O51)=1,$D52-SUM($E52:N52),TRUNC($D52*O51,2)),"")</f>
        <v>16476.759999999998</v>
      </c>
      <c r="P52" s="59">
        <f>IFERROR(IF(SUM($E51:P51)=1,$D52-SUM($E52:O52),TRUNC($D52*P51,2)),"")</f>
        <v>16476.789999999979</v>
      </c>
      <c r="Q52" s="60"/>
      <c r="R52" s="61">
        <f t="shared" si="2"/>
        <v>329535.23</v>
      </c>
      <c r="S52" s="57" t="str">
        <f t="shared" si="1"/>
        <v>OK</v>
      </c>
    </row>
    <row r="53" spans="1:19" ht="10.5" customHeight="1" thickBot="1" x14ac:dyDescent="0.25">
      <c r="A53" s="246" t="s">
        <v>49</v>
      </c>
      <c r="B53" s="246" t="s">
        <v>27</v>
      </c>
      <c r="C53" s="247">
        <v>3.6263435985815468E-2</v>
      </c>
      <c r="D53" s="53">
        <v>1</v>
      </c>
      <c r="E53" s="54"/>
      <c r="F53" s="54">
        <v>0.05</v>
      </c>
      <c r="G53" s="54">
        <v>0.05</v>
      </c>
      <c r="H53" s="54">
        <v>0.1</v>
      </c>
      <c r="I53" s="54">
        <v>0.2</v>
      </c>
      <c r="J53" s="54">
        <v>0.2</v>
      </c>
      <c r="K53" s="54">
        <v>0.1</v>
      </c>
      <c r="L53" s="54">
        <v>0.1</v>
      </c>
      <c r="M53" s="54">
        <v>0.1</v>
      </c>
      <c r="N53" s="54">
        <v>0.05</v>
      </c>
      <c r="O53" s="54">
        <v>0.05</v>
      </c>
      <c r="P53" s="54"/>
      <c r="Q53" s="55"/>
      <c r="R53" s="56">
        <f t="shared" si="2"/>
        <v>1</v>
      </c>
      <c r="S53" s="57" t="str">
        <f t="shared" si="1"/>
        <v>OK</v>
      </c>
    </row>
    <row r="54" spans="1:19" ht="10.5" customHeight="1" thickTop="1" x14ac:dyDescent="0.2">
      <c r="A54" s="246"/>
      <c r="B54" s="246"/>
      <c r="C54" s="247"/>
      <c r="D54" s="58">
        <v>210293.84</v>
      </c>
      <c r="E54" s="59">
        <f>IFERROR(TRUNC($D54*E53,2),"")</f>
        <v>0</v>
      </c>
      <c r="F54" s="59">
        <f>IFERROR(IF(SUM($E53:F53)=1,$D54-SUM($E54:E54),TRUNC($D54*F53,2)),"")</f>
        <v>10514.69</v>
      </c>
      <c r="G54" s="59">
        <f>IFERROR(IF(SUM($E53:G53)=1,$D54-SUM($E54:F54),TRUNC($D54*G53,2)),"")</f>
        <v>10514.69</v>
      </c>
      <c r="H54" s="59">
        <f>IFERROR(IF(SUM($E53:H53)=1,$D54-SUM($E54:G54),TRUNC($D54*H53,2)),"")</f>
        <v>21029.38</v>
      </c>
      <c r="I54" s="59">
        <f>IFERROR(IF(SUM($E53:I53)=1,$D54-SUM($E54:H54),TRUNC($D54*I53,2)),"")</f>
        <v>42058.76</v>
      </c>
      <c r="J54" s="59">
        <f>IFERROR(IF(SUM($E53:J53)=1,$D54-SUM($E54:I54),TRUNC($D54*J53,2)),"")</f>
        <v>42058.76</v>
      </c>
      <c r="K54" s="59">
        <f>IFERROR(IF(SUM($E53:K53)=1,$D54-SUM($E54:J54),TRUNC($D54*K53,2)),"")</f>
        <v>21029.38</v>
      </c>
      <c r="L54" s="59">
        <f>IFERROR(IF(SUM($E53:L53)=1,$D54-SUM($E54:K54),TRUNC($D54*L53,2)),"")</f>
        <v>21029.38</v>
      </c>
      <c r="M54" s="59">
        <f>IFERROR(IF(SUM($E53:M53)=1,$D54-SUM($E54:L54),TRUNC($D54*M53,2)),"")</f>
        <v>21029.38</v>
      </c>
      <c r="N54" s="59">
        <f>IFERROR(IF(SUM($E53:N53)=1,$D54-SUM($E54:M54),TRUNC($D54*N53,2)),"")</f>
        <v>10514.69</v>
      </c>
      <c r="O54" s="59">
        <f>IFERROR(IF(SUM($E53:O53)=1,$D54-SUM($E54:N54),TRUNC($D54*O53,2)),"")</f>
        <v>10514.729999999981</v>
      </c>
      <c r="P54" s="59">
        <f>IFERROR(IF(SUM($E53:P53)=1,$D54-SUM($E54:O54),TRUNC($D54*P53,2)),"")</f>
        <v>0</v>
      </c>
      <c r="Q54" s="60"/>
      <c r="R54" s="61">
        <f t="shared" si="2"/>
        <v>210293.84</v>
      </c>
      <c r="S54" s="57" t="str">
        <f t="shared" si="1"/>
        <v>OK</v>
      </c>
    </row>
    <row r="55" spans="1:19" ht="10.5" customHeight="1" thickBot="1" x14ac:dyDescent="0.25">
      <c r="A55" s="246" t="s">
        <v>50</v>
      </c>
      <c r="B55" s="246" t="s">
        <v>29</v>
      </c>
      <c r="C55" s="247">
        <v>1.1705243669001063E-2</v>
      </c>
      <c r="D55" s="53">
        <v>1</v>
      </c>
      <c r="E55" s="54"/>
      <c r="F55" s="54"/>
      <c r="G55" s="54"/>
      <c r="H55" s="54">
        <v>0.1</v>
      </c>
      <c r="I55" s="54">
        <v>0.1</v>
      </c>
      <c r="J55" s="54">
        <v>0.15</v>
      </c>
      <c r="K55" s="54">
        <v>0.2</v>
      </c>
      <c r="L55" s="54">
        <v>0.2</v>
      </c>
      <c r="M55" s="54">
        <v>0.2</v>
      </c>
      <c r="N55" s="54">
        <v>0.05</v>
      </c>
      <c r="O55" s="54"/>
      <c r="P55" s="54"/>
      <c r="Q55" s="55"/>
      <c r="R55" s="56">
        <f t="shared" si="2"/>
        <v>1</v>
      </c>
      <c r="S55" s="57" t="str">
        <f t="shared" si="1"/>
        <v>OK</v>
      </c>
    </row>
    <row r="56" spans="1:19" ht="10.5" customHeight="1" thickTop="1" x14ac:dyDescent="0.2">
      <c r="A56" s="246"/>
      <c r="B56" s="246"/>
      <c r="C56" s="247"/>
      <c r="D56" s="58">
        <v>67879.41</v>
      </c>
      <c r="E56" s="59">
        <f>IFERROR(TRUNC($D56*E55,2),"")</f>
        <v>0</v>
      </c>
      <c r="F56" s="59">
        <f>IFERROR(IF(SUM($E55:F55)=1,$D56-SUM($E56:E56),TRUNC($D56*F55,2)),"")</f>
        <v>0</v>
      </c>
      <c r="G56" s="59">
        <f>IFERROR(IF(SUM($E55:G55)=1,$D56-SUM($E56:F56),TRUNC($D56*G55,2)),"")</f>
        <v>0</v>
      </c>
      <c r="H56" s="59">
        <f>IFERROR(IF(SUM($E55:H55)=1,$D56-SUM($E56:G56),TRUNC($D56*H55,2)),"")</f>
        <v>6787.94</v>
      </c>
      <c r="I56" s="59">
        <f>IFERROR(IF(SUM($E55:I55)=1,$D56-SUM($E56:H56),TRUNC($D56*I55,2)),"")</f>
        <v>6787.94</v>
      </c>
      <c r="J56" s="59">
        <f>IFERROR(IF(SUM($E55:J55)=1,$D56-SUM($E56:I56),TRUNC($D56*J55,2)),"")</f>
        <v>10181.91</v>
      </c>
      <c r="K56" s="59">
        <f>IFERROR(IF(SUM($E55:K55)=1,$D56-SUM($E56:J56),TRUNC($D56*K55,2)),"")</f>
        <v>13575.88</v>
      </c>
      <c r="L56" s="59">
        <f>IFERROR(IF(SUM($E55:L55)=1,$D56-SUM($E56:K56),TRUNC($D56*L55,2)),"")</f>
        <v>13575.88</v>
      </c>
      <c r="M56" s="59">
        <f>IFERROR(IF(SUM($E55:M55)=1,$D56-SUM($E56:L56),TRUNC($D56*M55,2)),"")</f>
        <v>13575.88</v>
      </c>
      <c r="N56" s="59">
        <f>IFERROR(IF(SUM($E55:N55)=1,$D56-SUM($E56:M56),TRUNC($D56*N55,2)),"")</f>
        <v>3393.9800000000105</v>
      </c>
      <c r="O56" s="59">
        <f>IFERROR(IF(SUM($E55:O55)=1,$D56-SUM($E56:N56),TRUNC($D56*O55,2)),"")</f>
        <v>0</v>
      </c>
      <c r="P56" s="59">
        <f>IFERROR(IF(SUM($E55:P55)=1,$D56-SUM($E56:O56),TRUNC($D56*P55,2)),"")</f>
        <v>0</v>
      </c>
      <c r="Q56" s="60"/>
      <c r="R56" s="61">
        <f t="shared" si="2"/>
        <v>67879.41</v>
      </c>
      <c r="S56" s="57" t="str">
        <f t="shared" si="1"/>
        <v>OK</v>
      </c>
    </row>
    <row r="57" spans="1:19" ht="10.5" customHeight="1" thickBot="1" x14ac:dyDescent="0.25">
      <c r="A57" s="246" t="s">
        <v>51</v>
      </c>
      <c r="B57" s="246" t="s">
        <v>33</v>
      </c>
      <c r="C57" s="247">
        <v>2.0868311523945145E-2</v>
      </c>
      <c r="D57" s="53">
        <v>1</v>
      </c>
      <c r="E57" s="54"/>
      <c r="F57" s="54"/>
      <c r="G57" s="54"/>
      <c r="H57" s="54">
        <v>0.1</v>
      </c>
      <c r="I57" s="54">
        <v>0.1</v>
      </c>
      <c r="J57" s="54">
        <v>0.1</v>
      </c>
      <c r="K57" s="54">
        <v>0.2</v>
      </c>
      <c r="L57" s="54">
        <v>0.2</v>
      </c>
      <c r="M57" s="54">
        <v>0.2</v>
      </c>
      <c r="N57" s="54">
        <v>0.1</v>
      </c>
      <c r="O57" s="54"/>
      <c r="P57" s="54"/>
      <c r="Q57" s="55"/>
      <c r="R57" s="56">
        <f t="shared" si="2"/>
        <v>0.99999999999999989</v>
      </c>
      <c r="S57" s="57" t="str">
        <f t="shared" si="1"/>
        <v>OK</v>
      </c>
    </row>
    <row r="58" spans="1:19" ht="10.5" customHeight="1" thickTop="1" x14ac:dyDescent="0.2">
      <c r="A58" s="246"/>
      <c r="B58" s="246"/>
      <c r="C58" s="247"/>
      <c r="D58" s="58">
        <v>121016.59</v>
      </c>
      <c r="E58" s="59">
        <f>IFERROR(TRUNC($D58*E57,2),"")</f>
        <v>0</v>
      </c>
      <c r="F58" s="59">
        <f>IFERROR(IF(SUM($E57:F57)=1,$D58-SUM($E58:E58),TRUNC($D58*F57,2)),"")</f>
        <v>0</v>
      </c>
      <c r="G58" s="59">
        <f>IFERROR(IF(SUM($E57:G57)=1,$D58-SUM($E58:F58),TRUNC($D58*G57,2)),"")</f>
        <v>0</v>
      </c>
      <c r="H58" s="59">
        <f>IFERROR(IF(SUM($E57:H57)=1,$D58-SUM($E58:G58),TRUNC($D58*H57,2)),"")</f>
        <v>12101.65</v>
      </c>
      <c r="I58" s="59">
        <f>IFERROR(IF(SUM($E57:I57)=1,$D58-SUM($E58:H58),TRUNC($D58*I57,2)),"")</f>
        <v>12101.65</v>
      </c>
      <c r="J58" s="59">
        <f>IFERROR(IF(SUM($E57:J57)=1,$D58-SUM($E58:I58),TRUNC($D58*J57,2)),"")</f>
        <v>12101.65</v>
      </c>
      <c r="K58" s="59">
        <f>IFERROR(IF(SUM($E57:K57)=1,$D58-SUM($E58:J58),TRUNC($D58*K57,2)),"")</f>
        <v>24203.31</v>
      </c>
      <c r="L58" s="59">
        <f>IFERROR(IF(SUM($E57:L57)=1,$D58-SUM($E58:K58),TRUNC($D58*L57,2)),"")</f>
        <v>24203.31</v>
      </c>
      <c r="M58" s="59">
        <f>IFERROR(IF(SUM($E57:M57)=1,$D58-SUM($E58:L58),TRUNC($D58*M57,2)),"")</f>
        <v>24203.31</v>
      </c>
      <c r="N58" s="59">
        <f>IFERROR(IF(SUM($E57:N57)=1,$D58-SUM($E58:M58),TRUNC($D58*N57,2)),"")</f>
        <v>12101.710000000006</v>
      </c>
      <c r="O58" s="59">
        <f>IFERROR(IF(SUM($E57:O57)=1,$D58-SUM($E58:N58),TRUNC($D58*O57,2)),"")</f>
        <v>0</v>
      </c>
      <c r="P58" s="59">
        <f>IFERROR(IF(SUM($E57:P57)=1,$D58-SUM($E58:O58),TRUNC($D58*P57,2)),"")</f>
        <v>0</v>
      </c>
      <c r="Q58" s="60"/>
      <c r="R58" s="61">
        <f t="shared" si="2"/>
        <v>121016.59</v>
      </c>
      <c r="S58" s="57" t="str">
        <f t="shared" si="1"/>
        <v>OK</v>
      </c>
    </row>
    <row r="59" spans="1:19" ht="10.5" customHeight="1" thickBot="1" x14ac:dyDescent="0.25">
      <c r="A59" s="246" t="s">
        <v>52</v>
      </c>
      <c r="B59" s="246" t="s">
        <v>35</v>
      </c>
      <c r="C59" s="247">
        <v>1.0701027463249357E-3</v>
      </c>
      <c r="D59" s="53">
        <v>1</v>
      </c>
      <c r="E59" s="54"/>
      <c r="F59" s="54"/>
      <c r="G59" s="54"/>
      <c r="H59" s="54"/>
      <c r="I59" s="54"/>
      <c r="J59" s="54"/>
      <c r="K59" s="54"/>
      <c r="L59" s="54"/>
      <c r="M59" s="54">
        <v>0.25</v>
      </c>
      <c r="N59" s="54">
        <v>0.25</v>
      </c>
      <c r="O59" s="54">
        <v>0.25</v>
      </c>
      <c r="P59" s="54">
        <v>0.25</v>
      </c>
      <c r="Q59" s="55"/>
      <c r="R59" s="56">
        <f t="shared" si="2"/>
        <v>1</v>
      </c>
      <c r="S59" s="57" t="str">
        <f t="shared" si="1"/>
        <v>OK</v>
      </c>
    </row>
    <row r="60" spans="1:19" ht="10.5" customHeight="1" thickTop="1" x14ac:dyDescent="0.2">
      <c r="A60" s="246"/>
      <c r="B60" s="246"/>
      <c r="C60" s="247"/>
      <c r="D60" s="58">
        <v>6205.59</v>
      </c>
      <c r="E60" s="59">
        <f>IFERROR(TRUNC($D60*E59,2),"")</f>
        <v>0</v>
      </c>
      <c r="F60" s="59">
        <f>IFERROR(IF(SUM($E59:F59)=1,$D60-SUM($E60:E60),TRUNC($D60*F59,2)),"")</f>
        <v>0</v>
      </c>
      <c r="G60" s="59">
        <f>IFERROR(IF(SUM($E59:G59)=1,$D60-SUM($E60:F60),TRUNC($D60*G59,2)),"")</f>
        <v>0</v>
      </c>
      <c r="H60" s="59">
        <f>IFERROR(IF(SUM($E59:H59)=1,$D60-SUM($E60:G60),TRUNC($D60*H59,2)),"")</f>
        <v>0</v>
      </c>
      <c r="I60" s="59">
        <f>IFERROR(IF(SUM($E59:I59)=1,$D60-SUM($E60:H60),TRUNC($D60*I59,2)),"")</f>
        <v>0</v>
      </c>
      <c r="J60" s="59">
        <f>IFERROR(IF(SUM($E59:J59)=1,$D60-SUM($E60:I60),TRUNC($D60*J59,2)),"")</f>
        <v>0</v>
      </c>
      <c r="K60" s="59">
        <f>IFERROR(IF(SUM($E59:K59)=1,$D60-SUM($E60:J60),TRUNC($D60*K59,2)),"")</f>
        <v>0</v>
      </c>
      <c r="L60" s="59">
        <f>IFERROR(IF(SUM($E59:L59)=1,$D60-SUM($E60:K60),TRUNC($D60*L59,2)),"")</f>
        <v>0</v>
      </c>
      <c r="M60" s="59">
        <f>IFERROR(IF(SUM($E59:M59)=1,$D60-SUM($E60:L60),TRUNC($D60*M59,2)),"")</f>
        <v>1551.39</v>
      </c>
      <c r="N60" s="59">
        <f>IFERROR(IF(SUM($E59:N59)=1,$D60-SUM($E60:M60),TRUNC($D60*N59,2)),"")</f>
        <v>1551.39</v>
      </c>
      <c r="O60" s="59">
        <f>IFERROR(IF(SUM($E59:O59)=1,$D60-SUM($E60:N60),TRUNC($D60*O59,2)),"")</f>
        <v>1551.39</v>
      </c>
      <c r="P60" s="59">
        <f>IFERROR(IF(SUM($E59:P59)=1,$D60-SUM($E60:O60),TRUNC($D60*P59,2)),"")</f>
        <v>1551.42</v>
      </c>
      <c r="Q60" s="60"/>
      <c r="R60" s="61">
        <f t="shared" si="2"/>
        <v>6205.59</v>
      </c>
      <c r="S60" s="57" t="str">
        <f t="shared" si="1"/>
        <v>OK</v>
      </c>
    </row>
    <row r="61" spans="1:19" ht="10.5" customHeight="1" thickBot="1" x14ac:dyDescent="0.25">
      <c r="A61" s="246" t="s">
        <v>53</v>
      </c>
      <c r="B61" s="246" t="s">
        <v>37</v>
      </c>
      <c r="C61" s="247">
        <v>6.8649471131439245E-3</v>
      </c>
      <c r="D61" s="53">
        <v>1</v>
      </c>
      <c r="E61" s="54"/>
      <c r="F61" s="54"/>
      <c r="G61" s="54"/>
      <c r="H61" s="54"/>
      <c r="I61" s="54"/>
      <c r="J61" s="54"/>
      <c r="K61" s="54"/>
      <c r="L61" s="54"/>
      <c r="M61" s="54">
        <v>0.25</v>
      </c>
      <c r="N61" s="54">
        <v>0.25</v>
      </c>
      <c r="O61" s="54">
        <v>0.25</v>
      </c>
      <c r="P61" s="54">
        <v>0.25</v>
      </c>
      <c r="Q61" s="55"/>
      <c r="R61" s="56">
        <f t="shared" si="2"/>
        <v>1</v>
      </c>
      <c r="S61" s="57" t="str">
        <f t="shared" si="1"/>
        <v>OK</v>
      </c>
    </row>
    <row r="62" spans="1:19" ht="10.5" customHeight="1" thickTop="1" x14ac:dyDescent="0.2">
      <c r="A62" s="246"/>
      <c r="B62" s="246"/>
      <c r="C62" s="247"/>
      <c r="D62" s="58">
        <v>39810.239999999998</v>
      </c>
      <c r="E62" s="59">
        <f>IFERROR(TRUNC($D62*E61,2),"")</f>
        <v>0</v>
      </c>
      <c r="F62" s="59">
        <f>IFERROR(IF(SUM($E61:F61)=1,$D62-SUM($E62:E62),TRUNC($D62*F61,2)),"")</f>
        <v>0</v>
      </c>
      <c r="G62" s="59">
        <f>IFERROR(IF(SUM($E61:G61)=1,$D62-SUM($E62:F62),TRUNC($D62*G61,2)),"")</f>
        <v>0</v>
      </c>
      <c r="H62" s="59">
        <f>IFERROR(IF(SUM($E61:H61)=1,$D62-SUM($E62:G62),TRUNC($D62*H61,2)),"")</f>
        <v>0</v>
      </c>
      <c r="I62" s="59">
        <f>IFERROR(IF(SUM($E61:I61)=1,$D62-SUM($E62:H62),TRUNC($D62*I61,2)),"")</f>
        <v>0</v>
      </c>
      <c r="J62" s="59">
        <f>IFERROR(IF(SUM($E61:J61)=1,$D62-SUM($E62:I62),TRUNC($D62*J61,2)),"")</f>
        <v>0</v>
      </c>
      <c r="K62" s="59">
        <f>IFERROR(IF(SUM($E61:K61)=1,$D62-SUM($E62:J62),TRUNC($D62*K61,2)),"")</f>
        <v>0</v>
      </c>
      <c r="L62" s="59">
        <f>IFERROR(IF(SUM($E61:L61)=1,$D62-SUM($E62:K62),TRUNC($D62*L61,2)),"")</f>
        <v>0</v>
      </c>
      <c r="M62" s="59">
        <f>IFERROR(IF(SUM($E61:M61)=1,$D62-SUM($E62:L62),TRUNC($D62*M61,2)),"")</f>
        <v>9952.56</v>
      </c>
      <c r="N62" s="59">
        <f>IFERROR(IF(SUM($E61:N61)=1,$D62-SUM($E62:M62),TRUNC($D62*N61,2)),"")</f>
        <v>9952.56</v>
      </c>
      <c r="O62" s="59">
        <f>IFERROR(IF(SUM($E61:O61)=1,$D62-SUM($E62:N62),TRUNC($D62*O61,2)),"")</f>
        <v>9952.56</v>
      </c>
      <c r="P62" s="59">
        <f>IFERROR(IF(SUM($E61:P61)=1,$D62-SUM($E62:O62),TRUNC($D62*P61,2)),"")</f>
        <v>9952.5599999999977</v>
      </c>
      <c r="Q62" s="60"/>
      <c r="R62" s="61">
        <f t="shared" si="2"/>
        <v>39810.239999999998</v>
      </c>
      <c r="S62" s="57" t="str">
        <f t="shared" si="1"/>
        <v>OK</v>
      </c>
    </row>
    <row r="63" spans="1:19" ht="10.5" customHeight="1" thickBot="1" x14ac:dyDescent="0.25">
      <c r="A63" s="248" t="s">
        <v>54</v>
      </c>
      <c r="B63" s="248" t="s">
        <v>55</v>
      </c>
      <c r="C63" s="247">
        <v>2.1588579984972975E-2</v>
      </c>
      <c r="D63" s="53">
        <v>1</v>
      </c>
      <c r="E63" s="54"/>
      <c r="F63" s="54"/>
      <c r="G63" s="54"/>
      <c r="H63" s="54"/>
      <c r="I63" s="54"/>
      <c r="J63" s="54"/>
      <c r="K63" s="54"/>
      <c r="L63" s="54"/>
      <c r="M63" s="54">
        <v>0.3</v>
      </c>
      <c r="N63" s="54">
        <v>0.3</v>
      </c>
      <c r="O63" s="54">
        <v>0.4</v>
      </c>
      <c r="P63" s="54"/>
      <c r="Q63" s="55"/>
      <c r="R63" s="56">
        <f>SUM(E63:Q63)</f>
        <v>1</v>
      </c>
      <c r="S63" s="57" t="str">
        <f t="shared" si="1"/>
        <v>OK</v>
      </c>
    </row>
    <row r="64" spans="1:19" ht="10.5" customHeight="1" thickTop="1" x14ac:dyDescent="0.2">
      <c r="A64" s="249"/>
      <c r="B64" s="249"/>
      <c r="C64" s="247"/>
      <c r="D64" s="58">
        <v>125193.47</v>
      </c>
      <c r="E64" s="59">
        <f>IFERROR(TRUNC($D64*E63,2),"")</f>
        <v>0</v>
      </c>
      <c r="F64" s="59">
        <f>IFERROR(IF(SUM($E63:F63)=1,$D64-SUM($E64:E64),TRUNC($D64*F63,2)),"")</f>
        <v>0</v>
      </c>
      <c r="G64" s="59">
        <f>IFERROR(IF(SUM($E63:G63)=1,$D64-SUM($E64:F64),TRUNC($D64*G63,2)),"")</f>
        <v>0</v>
      </c>
      <c r="H64" s="59">
        <f>IFERROR(IF(SUM($E63:H63)=1,$D64-SUM($E64:G64),TRUNC($D64*H63,2)),"")</f>
        <v>0</v>
      </c>
      <c r="I64" s="59">
        <f>IFERROR(IF(SUM($E63:I63)=1,$D64-SUM($E64:H64),TRUNC($D64*I63,2)),"")</f>
        <v>0</v>
      </c>
      <c r="J64" s="59">
        <f>IFERROR(IF(SUM($E63:J63)=1,$D64-SUM($E64:I64),TRUNC($D64*J63,2)),"")</f>
        <v>0</v>
      </c>
      <c r="K64" s="59">
        <f>IFERROR(IF(SUM($E63:K63)=1,$D64-SUM($E64:J64),TRUNC($D64*K63,2)),"")</f>
        <v>0</v>
      </c>
      <c r="L64" s="59">
        <f>IFERROR(IF(SUM($E63:L63)=1,$D64-SUM($E64:K64),TRUNC($D64*L63,2)),"")</f>
        <v>0</v>
      </c>
      <c r="M64" s="59">
        <f>IFERROR(IF(SUM($E63:M63)=1,$D64-SUM($E64:L64),TRUNC($D64*M63,2)),"")</f>
        <v>37558.04</v>
      </c>
      <c r="N64" s="59">
        <f>IFERROR(IF(SUM($E63:N63)=1,$D64-SUM($E64:M64),TRUNC($D64*N63,2)),"")</f>
        <v>37558.04</v>
      </c>
      <c r="O64" s="59">
        <f>IFERROR(IF(SUM($E63:O63)=1,$D64-SUM($E64:N64),TRUNC($D64*O63,2)),"")</f>
        <v>50077.39</v>
      </c>
      <c r="P64" s="59">
        <f>IFERROR(IF(SUM($E63:P63)=1,$D64-SUM($E64:O64),TRUNC($D64*P63,2)),"")</f>
        <v>0</v>
      </c>
      <c r="Q64" s="60"/>
      <c r="R64" s="61">
        <f t="shared" si="2"/>
        <v>125193.47</v>
      </c>
      <c r="S64" s="57" t="str">
        <f t="shared" si="1"/>
        <v>OK</v>
      </c>
    </row>
    <row r="65" spans="1:19" ht="10.5" customHeight="1" thickBot="1" x14ac:dyDescent="0.25">
      <c r="A65" s="246" t="str">
        <f>IFERROR(INDEX([1]!Resumo[#Data],(ROW()-ROW(A$3))/2,1),"")</f>
        <v>2.12</v>
      </c>
      <c r="B65" s="246" t="str">
        <f>IFERROR(INDEX([1]!Resumo[#Data],(ROW()-ROW(B$3))/2,2),"OCULTAR LINHA")</f>
        <v>DIVERSOS</v>
      </c>
      <c r="C65" s="247">
        <f>IFERROR(INDEX([1]!Resumo[#Data],(ROW()-ROW(C$3))/2,4),"")</f>
        <v>1.7118795203630216E-2</v>
      </c>
      <c r="D65" s="53">
        <f>IF(D66="","",1)</f>
        <v>1</v>
      </c>
      <c r="E65" s="54"/>
      <c r="F65" s="54"/>
      <c r="G65" s="54"/>
      <c r="H65" s="54"/>
      <c r="I65" s="54"/>
      <c r="J65" s="54"/>
      <c r="K65" s="54"/>
      <c r="L65" s="54"/>
      <c r="M65" s="54">
        <v>0.2</v>
      </c>
      <c r="N65" s="54">
        <v>0.2</v>
      </c>
      <c r="O65" s="54">
        <v>0.3</v>
      </c>
      <c r="P65" s="54">
        <v>0.3</v>
      </c>
      <c r="Q65" s="55"/>
      <c r="R65" s="56">
        <f t="shared" ref="R65:R96" si="3">SUM(E65:Q65)</f>
        <v>1</v>
      </c>
      <c r="S65" s="57" t="str">
        <f t="shared" si="1"/>
        <v>OK</v>
      </c>
    </row>
    <row r="66" spans="1:19" ht="10.5" customHeight="1" thickTop="1" x14ac:dyDescent="0.2">
      <c r="A66" s="246"/>
      <c r="B66" s="246"/>
      <c r="C66" s="247"/>
      <c r="D66" s="58">
        <f>IFERROR(INDEX([1]!Resumo[#Data],(ROW()-ROW(D$4))/2,3),"")</f>
        <v>99272.92</v>
      </c>
      <c r="E66" s="59">
        <f>IFERROR(TRUNC($D66*E65,2),"")</f>
        <v>0</v>
      </c>
      <c r="F66" s="59">
        <f>IFERROR(IF(SUM($E65:F65)=1,$D66-SUM($E66:E66),TRUNC($D66*F65,2)),"")</f>
        <v>0</v>
      </c>
      <c r="G66" s="59">
        <f>IFERROR(IF(SUM($E65:G65)=1,$D66-SUM($E66:F66),TRUNC($D66*G65,2)),"")</f>
        <v>0</v>
      </c>
      <c r="H66" s="59">
        <f>IFERROR(IF(SUM($E65:H65)=1,$D66-SUM($E66:G66),TRUNC($D66*H65,2)),"")</f>
        <v>0</v>
      </c>
      <c r="I66" s="59">
        <f>IFERROR(IF(SUM($E65:I65)=1,$D66-SUM($E66:H66),TRUNC($D66*I65,2)),"")</f>
        <v>0</v>
      </c>
      <c r="J66" s="59">
        <f>IFERROR(IF(SUM($E65:J65)=1,$D66-SUM($E66:I66),TRUNC($D66*J65,2)),"")</f>
        <v>0</v>
      </c>
      <c r="K66" s="59">
        <f>IFERROR(IF(SUM($E65:K65)=1,$D66-SUM($E66:J66),TRUNC($D66*K65,2)),"")</f>
        <v>0</v>
      </c>
      <c r="L66" s="59">
        <f>IFERROR(IF(SUM($E65:L65)=1,$D66-SUM($E66:K66),TRUNC($D66*L65,2)),"")</f>
        <v>0</v>
      </c>
      <c r="M66" s="59">
        <f>IFERROR(IF(SUM($E65:M65)=1,$D66-SUM($E66:L66),TRUNC($D66*M65,2)),"")</f>
        <v>19854.580000000002</v>
      </c>
      <c r="N66" s="59">
        <f>IFERROR(IF(SUM($E65:N65)=1,$D66-SUM($E66:M66),TRUNC($D66*N65,2)),"")</f>
        <v>19854.580000000002</v>
      </c>
      <c r="O66" s="59">
        <f>IFERROR(IF(SUM($E65:O65)=1,$D66-SUM($E66:N66),TRUNC($D66*O65,2)),"")</f>
        <v>29781.87</v>
      </c>
      <c r="P66" s="59">
        <f>IFERROR(IF(SUM($E65:P65)=1,$D66-SUM($E66:O66),TRUNC($D66*P65,2)),"")</f>
        <v>29781.89</v>
      </c>
      <c r="Q66" s="60"/>
      <c r="R66" s="61">
        <f t="shared" si="3"/>
        <v>99272.92</v>
      </c>
      <c r="S66" s="57" t="str">
        <f t="shared" si="1"/>
        <v>OK</v>
      </c>
    </row>
    <row r="67" spans="1:19" ht="10.5" customHeight="1" thickBot="1" x14ac:dyDescent="0.25">
      <c r="A67" s="246" t="str">
        <f>IFERROR(INDEX([1]!Resumo[#Data],(ROW()-ROW(A$3))/2,1),"")</f>
        <v>2.13</v>
      </c>
      <c r="B67" s="246" t="str">
        <f>IFERROR(INDEX([1]!Resumo[#Data],(ROW()-ROW(B$3))/2,2),"OCULTAR LINHA")</f>
        <v>NÃO PACTUADOS</v>
      </c>
      <c r="C67" s="247">
        <f>IFERROR(INDEX([1]!Resumo[#Data],(ROW()-ROW(C$3))/2,4),"")</f>
        <v>0.1651019311669577</v>
      </c>
      <c r="D67" s="53">
        <f>IF(D68="","",1)</f>
        <v>1</v>
      </c>
      <c r="E67" s="54">
        <v>5.9299999999999999E-2</v>
      </c>
      <c r="F67" s="54">
        <v>5.9299999999999999E-2</v>
      </c>
      <c r="G67" s="54">
        <v>5.9299999999999999E-2</v>
      </c>
      <c r="H67" s="54">
        <v>5.9299999999999999E-2</v>
      </c>
      <c r="I67" s="54">
        <v>5.9299999999999999E-2</v>
      </c>
      <c r="J67" s="54">
        <v>5.9299999999999999E-2</v>
      </c>
      <c r="K67" s="54">
        <v>5.9299999999999999E-2</v>
      </c>
      <c r="L67" s="54">
        <v>0.1169</v>
      </c>
      <c r="M67" s="54">
        <v>0.1169</v>
      </c>
      <c r="N67" s="54">
        <v>0.1169</v>
      </c>
      <c r="O67" s="54">
        <v>0.1169</v>
      </c>
      <c r="P67" s="54">
        <v>0.1173</v>
      </c>
      <c r="Q67" s="55"/>
      <c r="R67" s="56">
        <f t="shared" si="3"/>
        <v>1</v>
      </c>
      <c r="S67" s="57" t="str">
        <f t="shared" si="1"/>
        <v>OK</v>
      </c>
    </row>
    <row r="68" spans="1:19" ht="10.5" customHeight="1" thickTop="1" x14ac:dyDescent="0.2">
      <c r="A68" s="246"/>
      <c r="B68" s="246"/>
      <c r="C68" s="247"/>
      <c r="D68" s="58">
        <f>IFERROR(INDEX([1]!Resumo[#Data],(ROW()-ROW(D$4))/2,3),"")</f>
        <v>957436</v>
      </c>
      <c r="E68" s="59">
        <f>IFERROR(TRUNC($D68*E67,2),"")</f>
        <v>56775.95</v>
      </c>
      <c r="F68" s="59">
        <f>IFERROR(IF(SUM($E67:F67)=1,$D68-SUM($E68:E68),TRUNC($D68*F67,2)),"")</f>
        <v>56775.95</v>
      </c>
      <c r="G68" s="59">
        <f>IFERROR(IF(SUM($E67:G67)=1,$D68-SUM($E68:F68),TRUNC($D68*G67,2)),"")</f>
        <v>56775.95</v>
      </c>
      <c r="H68" s="59">
        <f>IFERROR(IF(SUM($E67:H67)=1,$D68-SUM($E68:G68),TRUNC($D68*H67,2)),"")</f>
        <v>56775.95</v>
      </c>
      <c r="I68" s="59">
        <f>IFERROR(IF(SUM($E67:I67)=1,$D68-SUM($E68:H68),TRUNC($D68*I67,2)),"")</f>
        <v>56775.95</v>
      </c>
      <c r="J68" s="59">
        <f>IFERROR(IF(SUM($E67:J67)=1,$D68-SUM($E68:I68),TRUNC($D68*J67,2)),"")</f>
        <v>56775.95</v>
      </c>
      <c r="K68" s="59">
        <f>IFERROR(IF(SUM($E67:K67)=1,$D68-SUM($E68:J68),TRUNC($D68*K67,2)),"")</f>
        <v>56775.95</v>
      </c>
      <c r="L68" s="59">
        <f>IFERROR(IF(SUM($E67:L67)=1,$D68-SUM($E68:K68),TRUNC($D68*L67,2)),"")</f>
        <v>111924.26</v>
      </c>
      <c r="M68" s="59">
        <f>IFERROR(IF(SUM($E67:M67)=1,$D68-SUM($E68:L68),TRUNC($D68*M67,2)),"")</f>
        <v>111924.26</v>
      </c>
      <c r="N68" s="59">
        <f>IFERROR(IF(SUM($E67:N67)=1,$D68-SUM($E68:M68),TRUNC($D68*N67,2)),"")</f>
        <v>111924.26</v>
      </c>
      <c r="O68" s="59">
        <f>IFERROR(IF(SUM($E67:O67)=1,$D68-SUM($E68:N68),TRUNC($D68*O67,2)),"")</f>
        <v>111924.26</v>
      </c>
      <c r="P68" s="59">
        <f>IFERROR(IF(SUM($E67:P67)=1,$D68-SUM($E68:O68),TRUNC($D68*P67,2)),"")</f>
        <v>112307.30999999994</v>
      </c>
      <c r="Q68" s="60"/>
      <c r="R68" s="61">
        <f t="shared" si="3"/>
        <v>957436</v>
      </c>
      <c r="S68" s="57" t="str">
        <f t="shared" si="1"/>
        <v>OK</v>
      </c>
    </row>
    <row r="69" spans="1:19" ht="10.5" hidden="1" customHeight="1" thickBot="1" x14ac:dyDescent="0.25">
      <c r="A69" s="246" t="str">
        <f>IFERROR(INDEX([1]!Resumo[#Data],(ROW()-ROW(A$3))/2,1),"")</f>
        <v/>
      </c>
      <c r="B69" s="246" t="str">
        <f>IFERROR(INDEX([1]!Resumo[#Data],(ROW()-ROW(B$3))/2,2),"OCULTAR LINHA")</f>
        <v>OCULTAR LINHA</v>
      </c>
      <c r="C69" s="247" t="str">
        <f>IFERROR(INDEX([1]!Resumo[#Data],(ROW()-ROW(C$3))/2,4),"")</f>
        <v/>
      </c>
      <c r="D69" s="53" t="str">
        <f>IF(D70="","",1)</f>
        <v/>
      </c>
      <c r="E69" s="54"/>
      <c r="F69" s="54"/>
      <c r="G69" s="54"/>
      <c r="H69" s="54"/>
      <c r="I69" s="54"/>
      <c r="J69" s="54"/>
      <c r="K69" s="54"/>
      <c r="L69" s="54"/>
      <c r="M69" s="54"/>
      <c r="N69" s="54"/>
      <c r="O69" s="54"/>
      <c r="P69" s="54"/>
      <c r="Q69" s="55"/>
      <c r="R69" s="56">
        <f t="shared" si="3"/>
        <v>0</v>
      </c>
      <c r="S69" s="57" t="str">
        <f t="shared" ref="S69:S96" si="4">IF(R69=D69,"OK","ERRO")</f>
        <v>ERRO</v>
      </c>
    </row>
    <row r="70" spans="1:19" ht="10.5" hidden="1" customHeight="1" thickTop="1" x14ac:dyDescent="0.2">
      <c r="A70" s="246"/>
      <c r="B70" s="246"/>
      <c r="C70" s="247"/>
      <c r="D70" s="58" t="str">
        <f>IFERROR(INDEX([1]!Resumo[#Data],(ROW()-ROW(D$4))/2,3),"")</f>
        <v/>
      </c>
      <c r="E70" s="59" t="str">
        <f>IFERROR(TRUNC($D70*E69,2),"")</f>
        <v/>
      </c>
      <c r="F70" s="59" t="str">
        <f>IFERROR(IF(SUM($E69:F69)=1,$D70-SUM($E70:E70),TRUNC($D70*F69,2)),"")</f>
        <v/>
      </c>
      <c r="G70" s="59" t="str">
        <f>IFERROR(IF(SUM($E69:G69)=1,$D70-SUM($E70:F70),TRUNC($D70*G69,2)),"")</f>
        <v/>
      </c>
      <c r="H70" s="59" t="str">
        <f>IFERROR(IF(SUM($E69:H69)=1,$D70-SUM($E70:G70),TRUNC($D70*H69,2)),"")</f>
        <v/>
      </c>
      <c r="I70" s="59" t="str">
        <f>IFERROR(IF(SUM($E69:I69)=1,$D70-SUM($E70:H70),TRUNC($D70*I69,2)),"")</f>
        <v/>
      </c>
      <c r="J70" s="59" t="str">
        <f>IFERROR(IF(SUM($E69:J69)=1,$D70-SUM($E70:I70),TRUNC($D70*J69,2)),"")</f>
        <v/>
      </c>
      <c r="K70" s="59" t="str">
        <f>IFERROR(IF(SUM($E69:K69)=1,$D70-SUM($E70:J70),TRUNC($D70*K69,2)),"")</f>
        <v/>
      </c>
      <c r="L70" s="59" t="str">
        <f>IFERROR(IF(SUM($E69:L69)=1,$D70-SUM($E70:K70),TRUNC($D70*L69,2)),"")</f>
        <v/>
      </c>
      <c r="M70" s="59" t="str">
        <f>IFERROR(IF(SUM($E69:M69)=1,$D70-SUM($E70:L70),TRUNC($D70*M69,2)),"")</f>
        <v/>
      </c>
      <c r="N70" s="59" t="str">
        <f>IFERROR(IF(SUM($E69:N69)=1,$D70-SUM($E70:M70),TRUNC($D70*N69,2)),"")</f>
        <v/>
      </c>
      <c r="O70" s="59" t="str">
        <f>IFERROR(IF(SUM($E69:O69)=1,$D70-SUM($E70:N70),TRUNC($D70*O69,2)),"")</f>
        <v/>
      </c>
      <c r="P70" s="59" t="str">
        <f>IFERROR(IF(SUM($E69:P69)=1,$D70-SUM($E70:O70),TRUNC($D70*P69,2)),"")</f>
        <v/>
      </c>
      <c r="Q70" s="60"/>
      <c r="R70" s="61">
        <f t="shared" si="3"/>
        <v>0</v>
      </c>
      <c r="S70" s="57" t="str">
        <f t="shared" si="4"/>
        <v>ERRO</v>
      </c>
    </row>
    <row r="71" spans="1:19" ht="10.5" hidden="1" customHeight="1" thickBot="1" x14ac:dyDescent="0.25">
      <c r="A71" s="246" t="str">
        <f>IFERROR(INDEX([1]!Resumo[#Data],(ROW()-ROW(A$3))/2,1),"")</f>
        <v/>
      </c>
      <c r="B71" s="246" t="str">
        <f>IFERROR(INDEX([1]!Resumo[#Data],(ROW()-ROW(B$3))/2,2),"OCULTAR LINHA")</f>
        <v>OCULTAR LINHA</v>
      </c>
      <c r="C71" s="247" t="str">
        <f>IFERROR(INDEX([1]!Resumo[#Data],(ROW()-ROW(C$3))/2,4),"")</f>
        <v/>
      </c>
      <c r="D71" s="53" t="str">
        <f>IF(D72="","",1)</f>
        <v/>
      </c>
      <c r="E71" s="54"/>
      <c r="F71" s="54"/>
      <c r="G71" s="54"/>
      <c r="H71" s="54"/>
      <c r="I71" s="54"/>
      <c r="J71" s="54"/>
      <c r="K71" s="54"/>
      <c r="L71" s="54"/>
      <c r="M71" s="54"/>
      <c r="N71" s="54"/>
      <c r="O71" s="54"/>
      <c r="P71" s="54"/>
      <c r="Q71" s="55"/>
      <c r="R71" s="56">
        <f t="shared" si="3"/>
        <v>0</v>
      </c>
      <c r="S71" s="57" t="str">
        <f t="shared" si="4"/>
        <v>ERRO</v>
      </c>
    </row>
    <row r="72" spans="1:19" ht="10.5" hidden="1" customHeight="1" thickTop="1" x14ac:dyDescent="0.2">
      <c r="A72" s="246"/>
      <c r="B72" s="246"/>
      <c r="C72" s="247"/>
      <c r="D72" s="58" t="str">
        <f>IFERROR(INDEX([1]!Resumo[#Data],(ROW()-ROW(D$4))/2,3),"")</f>
        <v/>
      </c>
      <c r="E72" s="59" t="str">
        <f>IFERROR(TRUNC($D72*E71,2),"")</f>
        <v/>
      </c>
      <c r="F72" s="59" t="str">
        <f>IFERROR(IF(SUM($E71:F71)=1,$D72-SUM($E72:E72),TRUNC($D72*F71,2)),"")</f>
        <v/>
      </c>
      <c r="G72" s="59" t="str">
        <f>IFERROR(IF(SUM($E71:G71)=1,$D72-SUM($E72:F72),TRUNC($D72*G71,2)),"")</f>
        <v/>
      </c>
      <c r="H72" s="59" t="str">
        <f>IFERROR(IF(SUM($E71:H71)=1,$D72-SUM($E72:G72),TRUNC($D72*H71,2)),"")</f>
        <v/>
      </c>
      <c r="I72" s="59" t="str">
        <f>IFERROR(IF(SUM($E71:I71)=1,$D72-SUM($E72:H72),TRUNC($D72*I71,2)),"")</f>
        <v/>
      </c>
      <c r="J72" s="59" t="str">
        <f>IFERROR(IF(SUM($E71:J71)=1,$D72-SUM($E72:I72),TRUNC($D72*J71,2)),"")</f>
        <v/>
      </c>
      <c r="K72" s="59" t="str">
        <f>IFERROR(IF(SUM($E71:K71)=1,$D72-SUM($E72:J72),TRUNC($D72*K71,2)),"")</f>
        <v/>
      </c>
      <c r="L72" s="59" t="str">
        <f>IFERROR(IF(SUM($E71:L71)=1,$D72-SUM($E72:K72),TRUNC($D72*L71,2)),"")</f>
        <v/>
      </c>
      <c r="M72" s="59" t="str">
        <f>IFERROR(IF(SUM($E71:M71)=1,$D72-SUM($E72:L72),TRUNC($D72*M71,2)),"")</f>
        <v/>
      </c>
      <c r="N72" s="59" t="str">
        <f>IFERROR(IF(SUM($E71:N71)=1,$D72-SUM($E72:M72),TRUNC($D72*N71,2)),"")</f>
        <v/>
      </c>
      <c r="O72" s="59" t="str">
        <f>IFERROR(IF(SUM($E71:O71)=1,$D72-SUM($E72:N72),TRUNC($D72*O71,2)),"")</f>
        <v/>
      </c>
      <c r="P72" s="59" t="str">
        <f>IFERROR(IF(SUM($E71:P71)=1,$D72-SUM($E72:O72),TRUNC($D72*P71,2)),"")</f>
        <v/>
      </c>
      <c r="Q72" s="60"/>
      <c r="R72" s="61">
        <f t="shared" si="3"/>
        <v>0</v>
      </c>
      <c r="S72" s="57" t="str">
        <f t="shared" si="4"/>
        <v>ERRO</v>
      </c>
    </row>
    <row r="73" spans="1:19" ht="10.5" hidden="1" customHeight="1" thickBot="1" x14ac:dyDescent="0.25">
      <c r="A73" s="246" t="str">
        <f>IFERROR(INDEX([1]!Resumo[#Data],(ROW()-ROW(A$3))/2,1),"")</f>
        <v/>
      </c>
      <c r="B73" s="246" t="str">
        <f>IFERROR(INDEX([1]!Resumo[#Data],(ROW()-ROW(B$3))/2,2),"OCULTAR LINHA")</f>
        <v>OCULTAR LINHA</v>
      </c>
      <c r="C73" s="247" t="str">
        <f>IFERROR(INDEX([1]!Resumo[#Data],(ROW()-ROW(C$3))/2,4),"")</f>
        <v/>
      </c>
      <c r="D73" s="53" t="str">
        <f>IF(D74="","",1)</f>
        <v/>
      </c>
      <c r="E73" s="54"/>
      <c r="F73" s="54"/>
      <c r="G73" s="54"/>
      <c r="H73" s="54"/>
      <c r="I73" s="54"/>
      <c r="J73" s="54"/>
      <c r="K73" s="54"/>
      <c r="L73" s="54"/>
      <c r="M73" s="54"/>
      <c r="N73" s="54"/>
      <c r="O73" s="54"/>
      <c r="P73" s="54"/>
      <c r="Q73" s="55"/>
      <c r="R73" s="56">
        <f t="shared" si="3"/>
        <v>0</v>
      </c>
      <c r="S73" s="57" t="str">
        <f t="shared" si="4"/>
        <v>ERRO</v>
      </c>
    </row>
    <row r="74" spans="1:19" ht="10.5" hidden="1" customHeight="1" thickTop="1" x14ac:dyDescent="0.2">
      <c r="A74" s="246"/>
      <c r="B74" s="246"/>
      <c r="C74" s="247"/>
      <c r="D74" s="58" t="str">
        <f>IFERROR(INDEX([1]!Resumo[#Data],(ROW()-ROW(D$4))/2,3),"")</f>
        <v/>
      </c>
      <c r="E74" s="59" t="str">
        <f>IFERROR(TRUNC($D74*E73,2),"")</f>
        <v/>
      </c>
      <c r="F74" s="59" t="str">
        <f>IFERROR(IF(SUM($E73:F73)=1,$D74-SUM($E74:E74),TRUNC($D74*F73,2)),"")</f>
        <v/>
      </c>
      <c r="G74" s="59" t="str">
        <f>IFERROR(IF(SUM($E73:G73)=1,$D74-SUM($E74:F74),TRUNC($D74*G73,2)),"")</f>
        <v/>
      </c>
      <c r="H74" s="59" t="str">
        <f>IFERROR(IF(SUM($E73:H73)=1,$D74-SUM($E74:G74),TRUNC($D74*H73,2)),"")</f>
        <v/>
      </c>
      <c r="I74" s="59" t="str">
        <f>IFERROR(IF(SUM($E73:I73)=1,$D74-SUM($E74:H74),TRUNC($D74*I73,2)),"")</f>
        <v/>
      </c>
      <c r="J74" s="59" t="str">
        <f>IFERROR(IF(SUM($E73:J73)=1,$D74-SUM($E74:I74),TRUNC($D74*J73,2)),"")</f>
        <v/>
      </c>
      <c r="K74" s="59" t="str">
        <f>IFERROR(IF(SUM($E73:K73)=1,$D74-SUM($E74:J74),TRUNC($D74*K73,2)),"")</f>
        <v/>
      </c>
      <c r="L74" s="59" t="str">
        <f>IFERROR(IF(SUM($E73:L73)=1,$D74-SUM($E74:K74),TRUNC($D74*L73,2)),"")</f>
        <v/>
      </c>
      <c r="M74" s="59" t="str">
        <f>IFERROR(IF(SUM($E73:M73)=1,$D74-SUM($E74:L74),TRUNC($D74*M73,2)),"")</f>
        <v/>
      </c>
      <c r="N74" s="59" t="str">
        <f>IFERROR(IF(SUM($E73:N73)=1,$D74-SUM($E74:M74),TRUNC($D74*N73,2)),"")</f>
        <v/>
      </c>
      <c r="O74" s="59" t="str">
        <f>IFERROR(IF(SUM($E73:O73)=1,$D74-SUM($E74:N74),TRUNC($D74*O73,2)),"")</f>
        <v/>
      </c>
      <c r="P74" s="59" t="str">
        <f>IFERROR(IF(SUM($E73:P73)=1,$D74-SUM($E74:O74),TRUNC($D74*P73,2)),"")</f>
        <v/>
      </c>
      <c r="Q74" s="60"/>
      <c r="R74" s="61">
        <f t="shared" si="3"/>
        <v>0</v>
      </c>
      <c r="S74" s="57" t="str">
        <f t="shared" si="4"/>
        <v>ERRO</v>
      </c>
    </row>
    <row r="75" spans="1:19" ht="10.5" hidden="1" customHeight="1" thickBot="1" x14ac:dyDescent="0.25">
      <c r="A75" s="246" t="str">
        <f>IFERROR(INDEX([1]!Resumo[#Data],(ROW()-ROW(A$3))/2,1),"")</f>
        <v/>
      </c>
      <c r="B75" s="246" t="str">
        <f>IFERROR(INDEX([1]!Resumo[#Data],(ROW()-ROW(B$3))/2,2),"OCULTAR LINHA")</f>
        <v>OCULTAR LINHA</v>
      </c>
      <c r="C75" s="247" t="str">
        <f>IFERROR(INDEX([1]!Resumo[#Data],(ROW()-ROW(C$3))/2,4),"")</f>
        <v/>
      </c>
      <c r="D75" s="53" t="str">
        <f>IF(D76="","",1)</f>
        <v/>
      </c>
      <c r="E75" s="54"/>
      <c r="F75" s="54"/>
      <c r="G75" s="54"/>
      <c r="H75" s="54"/>
      <c r="I75" s="54"/>
      <c r="J75" s="54"/>
      <c r="K75" s="54"/>
      <c r="L75" s="54"/>
      <c r="M75" s="54"/>
      <c r="N75" s="54"/>
      <c r="O75" s="54"/>
      <c r="P75" s="54"/>
      <c r="Q75" s="55"/>
      <c r="R75" s="56">
        <f t="shared" si="3"/>
        <v>0</v>
      </c>
      <c r="S75" s="57" t="str">
        <f t="shared" si="4"/>
        <v>ERRO</v>
      </c>
    </row>
    <row r="76" spans="1:19" ht="10.5" hidden="1" customHeight="1" thickTop="1" x14ac:dyDescent="0.2">
      <c r="A76" s="246"/>
      <c r="B76" s="246"/>
      <c r="C76" s="247"/>
      <c r="D76" s="58" t="str">
        <f>IFERROR(INDEX([1]!Resumo[#Data],(ROW()-ROW(D$4))/2,3),"")</f>
        <v/>
      </c>
      <c r="E76" s="59" t="str">
        <f>IFERROR(TRUNC($D76*E75,2),"")</f>
        <v/>
      </c>
      <c r="F76" s="59" t="str">
        <f>IFERROR(IF(SUM($E75:F75)=1,$D76-SUM($E76:E76),TRUNC($D76*F75,2)),"")</f>
        <v/>
      </c>
      <c r="G76" s="59" t="str">
        <f>IFERROR(IF(SUM($E75:G75)=1,$D76-SUM($E76:F76),TRUNC($D76*G75,2)),"")</f>
        <v/>
      </c>
      <c r="H76" s="59" t="str">
        <f>IFERROR(IF(SUM($E75:H75)=1,$D76-SUM($E76:G76),TRUNC($D76*H75,2)),"")</f>
        <v/>
      </c>
      <c r="I76" s="59" t="str">
        <f>IFERROR(IF(SUM($E75:I75)=1,$D76-SUM($E76:H76),TRUNC($D76*I75,2)),"")</f>
        <v/>
      </c>
      <c r="J76" s="59" t="str">
        <f>IFERROR(IF(SUM($E75:J75)=1,$D76-SUM($E76:I76),TRUNC($D76*J75,2)),"")</f>
        <v/>
      </c>
      <c r="K76" s="59" t="str">
        <f>IFERROR(IF(SUM($E75:K75)=1,$D76-SUM($E76:J76),TRUNC($D76*K75,2)),"")</f>
        <v/>
      </c>
      <c r="L76" s="59" t="str">
        <f>IFERROR(IF(SUM($E75:L75)=1,$D76-SUM($E76:K76),TRUNC($D76*L75,2)),"")</f>
        <v/>
      </c>
      <c r="M76" s="59" t="str">
        <f>IFERROR(IF(SUM($E75:M75)=1,$D76-SUM($E76:L76),TRUNC($D76*M75,2)),"")</f>
        <v/>
      </c>
      <c r="N76" s="59" t="str">
        <f>IFERROR(IF(SUM($E75:N75)=1,$D76-SUM($E76:M76),TRUNC($D76*N75,2)),"")</f>
        <v/>
      </c>
      <c r="O76" s="59" t="str">
        <f>IFERROR(IF(SUM($E75:O75)=1,$D76-SUM($E76:N76),TRUNC($D76*O75,2)),"")</f>
        <v/>
      </c>
      <c r="P76" s="59" t="str">
        <f>IFERROR(IF(SUM($E75:P75)=1,$D76-SUM($E76:O76),TRUNC($D76*P75,2)),"")</f>
        <v/>
      </c>
      <c r="Q76" s="60"/>
      <c r="R76" s="61">
        <f t="shared" si="3"/>
        <v>0</v>
      </c>
      <c r="S76" s="57" t="str">
        <f t="shared" si="4"/>
        <v>ERRO</v>
      </c>
    </row>
    <row r="77" spans="1:19" ht="10.5" hidden="1" customHeight="1" thickBot="1" x14ac:dyDescent="0.25">
      <c r="A77" s="246" t="str">
        <f>IFERROR(INDEX([1]!Resumo[#Data],(ROW()-ROW(A$3))/2,1),"")</f>
        <v/>
      </c>
      <c r="B77" s="246" t="str">
        <f>IFERROR(INDEX([1]!Resumo[#Data],(ROW()-ROW(B$3))/2,2),"OCULTAR LINHA")</f>
        <v>OCULTAR LINHA</v>
      </c>
      <c r="C77" s="247" t="str">
        <f>IFERROR(INDEX([1]!Resumo[#Data],(ROW()-ROW(C$3))/2,4),"")</f>
        <v/>
      </c>
      <c r="D77" s="53" t="str">
        <f>IF(D78="","",1)</f>
        <v/>
      </c>
      <c r="E77" s="54"/>
      <c r="F77" s="54"/>
      <c r="G77" s="54"/>
      <c r="H77" s="54"/>
      <c r="I77" s="54"/>
      <c r="J77" s="54"/>
      <c r="K77" s="54"/>
      <c r="L77" s="54"/>
      <c r="M77" s="54"/>
      <c r="N77" s="54"/>
      <c r="O77" s="54"/>
      <c r="P77" s="54"/>
      <c r="Q77" s="55"/>
      <c r="R77" s="56">
        <f t="shared" si="3"/>
        <v>0</v>
      </c>
      <c r="S77" s="57" t="str">
        <f t="shared" si="4"/>
        <v>ERRO</v>
      </c>
    </row>
    <row r="78" spans="1:19" ht="10.5" hidden="1" customHeight="1" thickTop="1" x14ac:dyDescent="0.2">
      <c r="A78" s="246"/>
      <c r="B78" s="246"/>
      <c r="C78" s="247"/>
      <c r="D78" s="58" t="str">
        <f>IFERROR(INDEX([1]!Resumo[#Data],(ROW()-ROW(D$4))/2,3),"")</f>
        <v/>
      </c>
      <c r="E78" s="59" t="str">
        <f>IFERROR(TRUNC($D78*E77,2),"")</f>
        <v/>
      </c>
      <c r="F78" s="59" t="str">
        <f>IFERROR(IF(SUM($E77:F77)=1,$D78-SUM($E78:E78),TRUNC($D78*F77,2)),"")</f>
        <v/>
      </c>
      <c r="G78" s="59" t="str">
        <f>IFERROR(IF(SUM($E77:G77)=1,$D78-SUM($E78:F78),TRUNC($D78*G77,2)),"")</f>
        <v/>
      </c>
      <c r="H78" s="59" t="str">
        <f>IFERROR(IF(SUM($E77:H77)=1,$D78-SUM($E78:G78),TRUNC($D78*H77,2)),"")</f>
        <v/>
      </c>
      <c r="I78" s="59" t="str">
        <f>IFERROR(IF(SUM($E77:I77)=1,$D78-SUM($E78:H78),TRUNC($D78*I77,2)),"")</f>
        <v/>
      </c>
      <c r="J78" s="59" t="str">
        <f>IFERROR(IF(SUM($E77:J77)=1,$D78-SUM($E78:I78),TRUNC($D78*J77,2)),"")</f>
        <v/>
      </c>
      <c r="K78" s="59" t="str">
        <f>IFERROR(IF(SUM($E77:K77)=1,$D78-SUM($E78:J78),TRUNC($D78*K77,2)),"")</f>
        <v/>
      </c>
      <c r="L78" s="59" t="str">
        <f>IFERROR(IF(SUM($E77:L77)=1,$D78-SUM($E78:K78),TRUNC($D78*L77,2)),"")</f>
        <v/>
      </c>
      <c r="M78" s="59" t="str">
        <f>IFERROR(IF(SUM($E77:M77)=1,$D78-SUM($E78:L78),TRUNC($D78*M77,2)),"")</f>
        <v/>
      </c>
      <c r="N78" s="59" t="str">
        <f>IFERROR(IF(SUM($E77:N77)=1,$D78-SUM($E78:M78),TRUNC($D78*N77,2)),"")</f>
        <v/>
      </c>
      <c r="O78" s="59" t="str">
        <f>IFERROR(IF(SUM($E77:O77)=1,$D78-SUM($E78:N78),TRUNC($D78*O77,2)),"")</f>
        <v/>
      </c>
      <c r="P78" s="59" t="str">
        <f>IFERROR(IF(SUM($E77:P77)=1,$D78-SUM($E78:O78),TRUNC($D78*P77,2)),"")</f>
        <v/>
      </c>
      <c r="Q78" s="60"/>
      <c r="R78" s="61">
        <f t="shared" si="3"/>
        <v>0</v>
      </c>
      <c r="S78" s="57" t="str">
        <f t="shared" si="4"/>
        <v>ERRO</v>
      </c>
    </row>
    <row r="79" spans="1:19" ht="10.5" hidden="1" customHeight="1" thickBot="1" x14ac:dyDescent="0.25">
      <c r="A79" s="246" t="str">
        <f>IFERROR(INDEX([1]!Resumo[#Data],(ROW()-ROW(A$3))/2,1),"")</f>
        <v/>
      </c>
      <c r="B79" s="246" t="str">
        <f>IFERROR(INDEX([1]!Resumo[#Data],(ROW()-ROW(B$3))/2,2),"OCULTAR LINHA")</f>
        <v>OCULTAR LINHA</v>
      </c>
      <c r="C79" s="247" t="str">
        <f>IFERROR(INDEX([1]!Resumo[#Data],(ROW()-ROW(C$3))/2,4),"")</f>
        <v/>
      </c>
      <c r="D79" s="53" t="str">
        <f>IF(D80="","",1)</f>
        <v/>
      </c>
      <c r="E79" s="54"/>
      <c r="F79" s="54"/>
      <c r="G79" s="54"/>
      <c r="H79" s="54"/>
      <c r="I79" s="54"/>
      <c r="J79" s="54"/>
      <c r="K79" s="54"/>
      <c r="L79" s="54"/>
      <c r="M79" s="54"/>
      <c r="N79" s="54"/>
      <c r="O79" s="54"/>
      <c r="P79" s="54"/>
      <c r="Q79" s="55"/>
      <c r="R79" s="56">
        <f t="shared" si="3"/>
        <v>0</v>
      </c>
      <c r="S79" s="57" t="str">
        <f t="shared" si="4"/>
        <v>ERRO</v>
      </c>
    </row>
    <row r="80" spans="1:19" ht="10.5" hidden="1" customHeight="1" thickTop="1" x14ac:dyDescent="0.2">
      <c r="A80" s="246"/>
      <c r="B80" s="246"/>
      <c r="C80" s="247"/>
      <c r="D80" s="58" t="str">
        <f>IFERROR(INDEX([1]!Resumo[#Data],(ROW()-ROW(D$4))/2,3),"")</f>
        <v/>
      </c>
      <c r="E80" s="59" t="str">
        <f>IFERROR(TRUNC($D80*E79,2),"")</f>
        <v/>
      </c>
      <c r="F80" s="59" t="str">
        <f>IFERROR(IF(SUM($E79:F79)=1,$D80-SUM($E80:E80),TRUNC($D80*F79,2)),"")</f>
        <v/>
      </c>
      <c r="G80" s="59" t="str">
        <f>IFERROR(IF(SUM($E79:G79)=1,$D80-SUM($E80:F80),TRUNC($D80*G79,2)),"")</f>
        <v/>
      </c>
      <c r="H80" s="59" t="str">
        <f>IFERROR(IF(SUM($E79:H79)=1,$D80-SUM($E80:G80),TRUNC($D80*H79,2)),"")</f>
        <v/>
      </c>
      <c r="I80" s="59" t="str">
        <f>IFERROR(IF(SUM($E79:I79)=1,$D80-SUM($E80:H80),TRUNC($D80*I79,2)),"")</f>
        <v/>
      </c>
      <c r="J80" s="59" t="str">
        <f>IFERROR(IF(SUM($E79:J79)=1,$D80-SUM($E80:I80),TRUNC($D80*J79,2)),"")</f>
        <v/>
      </c>
      <c r="K80" s="59" t="str">
        <f>IFERROR(IF(SUM($E79:K79)=1,$D80-SUM($E80:J80),TRUNC($D80*K79,2)),"")</f>
        <v/>
      </c>
      <c r="L80" s="59" t="str">
        <f>IFERROR(IF(SUM($E79:L79)=1,$D80-SUM($E80:K80),TRUNC($D80*L79,2)),"")</f>
        <v/>
      </c>
      <c r="M80" s="59" t="str">
        <f>IFERROR(IF(SUM($E79:M79)=1,$D80-SUM($E80:L80),TRUNC($D80*M79,2)),"")</f>
        <v/>
      </c>
      <c r="N80" s="59" t="str">
        <f>IFERROR(IF(SUM($E79:N79)=1,$D80-SUM($E80:M80),TRUNC($D80*N79,2)),"")</f>
        <v/>
      </c>
      <c r="O80" s="59" t="str">
        <f>IFERROR(IF(SUM($E79:O79)=1,$D80-SUM($E80:N80),TRUNC($D80*O79,2)),"")</f>
        <v/>
      </c>
      <c r="P80" s="59" t="str">
        <f>IFERROR(IF(SUM($E79:P79)=1,$D80-SUM($E80:O80),TRUNC($D80*P79,2)),"")</f>
        <v/>
      </c>
      <c r="Q80" s="60"/>
      <c r="R80" s="61">
        <f t="shared" si="3"/>
        <v>0</v>
      </c>
      <c r="S80" s="57" t="str">
        <f t="shared" si="4"/>
        <v>ERRO</v>
      </c>
    </row>
    <row r="81" spans="1:19" ht="10.5" hidden="1" customHeight="1" thickBot="1" x14ac:dyDescent="0.25">
      <c r="A81" s="246" t="str">
        <f>IFERROR(INDEX([1]!Resumo[#Data],(ROW()-ROW(A$3))/2,1),"")</f>
        <v/>
      </c>
      <c r="B81" s="246" t="str">
        <f>IFERROR(INDEX([1]!Resumo[#Data],(ROW()-ROW(B$3))/2,2),"OCULTAR LINHA")</f>
        <v>OCULTAR LINHA</v>
      </c>
      <c r="C81" s="247" t="str">
        <f>IFERROR(INDEX([1]!Resumo[#Data],(ROW()-ROW(C$3))/2,4),"")</f>
        <v/>
      </c>
      <c r="D81" s="53" t="str">
        <f>IF(D82="","",1)</f>
        <v/>
      </c>
      <c r="E81" s="54"/>
      <c r="F81" s="54"/>
      <c r="G81" s="54"/>
      <c r="H81" s="54"/>
      <c r="I81" s="54"/>
      <c r="J81" s="54"/>
      <c r="K81" s="54"/>
      <c r="L81" s="54"/>
      <c r="M81" s="54"/>
      <c r="N81" s="54"/>
      <c r="O81" s="54"/>
      <c r="P81" s="54"/>
      <c r="Q81" s="55"/>
      <c r="R81" s="56">
        <f t="shared" si="3"/>
        <v>0</v>
      </c>
      <c r="S81" s="57" t="str">
        <f t="shared" si="4"/>
        <v>ERRO</v>
      </c>
    </row>
    <row r="82" spans="1:19" ht="10.5" hidden="1" customHeight="1" thickTop="1" x14ac:dyDescent="0.2">
      <c r="A82" s="246"/>
      <c r="B82" s="246"/>
      <c r="C82" s="247"/>
      <c r="D82" s="58" t="str">
        <f>IFERROR(INDEX([1]!Resumo[#Data],(ROW()-ROW(D$4))/2,3),"")</f>
        <v/>
      </c>
      <c r="E82" s="59" t="str">
        <f>IFERROR(TRUNC($D82*E81,2),"")</f>
        <v/>
      </c>
      <c r="F82" s="59" t="str">
        <f>IFERROR(IF(SUM($E81:F81)=1,$D82-SUM($E82:E82),TRUNC($D82*F81,2)),"")</f>
        <v/>
      </c>
      <c r="G82" s="59" t="str">
        <f>IFERROR(IF(SUM($E81:G81)=1,$D82-SUM($E82:F82),TRUNC($D82*G81,2)),"")</f>
        <v/>
      </c>
      <c r="H82" s="59" t="str">
        <f>IFERROR(IF(SUM($E81:H81)=1,$D82-SUM($E82:G82),TRUNC($D82*H81,2)),"")</f>
        <v/>
      </c>
      <c r="I82" s="59" t="str">
        <f>IFERROR(IF(SUM($E81:I81)=1,$D82-SUM($E82:H82),TRUNC($D82*I81,2)),"")</f>
        <v/>
      </c>
      <c r="J82" s="59" t="str">
        <f>IFERROR(IF(SUM($E81:J81)=1,$D82-SUM($E82:I82),TRUNC($D82*J81,2)),"")</f>
        <v/>
      </c>
      <c r="K82" s="59" t="str">
        <f>IFERROR(IF(SUM($E81:K81)=1,$D82-SUM($E82:J82),TRUNC($D82*K81,2)),"")</f>
        <v/>
      </c>
      <c r="L82" s="59" t="str">
        <f>IFERROR(IF(SUM($E81:L81)=1,$D82-SUM($E82:K82),TRUNC($D82*L81,2)),"")</f>
        <v/>
      </c>
      <c r="M82" s="59" t="str">
        <f>IFERROR(IF(SUM($E81:M81)=1,$D82-SUM($E82:L82),TRUNC($D82*M81,2)),"")</f>
        <v/>
      </c>
      <c r="N82" s="59" t="str">
        <f>IFERROR(IF(SUM($E81:N81)=1,$D82-SUM($E82:M82),TRUNC($D82*N81,2)),"")</f>
        <v/>
      </c>
      <c r="O82" s="59" t="str">
        <f>IFERROR(IF(SUM($E81:O81)=1,$D82-SUM($E82:N82),TRUNC($D82*O81,2)),"")</f>
        <v/>
      </c>
      <c r="P82" s="59" t="str">
        <f>IFERROR(IF(SUM($E81:P81)=1,$D82-SUM($E82:O82),TRUNC($D82*P81,2)),"")</f>
        <v/>
      </c>
      <c r="Q82" s="60"/>
      <c r="R82" s="61">
        <f t="shared" si="3"/>
        <v>0</v>
      </c>
      <c r="S82" s="57" t="str">
        <f t="shared" si="4"/>
        <v>ERRO</v>
      </c>
    </row>
    <row r="83" spans="1:19" ht="10.5" hidden="1" customHeight="1" thickBot="1" x14ac:dyDescent="0.25">
      <c r="A83" s="246" t="str">
        <f>IFERROR(INDEX([1]!Resumo[#Data],(ROW()-ROW(A$3))/2,1),"")</f>
        <v/>
      </c>
      <c r="B83" s="246" t="str">
        <f>IFERROR(INDEX([1]!Resumo[#Data],(ROW()-ROW(B$3))/2,2),"OCULTAR LINHA")</f>
        <v>OCULTAR LINHA</v>
      </c>
      <c r="C83" s="247" t="str">
        <f>IFERROR(INDEX([1]!Resumo[#Data],(ROW()-ROW(C$3))/2,4),"")</f>
        <v/>
      </c>
      <c r="D83" s="53" t="str">
        <f>IF(D84="","",1)</f>
        <v/>
      </c>
      <c r="E83" s="54"/>
      <c r="F83" s="54"/>
      <c r="G83" s="54"/>
      <c r="H83" s="54"/>
      <c r="I83" s="54"/>
      <c r="J83" s="54"/>
      <c r="K83" s="54"/>
      <c r="L83" s="54"/>
      <c r="M83" s="54"/>
      <c r="N83" s="54"/>
      <c r="O83" s="54"/>
      <c r="P83" s="54"/>
      <c r="Q83" s="55"/>
      <c r="R83" s="56">
        <f t="shared" si="3"/>
        <v>0</v>
      </c>
      <c r="S83" s="57" t="str">
        <f t="shared" si="4"/>
        <v>ERRO</v>
      </c>
    </row>
    <row r="84" spans="1:19" ht="10.5" hidden="1" customHeight="1" thickTop="1" x14ac:dyDescent="0.2">
      <c r="A84" s="246"/>
      <c r="B84" s="246"/>
      <c r="C84" s="247"/>
      <c r="D84" s="58" t="str">
        <f>IFERROR(INDEX([1]!Resumo[#Data],(ROW()-ROW(D$4))/2,3),"")</f>
        <v/>
      </c>
      <c r="E84" s="59" t="str">
        <f>IFERROR(TRUNC($D84*E83,2),"")</f>
        <v/>
      </c>
      <c r="F84" s="59" t="str">
        <f>IFERROR(IF(SUM($E83:F83)=1,$D84-SUM($E84:E84),TRUNC($D84*F83,2)),"")</f>
        <v/>
      </c>
      <c r="G84" s="59" t="str">
        <f>IFERROR(IF(SUM($E83:G83)=1,$D84-SUM($E84:F84),TRUNC($D84*G83,2)),"")</f>
        <v/>
      </c>
      <c r="H84" s="59" t="str">
        <f>IFERROR(IF(SUM($E83:H83)=1,$D84-SUM($E84:G84),TRUNC($D84*H83,2)),"")</f>
        <v/>
      </c>
      <c r="I84" s="59" t="str">
        <f>IFERROR(IF(SUM($E83:I83)=1,$D84-SUM($E84:H84),TRUNC($D84*I83,2)),"")</f>
        <v/>
      </c>
      <c r="J84" s="59" t="str">
        <f>IFERROR(IF(SUM($E83:J83)=1,$D84-SUM($E84:I84),TRUNC($D84*J83,2)),"")</f>
        <v/>
      </c>
      <c r="K84" s="59" t="str">
        <f>IFERROR(IF(SUM($E83:K83)=1,$D84-SUM($E84:J84),TRUNC($D84*K83,2)),"")</f>
        <v/>
      </c>
      <c r="L84" s="59" t="str">
        <f>IFERROR(IF(SUM($E83:L83)=1,$D84-SUM($E84:K84),TRUNC($D84*L83,2)),"")</f>
        <v/>
      </c>
      <c r="M84" s="59" t="str">
        <f>IFERROR(IF(SUM($E83:M83)=1,$D84-SUM($E84:L84),TRUNC($D84*M83,2)),"")</f>
        <v/>
      </c>
      <c r="N84" s="59" t="str">
        <f>IFERROR(IF(SUM($E83:N83)=1,$D84-SUM($E84:M84),TRUNC($D84*N83,2)),"")</f>
        <v/>
      </c>
      <c r="O84" s="59" t="str">
        <f>IFERROR(IF(SUM($E83:O83)=1,$D84-SUM($E84:N84),TRUNC($D84*O83,2)),"")</f>
        <v/>
      </c>
      <c r="P84" s="59" t="str">
        <f>IFERROR(IF(SUM($E83:P83)=1,$D84-SUM($E84:O84),TRUNC($D84*P83,2)),"")</f>
        <v/>
      </c>
      <c r="Q84" s="60"/>
      <c r="R84" s="61">
        <f t="shared" si="3"/>
        <v>0</v>
      </c>
      <c r="S84" s="57" t="str">
        <f t="shared" si="4"/>
        <v>ERRO</v>
      </c>
    </row>
    <row r="85" spans="1:19" ht="10.5" hidden="1" customHeight="1" thickBot="1" x14ac:dyDescent="0.25">
      <c r="A85" s="246" t="str">
        <f>IFERROR(INDEX([1]!Resumo[#Data],(ROW()-ROW(A$3))/2,1),"")</f>
        <v/>
      </c>
      <c r="B85" s="246" t="str">
        <f>IFERROR(INDEX([1]!Resumo[#Data],(ROW()-ROW(B$3))/2,2),"OCULTAR LINHA")</f>
        <v>OCULTAR LINHA</v>
      </c>
      <c r="C85" s="247" t="str">
        <f>IFERROR(INDEX([1]!Resumo[#Data],(ROW()-ROW(C$3))/2,4),"")</f>
        <v/>
      </c>
      <c r="D85" s="53" t="str">
        <f>IF(D86="","",1)</f>
        <v/>
      </c>
      <c r="E85" s="54"/>
      <c r="F85" s="54"/>
      <c r="G85" s="54"/>
      <c r="H85" s="54"/>
      <c r="I85" s="54"/>
      <c r="J85" s="54"/>
      <c r="K85" s="54"/>
      <c r="L85" s="54"/>
      <c r="M85" s="54"/>
      <c r="N85" s="54"/>
      <c r="O85" s="54"/>
      <c r="P85" s="54"/>
      <c r="Q85" s="55"/>
      <c r="R85" s="56">
        <f t="shared" si="3"/>
        <v>0</v>
      </c>
      <c r="S85" s="57" t="str">
        <f t="shared" si="4"/>
        <v>ERRO</v>
      </c>
    </row>
    <row r="86" spans="1:19" ht="10.5" hidden="1" customHeight="1" thickTop="1" x14ac:dyDescent="0.2">
      <c r="A86" s="246"/>
      <c r="B86" s="246"/>
      <c r="C86" s="247"/>
      <c r="D86" s="58" t="str">
        <f>IFERROR(INDEX([1]!Resumo[#Data],(ROW()-ROW(D$4))/2,3),"")</f>
        <v/>
      </c>
      <c r="E86" s="59" t="str">
        <f>IFERROR(TRUNC($D86*E85,2),"")</f>
        <v/>
      </c>
      <c r="F86" s="59" t="str">
        <f>IFERROR(IF(SUM($E85:F85)=1,$D86-SUM($E86:E86),TRUNC($D86*F85,2)),"")</f>
        <v/>
      </c>
      <c r="G86" s="59" t="str">
        <f>IFERROR(IF(SUM($E85:G85)=1,$D86-SUM($E86:F86),TRUNC($D86*G85,2)),"")</f>
        <v/>
      </c>
      <c r="H86" s="59" t="str">
        <f>IFERROR(IF(SUM($E85:H85)=1,$D86-SUM($E86:G86),TRUNC($D86*H85,2)),"")</f>
        <v/>
      </c>
      <c r="I86" s="59" t="str">
        <f>IFERROR(IF(SUM($E85:I85)=1,$D86-SUM($E86:H86),TRUNC($D86*I85,2)),"")</f>
        <v/>
      </c>
      <c r="J86" s="59" t="str">
        <f>IFERROR(IF(SUM($E85:J85)=1,$D86-SUM($E86:I86),TRUNC($D86*J85,2)),"")</f>
        <v/>
      </c>
      <c r="K86" s="59" t="str">
        <f>IFERROR(IF(SUM($E85:K85)=1,$D86-SUM($E86:J86),TRUNC($D86*K85,2)),"")</f>
        <v/>
      </c>
      <c r="L86" s="59" t="str">
        <f>IFERROR(IF(SUM($E85:L85)=1,$D86-SUM($E86:K86),TRUNC($D86*L85,2)),"")</f>
        <v/>
      </c>
      <c r="M86" s="59" t="str">
        <f>IFERROR(IF(SUM($E85:M85)=1,$D86-SUM($E86:L86),TRUNC($D86*M85,2)),"")</f>
        <v/>
      </c>
      <c r="N86" s="59" t="str">
        <f>IFERROR(IF(SUM($E85:N85)=1,$D86-SUM($E86:M86),TRUNC($D86*N85,2)),"")</f>
        <v/>
      </c>
      <c r="O86" s="59" t="str">
        <f>IFERROR(IF(SUM($E85:O85)=1,$D86-SUM($E86:N86),TRUNC($D86*O85,2)),"")</f>
        <v/>
      </c>
      <c r="P86" s="59" t="str">
        <f>IFERROR(IF(SUM($E85:P85)=1,$D86-SUM($E86:O86),TRUNC($D86*P85,2)),"")</f>
        <v/>
      </c>
      <c r="Q86" s="60"/>
      <c r="R86" s="61">
        <f t="shared" si="3"/>
        <v>0</v>
      </c>
      <c r="S86" s="57" t="str">
        <f t="shared" si="4"/>
        <v>ERRO</v>
      </c>
    </row>
    <row r="87" spans="1:19" ht="10.5" hidden="1" customHeight="1" thickBot="1" x14ac:dyDescent="0.25">
      <c r="A87" s="246" t="str">
        <f>IFERROR(INDEX([1]!Resumo[#Data],(ROW()-ROW(A$3))/2,1),"")</f>
        <v/>
      </c>
      <c r="B87" s="246" t="str">
        <f>IFERROR(INDEX([1]!Resumo[#Data],(ROW()-ROW(B$3))/2,2),"OCULTAR LINHA")</f>
        <v>OCULTAR LINHA</v>
      </c>
      <c r="C87" s="247" t="str">
        <f>IFERROR(INDEX([1]!Resumo[#Data],(ROW()-ROW(C$3))/2,4),"")</f>
        <v/>
      </c>
      <c r="D87" s="53" t="str">
        <f>IF(D88="","",1)</f>
        <v/>
      </c>
      <c r="E87" s="54"/>
      <c r="F87" s="54"/>
      <c r="G87" s="54"/>
      <c r="H87" s="54"/>
      <c r="I87" s="54"/>
      <c r="J87" s="54"/>
      <c r="K87" s="54"/>
      <c r="L87" s="54"/>
      <c r="M87" s="54"/>
      <c r="N87" s="54"/>
      <c r="O87" s="54"/>
      <c r="P87" s="54"/>
      <c r="Q87" s="55"/>
      <c r="R87" s="56">
        <f t="shared" si="3"/>
        <v>0</v>
      </c>
      <c r="S87" s="57" t="str">
        <f t="shared" si="4"/>
        <v>ERRO</v>
      </c>
    </row>
    <row r="88" spans="1:19" ht="10.5" hidden="1" customHeight="1" thickTop="1" x14ac:dyDescent="0.2">
      <c r="A88" s="246"/>
      <c r="B88" s="246"/>
      <c r="C88" s="247"/>
      <c r="D88" s="58" t="str">
        <f>IFERROR(INDEX([1]!Resumo[#Data],(ROW()-ROW(D$4))/2,3),"")</f>
        <v/>
      </c>
      <c r="E88" s="59" t="str">
        <f>IFERROR(TRUNC($D88*E87,2),"")</f>
        <v/>
      </c>
      <c r="F88" s="59" t="str">
        <f>IFERROR(IF(SUM($E87:F87)=1,$D88-SUM($E88:E88),TRUNC($D88*F87,2)),"")</f>
        <v/>
      </c>
      <c r="G88" s="59" t="str">
        <f>IFERROR(IF(SUM($E87:G87)=1,$D88-SUM($E88:F88),TRUNC($D88*G87,2)),"")</f>
        <v/>
      </c>
      <c r="H88" s="59" t="str">
        <f>IFERROR(IF(SUM($E87:H87)=1,$D88-SUM($E88:G88),TRUNC($D88*H87,2)),"")</f>
        <v/>
      </c>
      <c r="I88" s="59" t="str">
        <f>IFERROR(IF(SUM($E87:I87)=1,$D88-SUM($E88:H88),TRUNC($D88*I87,2)),"")</f>
        <v/>
      </c>
      <c r="J88" s="59" t="str">
        <f>IFERROR(IF(SUM($E87:J87)=1,$D88-SUM($E88:I88),TRUNC($D88*J87,2)),"")</f>
        <v/>
      </c>
      <c r="K88" s="59" t="str">
        <f>IFERROR(IF(SUM($E87:K87)=1,$D88-SUM($E88:J88),TRUNC($D88*K87,2)),"")</f>
        <v/>
      </c>
      <c r="L88" s="59" t="str">
        <f>IFERROR(IF(SUM($E87:L87)=1,$D88-SUM($E88:K88),TRUNC($D88*L87,2)),"")</f>
        <v/>
      </c>
      <c r="M88" s="59" t="str">
        <f>IFERROR(IF(SUM($E87:M87)=1,$D88-SUM($E88:L88),TRUNC($D88*M87,2)),"")</f>
        <v/>
      </c>
      <c r="N88" s="59" t="str">
        <f>IFERROR(IF(SUM($E87:N87)=1,$D88-SUM($E88:M88),TRUNC($D88*N87,2)),"")</f>
        <v/>
      </c>
      <c r="O88" s="59" t="str">
        <f>IFERROR(IF(SUM($E87:O87)=1,$D88-SUM($E88:N88),TRUNC($D88*O87,2)),"")</f>
        <v/>
      </c>
      <c r="P88" s="59" t="str">
        <f>IFERROR(IF(SUM($E87:P87)=1,$D88-SUM($E88:O88),TRUNC($D88*P87,2)),"")</f>
        <v/>
      </c>
      <c r="Q88" s="60"/>
      <c r="R88" s="61">
        <f t="shared" si="3"/>
        <v>0</v>
      </c>
      <c r="S88" s="57" t="str">
        <f t="shared" si="4"/>
        <v>ERRO</v>
      </c>
    </row>
    <row r="89" spans="1:19" ht="10.5" hidden="1" customHeight="1" thickBot="1" x14ac:dyDescent="0.25">
      <c r="A89" s="246" t="str">
        <f>IFERROR(INDEX([1]!Resumo[#Data],(ROW()-ROW(A$3))/2,1),"")</f>
        <v/>
      </c>
      <c r="B89" s="246" t="str">
        <f>IFERROR(INDEX([1]!Resumo[#Data],(ROW()-ROW(B$3))/2,2),"OCULTAR LINHA")</f>
        <v>OCULTAR LINHA</v>
      </c>
      <c r="C89" s="247" t="str">
        <f>IFERROR(INDEX([1]!Resumo[#Data],(ROW()-ROW(C$3))/2,4),"")</f>
        <v/>
      </c>
      <c r="D89" s="53" t="str">
        <f>IF(D90="","",1)</f>
        <v/>
      </c>
      <c r="E89" s="54"/>
      <c r="F89" s="54"/>
      <c r="G89" s="54"/>
      <c r="H89" s="54"/>
      <c r="I89" s="54"/>
      <c r="J89" s="54"/>
      <c r="K89" s="54"/>
      <c r="L89" s="54"/>
      <c r="M89" s="54"/>
      <c r="N89" s="54"/>
      <c r="O89" s="54"/>
      <c r="P89" s="54"/>
      <c r="Q89" s="55"/>
      <c r="R89" s="56">
        <f t="shared" si="3"/>
        <v>0</v>
      </c>
      <c r="S89" s="57" t="str">
        <f t="shared" si="4"/>
        <v>ERRO</v>
      </c>
    </row>
    <row r="90" spans="1:19" ht="10.5" hidden="1" customHeight="1" thickTop="1" x14ac:dyDescent="0.2">
      <c r="A90" s="246"/>
      <c r="B90" s="246"/>
      <c r="C90" s="247"/>
      <c r="D90" s="58" t="str">
        <f>IFERROR(INDEX([1]!Resumo[#Data],(ROW()-ROW(D$4))/2,3),"")</f>
        <v/>
      </c>
      <c r="E90" s="59" t="str">
        <f>IFERROR(TRUNC($D90*E89,2),"")</f>
        <v/>
      </c>
      <c r="F90" s="59" t="str">
        <f>IFERROR(IF(SUM($E89:F89)=1,$D90-SUM($E90:E90),TRUNC($D90*F89,2)),"")</f>
        <v/>
      </c>
      <c r="G90" s="59" t="str">
        <f>IFERROR(IF(SUM($E89:G89)=1,$D90-SUM($E90:F90),TRUNC($D90*G89,2)),"")</f>
        <v/>
      </c>
      <c r="H90" s="59" t="str">
        <f>IFERROR(IF(SUM($E89:H89)=1,$D90-SUM($E90:G90),TRUNC($D90*H89,2)),"")</f>
        <v/>
      </c>
      <c r="I90" s="59" t="str">
        <f>IFERROR(IF(SUM($E89:I89)=1,$D90-SUM($E90:H90),TRUNC($D90*I89,2)),"")</f>
        <v/>
      </c>
      <c r="J90" s="59" t="str">
        <f>IFERROR(IF(SUM($E89:J89)=1,$D90-SUM($E90:I90),TRUNC($D90*J89,2)),"")</f>
        <v/>
      </c>
      <c r="K90" s="59" t="str">
        <f>IFERROR(IF(SUM($E89:K89)=1,$D90-SUM($E90:J90),TRUNC($D90*K89,2)),"")</f>
        <v/>
      </c>
      <c r="L90" s="59" t="str">
        <f>IFERROR(IF(SUM($E89:L89)=1,$D90-SUM($E90:K90),TRUNC($D90*L89,2)),"")</f>
        <v/>
      </c>
      <c r="M90" s="59" t="str">
        <f>IFERROR(IF(SUM($E89:M89)=1,$D90-SUM($E90:L90),TRUNC($D90*M89,2)),"")</f>
        <v/>
      </c>
      <c r="N90" s="59" t="str">
        <f>IFERROR(IF(SUM($E89:N89)=1,$D90-SUM($E90:M90),TRUNC($D90*N89,2)),"")</f>
        <v/>
      </c>
      <c r="O90" s="59" t="str">
        <f>IFERROR(IF(SUM($E89:O89)=1,$D90-SUM($E90:N90),TRUNC($D90*O89,2)),"")</f>
        <v/>
      </c>
      <c r="P90" s="59" t="str">
        <f>IFERROR(IF(SUM($E89:P89)=1,$D90-SUM($E90:O90),TRUNC($D90*P89,2)),"")</f>
        <v/>
      </c>
      <c r="Q90" s="60"/>
      <c r="R90" s="61">
        <f t="shared" si="3"/>
        <v>0</v>
      </c>
      <c r="S90" s="57" t="str">
        <f t="shared" si="4"/>
        <v>ERRO</v>
      </c>
    </row>
    <row r="91" spans="1:19" ht="10.5" hidden="1" customHeight="1" thickBot="1" x14ac:dyDescent="0.25">
      <c r="A91" s="246" t="str">
        <f>IFERROR(INDEX([1]!Resumo[#Data],(ROW()-ROW(A$3))/2,1),"")</f>
        <v/>
      </c>
      <c r="B91" s="246" t="str">
        <f>IFERROR(INDEX([1]!Resumo[#Data],(ROW()-ROW(B$3))/2,2),"OCULTAR LINHA")</f>
        <v>OCULTAR LINHA</v>
      </c>
      <c r="C91" s="247" t="str">
        <f>IFERROR(INDEX([1]!Resumo[#Data],(ROW()-ROW(C$3))/2,4),"")</f>
        <v/>
      </c>
      <c r="D91" s="53" t="str">
        <f>IF(D92="","",1)</f>
        <v/>
      </c>
      <c r="E91" s="54"/>
      <c r="F91" s="54"/>
      <c r="G91" s="54"/>
      <c r="H91" s="54"/>
      <c r="I91" s="54"/>
      <c r="J91" s="54"/>
      <c r="K91" s="54"/>
      <c r="L91" s="54"/>
      <c r="M91" s="54"/>
      <c r="N91" s="54"/>
      <c r="O91" s="54"/>
      <c r="P91" s="54"/>
      <c r="Q91" s="55"/>
      <c r="R91" s="56">
        <f>SUM(E91:Q91)</f>
        <v>0</v>
      </c>
      <c r="S91" s="57" t="str">
        <f t="shared" si="4"/>
        <v>ERRO</v>
      </c>
    </row>
    <row r="92" spans="1:19" ht="10.5" hidden="1" customHeight="1" thickTop="1" x14ac:dyDescent="0.2">
      <c r="A92" s="246"/>
      <c r="B92" s="246"/>
      <c r="C92" s="247"/>
      <c r="D92" s="58" t="str">
        <f>IFERROR(INDEX([1]!Resumo[#Data],(ROW()-ROW(D$4))/2,3),"")</f>
        <v/>
      </c>
      <c r="E92" s="59" t="str">
        <f>IFERROR(TRUNC($D92*E91,2),"")</f>
        <v/>
      </c>
      <c r="F92" s="59" t="str">
        <f>IFERROR(IF(SUM($E91:F91)=1,$D92-SUM($E92:E92),TRUNC($D92*F91,2)),"")</f>
        <v/>
      </c>
      <c r="G92" s="59" t="str">
        <f>IFERROR(IF(SUM($E91:G91)=1,$D92-SUM($E92:F92),TRUNC($D92*G91,2)),"")</f>
        <v/>
      </c>
      <c r="H92" s="59" t="str">
        <f>IFERROR(IF(SUM($E91:H91)=1,$D92-SUM($E92:G92),TRUNC($D92*H91,2)),"")</f>
        <v/>
      </c>
      <c r="I92" s="59" t="str">
        <f>IFERROR(IF(SUM($E91:I91)=1,$D92-SUM($E92:H92),TRUNC($D92*I91,2)),"")</f>
        <v/>
      </c>
      <c r="J92" s="59" t="str">
        <f>IFERROR(IF(SUM($E91:J91)=1,$D92-SUM($E92:I92),TRUNC($D92*J91,2)),"")</f>
        <v/>
      </c>
      <c r="K92" s="59" t="str">
        <f>IFERROR(IF(SUM($E91:K91)=1,$D92-SUM($E92:J92),TRUNC($D92*K91,2)),"")</f>
        <v/>
      </c>
      <c r="L92" s="59" t="str">
        <f>IFERROR(IF(SUM($E91:L91)=1,$D92-SUM($E92:K92),TRUNC($D92*L91,2)),"")</f>
        <v/>
      </c>
      <c r="M92" s="59" t="str">
        <f>IFERROR(IF(SUM($E91:M91)=1,$D92-SUM($E92:L92),TRUNC($D92*M91,2)),"")</f>
        <v/>
      </c>
      <c r="N92" s="59" t="str">
        <f>IFERROR(IF(SUM($E91:N91)=1,$D92-SUM($E92:M92),TRUNC($D92*N91,2)),"")</f>
        <v/>
      </c>
      <c r="O92" s="59" t="str">
        <f>IFERROR(IF(SUM($E91:O91)=1,$D92-SUM($E92:N92),TRUNC($D92*O91,2)),"")</f>
        <v/>
      </c>
      <c r="P92" s="59" t="str">
        <f>IFERROR(IF(SUM($E91:P91)=1,$D92-SUM($E92:O92),TRUNC($D92*P91,2)),"")</f>
        <v/>
      </c>
      <c r="Q92" s="60"/>
      <c r="R92" s="61">
        <f t="shared" si="3"/>
        <v>0</v>
      </c>
      <c r="S92" s="57" t="str">
        <f t="shared" si="4"/>
        <v>ERRO</v>
      </c>
    </row>
    <row r="93" spans="1:19" ht="10.5" hidden="1" customHeight="1" thickBot="1" x14ac:dyDescent="0.25">
      <c r="A93" s="246" t="str">
        <f>IFERROR(INDEX([1]!Resumo[#Data],(ROW()-ROW(A$3))/2,1),"")</f>
        <v/>
      </c>
      <c r="B93" s="246" t="str">
        <f>IFERROR(INDEX([1]!Resumo[#Data],(ROW()-ROW(B$3))/2,2),"OCULTAR LINHA")</f>
        <v>OCULTAR LINHA</v>
      </c>
      <c r="C93" s="247" t="str">
        <f>IFERROR(INDEX([1]!Resumo[#Data],(ROW()-ROW(C$3))/2,4),"")</f>
        <v/>
      </c>
      <c r="D93" s="53" t="str">
        <f>IF(D94="","",1)</f>
        <v/>
      </c>
      <c r="E93" s="54"/>
      <c r="F93" s="54"/>
      <c r="G93" s="54"/>
      <c r="H93" s="54"/>
      <c r="I93" s="54"/>
      <c r="J93" s="54"/>
      <c r="K93" s="54"/>
      <c r="L93" s="54"/>
      <c r="M93" s="54"/>
      <c r="N93" s="54"/>
      <c r="O93" s="54"/>
      <c r="P93" s="54"/>
      <c r="Q93" s="55"/>
      <c r="R93" s="56">
        <f t="shared" si="3"/>
        <v>0</v>
      </c>
      <c r="S93" s="57" t="str">
        <f t="shared" si="4"/>
        <v>ERRO</v>
      </c>
    </row>
    <row r="94" spans="1:19" ht="10.5" hidden="1" customHeight="1" thickTop="1" x14ac:dyDescent="0.2">
      <c r="A94" s="246"/>
      <c r="B94" s="246"/>
      <c r="C94" s="247"/>
      <c r="D94" s="58" t="str">
        <f>IFERROR(INDEX([1]!Resumo[#Data],(ROW()-ROW(D$4))/2,3),"")</f>
        <v/>
      </c>
      <c r="E94" s="59" t="str">
        <f>IFERROR(TRUNC($D94*E93,2),"")</f>
        <v/>
      </c>
      <c r="F94" s="59" t="str">
        <f>IFERROR(IF(SUM($E93:F93)=1,$D94-SUM($E94:E94),TRUNC($D94*F93,2)),"")</f>
        <v/>
      </c>
      <c r="G94" s="59" t="str">
        <f>IFERROR(IF(SUM($E93:G93)=1,$D94-SUM($E94:F94),TRUNC($D94*G93,2)),"")</f>
        <v/>
      </c>
      <c r="H94" s="59" t="str">
        <f>IFERROR(IF(SUM($E93:H93)=1,$D94-SUM($E94:G94),TRUNC($D94*H93,2)),"")</f>
        <v/>
      </c>
      <c r="I94" s="59" t="str">
        <f>IFERROR(IF(SUM($E93:I93)=1,$D94-SUM($E94:H94),TRUNC($D94*I93,2)),"")</f>
        <v/>
      </c>
      <c r="J94" s="59" t="str">
        <f>IFERROR(IF(SUM($E93:J93)=1,$D94-SUM($E94:I94),TRUNC($D94*J93,2)),"")</f>
        <v/>
      </c>
      <c r="K94" s="59" t="str">
        <f>IFERROR(IF(SUM($E93:K93)=1,$D94-SUM($E94:J94),TRUNC($D94*K93,2)),"")</f>
        <v/>
      </c>
      <c r="L94" s="59" t="str">
        <f>IFERROR(IF(SUM($E93:L93)=1,$D94-SUM($E94:K94),TRUNC($D94*L93,2)),"")</f>
        <v/>
      </c>
      <c r="M94" s="59" t="str">
        <f>IFERROR(IF(SUM($E93:M93)=1,$D94-SUM($E94:L94),TRUNC($D94*M93,2)),"")</f>
        <v/>
      </c>
      <c r="N94" s="59" t="str">
        <f>IFERROR(IF(SUM($E93:N93)=1,$D94-SUM($E94:M94),TRUNC($D94*N93,2)),"")</f>
        <v/>
      </c>
      <c r="O94" s="59" t="str">
        <f>IFERROR(IF(SUM($E93:O93)=1,$D94-SUM($E94:N94),TRUNC($D94*O93,2)),"")</f>
        <v/>
      </c>
      <c r="P94" s="59" t="str">
        <f>IFERROR(IF(SUM($E93:P93)=1,$D94-SUM($E94:O94),TRUNC($D94*P93,2)),"")</f>
        <v/>
      </c>
      <c r="Q94" s="60"/>
      <c r="R94" s="56">
        <f t="shared" si="3"/>
        <v>0</v>
      </c>
      <c r="S94" s="57" t="str">
        <f t="shared" si="4"/>
        <v>ERRO</v>
      </c>
    </row>
    <row r="95" spans="1:19" ht="10.5" hidden="1" customHeight="1" thickBot="1" x14ac:dyDescent="0.25">
      <c r="A95" s="246" t="str">
        <f>IFERROR(INDEX([1]!Resumo[#Data],(ROW()-ROW(A$3))/2,1),"")</f>
        <v/>
      </c>
      <c r="B95" s="246" t="str">
        <f>IFERROR(INDEX([1]!Resumo[#Data],(ROW()-ROW(B$3))/2,2),"OCULTAR LINHA")</f>
        <v>OCULTAR LINHA</v>
      </c>
      <c r="C95" s="247" t="str">
        <f>IFERROR(INDEX([1]!Resumo[#Data],(ROW()-ROW(C$3))/2,4),"")</f>
        <v/>
      </c>
      <c r="D95" s="53" t="str">
        <f>IF(D96="","",1)</f>
        <v/>
      </c>
      <c r="E95" s="54"/>
      <c r="F95" s="54"/>
      <c r="G95" s="54"/>
      <c r="H95" s="54"/>
      <c r="I95" s="54"/>
      <c r="J95" s="54"/>
      <c r="K95" s="54"/>
      <c r="L95" s="54"/>
      <c r="M95" s="54"/>
      <c r="N95" s="54"/>
      <c r="O95" s="54"/>
      <c r="P95" s="54"/>
      <c r="Q95" s="55"/>
      <c r="R95" s="56">
        <f t="shared" si="3"/>
        <v>0</v>
      </c>
      <c r="S95" s="57" t="str">
        <f t="shared" si="4"/>
        <v>ERRO</v>
      </c>
    </row>
    <row r="96" spans="1:19" ht="10.5" hidden="1" customHeight="1" thickTop="1" x14ac:dyDescent="0.2">
      <c r="A96" s="246"/>
      <c r="B96" s="246"/>
      <c r="C96" s="247"/>
      <c r="D96" s="58" t="str">
        <f>IFERROR(INDEX([1]!Resumo[#Data],(ROW()-ROW(D$4))/2,3),"")</f>
        <v/>
      </c>
      <c r="E96" s="59" t="str">
        <f>IFERROR(TRUNC($D96*E95,2),"")</f>
        <v/>
      </c>
      <c r="F96" s="59" t="str">
        <f>IFERROR(IF(SUM($E95:F95)=1,$D96-SUM($E96:E96),TRUNC($D96*F95,2)),"")</f>
        <v/>
      </c>
      <c r="G96" s="59" t="str">
        <f>IFERROR(IF(SUM($E95:G95)=1,$D96-SUM($E96:F96),TRUNC($D96*G95,2)),"")</f>
        <v/>
      </c>
      <c r="H96" s="59" t="str">
        <f>IFERROR(IF(SUM($E95:H95)=1,$D96-SUM($E96:G96),TRUNC($D96*H95,2)),"")</f>
        <v/>
      </c>
      <c r="I96" s="59" t="str">
        <f>IFERROR(IF(SUM($E95:I95)=1,$D96-SUM($E96:H96),TRUNC($D96*I95,2)),"")</f>
        <v/>
      </c>
      <c r="J96" s="59" t="str">
        <f>IFERROR(IF(SUM($E95:J95)=1,$D96-SUM($E96:I96),TRUNC($D96*J95,2)),"")</f>
        <v/>
      </c>
      <c r="K96" s="59" t="str">
        <f>IFERROR(IF(SUM($E95:K95)=1,$D96-SUM($E96:J96),TRUNC($D96*K95,2)),"")</f>
        <v/>
      </c>
      <c r="L96" s="59" t="str">
        <f>IFERROR(IF(SUM($E95:L95)=1,$D96-SUM($E96:K96),TRUNC($D96*L95,2)),"")</f>
        <v/>
      </c>
      <c r="M96" s="59" t="str">
        <f>IFERROR(IF(SUM($E95:M95)=1,$D96-SUM($E96:L96),TRUNC($D96*M95,2)),"")</f>
        <v/>
      </c>
      <c r="N96" s="59" t="str">
        <f>IFERROR(IF(SUM($E95:N95)=1,$D96-SUM($E96:M96),TRUNC($D96*N95,2)),"")</f>
        <v/>
      </c>
      <c r="O96" s="59" t="str">
        <f>IFERROR(IF(SUM($E95:O95)=1,$D96-SUM($E96:N96),TRUNC($D96*O95,2)),"")</f>
        <v/>
      </c>
      <c r="P96" s="59" t="str">
        <f>IFERROR(IF(SUM($E95:P95)=1,$D96-SUM($E96:O96),TRUNC($D96*P95,2)),"")</f>
        <v/>
      </c>
      <c r="Q96" s="60"/>
      <c r="R96" s="56">
        <f t="shared" si="3"/>
        <v>0</v>
      </c>
      <c r="S96" s="57" t="str">
        <f t="shared" si="4"/>
        <v>ERRO</v>
      </c>
    </row>
    <row r="97" spans="1:19" ht="10.5" hidden="1" customHeight="1" x14ac:dyDescent="0.2">
      <c r="A97" s="62"/>
      <c r="B97" s="62"/>
      <c r="C97" s="63"/>
      <c r="D97" s="64"/>
      <c r="E97" s="65"/>
      <c r="F97" s="65"/>
      <c r="G97" s="65"/>
      <c r="H97" s="65"/>
      <c r="I97" s="65"/>
      <c r="J97" s="65"/>
      <c r="K97" s="65"/>
      <c r="L97" s="65"/>
      <c r="M97" s="65"/>
      <c r="N97" s="65"/>
      <c r="O97" s="65"/>
      <c r="P97" s="65"/>
      <c r="Q97" s="60"/>
      <c r="R97" s="56"/>
      <c r="S97" s="57"/>
    </row>
    <row r="98" spans="1:19" ht="10.5" hidden="1" customHeight="1" x14ac:dyDescent="0.2">
      <c r="A98" s="62"/>
      <c r="B98" s="62"/>
      <c r="C98" s="63"/>
      <c r="D98" s="64"/>
      <c r="E98" s="65"/>
      <c r="F98" s="65"/>
      <c r="G98" s="65"/>
      <c r="H98" s="65"/>
      <c r="I98" s="65"/>
      <c r="J98" s="65"/>
      <c r="K98" s="65"/>
      <c r="L98" s="65"/>
      <c r="M98" s="65"/>
      <c r="N98" s="65"/>
      <c r="O98" s="65"/>
      <c r="P98" s="65"/>
      <c r="Q98" s="60"/>
      <c r="R98" s="56"/>
      <c r="S98" s="57"/>
    </row>
    <row r="99" spans="1:19" ht="10.5" hidden="1" customHeight="1" x14ac:dyDescent="0.2">
      <c r="A99" s="62"/>
      <c r="B99" s="62"/>
      <c r="C99" s="63"/>
      <c r="D99" s="64"/>
      <c r="E99" s="65"/>
      <c r="F99" s="65"/>
      <c r="G99" s="65"/>
      <c r="H99" s="65"/>
      <c r="I99" s="65"/>
      <c r="J99" s="65"/>
      <c r="K99" s="65"/>
      <c r="L99" s="65"/>
      <c r="M99" s="65"/>
      <c r="N99" s="65"/>
      <c r="O99" s="65"/>
      <c r="P99" s="65"/>
      <c r="Q99" s="60"/>
      <c r="R99" s="56"/>
      <c r="S99" s="57"/>
    </row>
    <row r="100" spans="1:19" ht="10.5" customHeight="1" x14ac:dyDescent="0.2">
      <c r="A100" s="243" t="s">
        <v>4667</v>
      </c>
      <c r="B100" s="243"/>
      <c r="C100" s="66">
        <f>SUM(C5:C99)</f>
        <v>1</v>
      </c>
      <c r="D100" s="67">
        <f>SUMIF(A5:A99,"",D5:D99)</f>
        <v>5799059.9699999997</v>
      </c>
      <c r="E100" s="68">
        <f t="shared" ref="E100:P100" si="5">SUMIF($A5:$A99,"",E5:E99)</f>
        <v>182727.32</v>
      </c>
      <c r="F100" s="68">
        <f t="shared" si="5"/>
        <v>214182.78000000003</v>
      </c>
      <c r="G100" s="68">
        <f t="shared" si="5"/>
        <v>202365.08999999997</v>
      </c>
      <c r="H100" s="68">
        <f t="shared" si="5"/>
        <v>293692.83</v>
      </c>
      <c r="I100" s="68">
        <f t="shared" si="5"/>
        <v>379964.59000000008</v>
      </c>
      <c r="J100" s="68">
        <f t="shared" si="5"/>
        <v>568750.56000000006</v>
      </c>
      <c r="K100" s="68">
        <f t="shared" si="5"/>
        <v>626643.13</v>
      </c>
      <c r="L100" s="68">
        <f t="shared" si="5"/>
        <v>710790.53</v>
      </c>
      <c r="M100" s="68">
        <f t="shared" si="5"/>
        <v>834845.70000000007</v>
      </c>
      <c r="N100" s="68">
        <f t="shared" si="5"/>
        <v>585652.3600000001</v>
      </c>
      <c r="O100" s="68">
        <f t="shared" si="5"/>
        <v>678516.11999999988</v>
      </c>
      <c r="P100" s="68">
        <f t="shared" si="5"/>
        <v>520928.95999999996</v>
      </c>
      <c r="Q100" s="69"/>
      <c r="R100" s="56"/>
      <c r="S100" s="57"/>
    </row>
    <row r="101" spans="1:19" ht="10.5" customHeight="1" x14ac:dyDescent="0.2">
      <c r="A101" s="243" t="s">
        <v>4668</v>
      </c>
      <c r="B101" s="243"/>
      <c r="C101" s="243"/>
      <c r="D101" s="243"/>
      <c r="E101" s="70">
        <f>E100/$D$100</f>
        <v>3.1509817271298202E-2</v>
      </c>
      <c r="F101" s="70">
        <f t="shared" ref="F101:P101" si="6">F100/$D$100</f>
        <v>3.6934051571810185E-2</v>
      </c>
      <c r="G101" s="70">
        <f t="shared" si="6"/>
        <v>3.4896188528293487E-2</v>
      </c>
      <c r="H101" s="70">
        <f t="shared" si="6"/>
        <v>5.064490305658971E-2</v>
      </c>
      <c r="I101" s="70">
        <f t="shared" si="6"/>
        <v>6.5521755588949376E-2</v>
      </c>
      <c r="J101" s="70">
        <f t="shared" si="6"/>
        <v>9.8076337017083834E-2</v>
      </c>
      <c r="K101" s="70">
        <f t="shared" si="6"/>
        <v>0.108059432604902</v>
      </c>
      <c r="L101" s="70">
        <f t="shared" si="6"/>
        <v>0.12256995679939486</v>
      </c>
      <c r="M101" s="70">
        <f t="shared" si="6"/>
        <v>0.14396224635007526</v>
      </c>
      <c r="N101" s="70">
        <f t="shared" si="6"/>
        <v>0.10099091284272409</v>
      </c>
      <c r="O101" s="70">
        <f t="shared" si="6"/>
        <v>0.11700450133472234</v>
      </c>
      <c r="P101" s="70">
        <f t="shared" si="6"/>
        <v>8.9829897034156725E-2</v>
      </c>
      <c r="Q101" s="71"/>
      <c r="R101" s="72"/>
      <c r="S101" s="57"/>
    </row>
    <row r="102" spans="1:19" ht="10.5" customHeight="1" x14ac:dyDescent="0.2">
      <c r="A102" s="243" t="s">
        <v>4669</v>
      </c>
      <c r="B102" s="243"/>
      <c r="C102" s="243"/>
      <c r="D102" s="243"/>
      <c r="E102" s="70">
        <f>E101</f>
        <v>3.1509817271298202E-2</v>
      </c>
      <c r="F102" s="70">
        <f t="shared" ref="F102:P102" si="7">E102+F101</f>
        <v>6.844386884310838E-2</v>
      </c>
      <c r="G102" s="70">
        <f t="shared" si="7"/>
        <v>0.10334005737140187</v>
      </c>
      <c r="H102" s="70">
        <f t="shared" si="7"/>
        <v>0.15398496042799159</v>
      </c>
      <c r="I102" s="70">
        <f t="shared" si="7"/>
        <v>0.21950671601694097</v>
      </c>
      <c r="J102" s="70">
        <f t="shared" si="7"/>
        <v>0.31758305303402479</v>
      </c>
      <c r="K102" s="70">
        <f t="shared" si="7"/>
        <v>0.42564248563892682</v>
      </c>
      <c r="L102" s="70">
        <f t="shared" si="7"/>
        <v>0.54821244243832168</v>
      </c>
      <c r="M102" s="70">
        <f t="shared" si="7"/>
        <v>0.69217468878839694</v>
      </c>
      <c r="N102" s="70">
        <f t="shared" si="7"/>
        <v>0.79316560163112104</v>
      </c>
      <c r="O102" s="70">
        <f t="shared" si="7"/>
        <v>0.91017010296584333</v>
      </c>
      <c r="P102" s="73">
        <f t="shared" si="7"/>
        <v>1</v>
      </c>
      <c r="Q102" s="74"/>
      <c r="R102" s="72"/>
      <c r="S102" s="57"/>
    </row>
    <row r="103" spans="1:19" ht="10.5" customHeight="1" x14ac:dyDescent="0.25">
      <c r="A103" s="243" t="s">
        <v>4670</v>
      </c>
      <c r="B103" s="243"/>
      <c r="C103" s="243"/>
      <c r="D103" s="243"/>
      <c r="E103" s="68">
        <f>E100</f>
        <v>182727.32</v>
      </c>
      <c r="F103" s="68">
        <f>E103+F100</f>
        <v>396910.10000000003</v>
      </c>
      <c r="G103" s="68">
        <f>F103+G100</f>
        <v>599275.18999999994</v>
      </c>
      <c r="H103" s="68">
        <f>G103+H100</f>
        <v>892968.02</v>
      </c>
      <c r="I103" s="68">
        <f>H103+I100</f>
        <v>1272932.6100000001</v>
      </c>
      <c r="J103" s="68">
        <f t="shared" ref="J103:O103" si="8">I103+J100</f>
        <v>1841683.1700000002</v>
      </c>
      <c r="K103" s="68">
        <f t="shared" si="8"/>
        <v>2468326.3000000003</v>
      </c>
      <c r="L103" s="68">
        <f t="shared" si="8"/>
        <v>3179116.83</v>
      </c>
      <c r="M103" s="68">
        <f>L103+M100</f>
        <v>4013962.5300000003</v>
      </c>
      <c r="N103" s="68">
        <f t="shared" si="8"/>
        <v>4599614.8900000006</v>
      </c>
      <c r="O103" s="68">
        <f t="shared" si="8"/>
        <v>5278131.0100000007</v>
      </c>
      <c r="P103" s="75">
        <f>O103+P100</f>
        <v>5799059.9700000007</v>
      </c>
      <c r="Q103" s="76"/>
    </row>
    <row r="104" spans="1:19" ht="15.75" customHeight="1" x14ac:dyDescent="0.25">
      <c r="A104" s="77"/>
      <c r="B104" s="77"/>
      <c r="C104" s="77"/>
      <c r="D104" s="77"/>
      <c r="E104" s="78"/>
      <c r="F104" s="78"/>
      <c r="G104" s="78"/>
      <c r="H104" s="78"/>
      <c r="I104" s="78"/>
      <c r="J104" s="78"/>
      <c r="K104" s="78"/>
      <c r="L104" s="78"/>
      <c r="M104" s="78"/>
      <c r="N104" s="78"/>
      <c r="O104" s="78"/>
      <c r="P104" s="76"/>
      <c r="Q104" s="76"/>
    </row>
    <row r="105" spans="1:19" ht="15.75" customHeight="1" x14ac:dyDescent="0.25">
      <c r="A105" s="79"/>
      <c r="B105" s="244" t="s">
        <v>4671</v>
      </c>
      <c r="C105" s="244"/>
      <c r="D105" s="244"/>
      <c r="E105" s="79"/>
      <c r="F105" s="79"/>
      <c r="G105" s="79"/>
      <c r="H105" s="79"/>
      <c r="I105" s="79"/>
      <c r="J105" s="79"/>
      <c r="K105" s="79"/>
      <c r="L105" s="79"/>
      <c r="M105" s="79"/>
      <c r="N105" s="79"/>
      <c r="O105" s="79"/>
      <c r="P105" s="79"/>
      <c r="Q105" s="79"/>
    </row>
    <row r="106" spans="1:19" ht="15.75" customHeight="1" thickBot="1" x14ac:dyDescent="0.3">
      <c r="A106" s="79"/>
      <c r="B106" s="245" t="s">
        <v>4672</v>
      </c>
      <c r="C106" s="245"/>
      <c r="D106" s="80" t="e">
        <f>D100-D92</f>
        <v>#VALUE!</v>
      </c>
      <c r="E106" s="81" t="e">
        <f>ROUND((E100-E92)/$D$106,2)</f>
        <v>#VALUE!</v>
      </c>
      <c r="F106" s="81" t="e">
        <f t="shared" ref="F106:Q106" si="9">ROUND((F100-F92)/$D$106,2)</f>
        <v>#VALUE!</v>
      </c>
      <c r="G106" s="81" t="e">
        <f t="shared" si="9"/>
        <v>#VALUE!</v>
      </c>
      <c r="H106" s="81" t="e">
        <f t="shared" si="9"/>
        <v>#VALUE!</v>
      </c>
      <c r="I106" s="81" t="e">
        <f t="shared" si="9"/>
        <v>#VALUE!</v>
      </c>
      <c r="J106" s="81" t="e">
        <f t="shared" si="9"/>
        <v>#VALUE!</v>
      </c>
      <c r="K106" s="81" t="e">
        <f t="shared" si="9"/>
        <v>#VALUE!</v>
      </c>
      <c r="L106" s="81" t="e">
        <f t="shared" si="9"/>
        <v>#VALUE!</v>
      </c>
      <c r="M106" s="81" t="e">
        <f t="shared" si="9"/>
        <v>#VALUE!</v>
      </c>
      <c r="N106" s="81" t="e">
        <f t="shared" si="9"/>
        <v>#VALUE!</v>
      </c>
      <c r="O106" s="81" t="e">
        <f t="shared" si="9"/>
        <v>#VALUE!</v>
      </c>
      <c r="P106" s="81" t="e">
        <f t="shared" si="9"/>
        <v>#VALUE!</v>
      </c>
      <c r="Q106" s="81" t="e">
        <f t="shared" si="9"/>
        <v>#VALUE!</v>
      </c>
      <c r="R106" s="82"/>
    </row>
    <row r="108" spans="1:19" x14ac:dyDescent="0.25">
      <c r="E108" s="82"/>
      <c r="F108" s="82"/>
      <c r="G108" s="82"/>
      <c r="H108" s="82"/>
      <c r="I108" s="82"/>
      <c r="J108" s="82"/>
      <c r="K108" s="82"/>
      <c r="L108" s="82"/>
      <c r="M108" s="82"/>
      <c r="N108" s="82"/>
      <c r="O108" s="82"/>
      <c r="P108" s="82"/>
    </row>
    <row r="109" spans="1:19" x14ac:dyDescent="0.25">
      <c r="E109" s="82"/>
      <c r="F109" s="82"/>
      <c r="G109" s="82"/>
      <c r="H109" s="82"/>
      <c r="I109" s="82"/>
      <c r="J109" s="82"/>
      <c r="K109" s="82"/>
      <c r="L109" s="82"/>
      <c r="M109" s="82"/>
      <c r="N109" s="82"/>
      <c r="O109" s="82"/>
      <c r="P109" s="82"/>
    </row>
    <row r="110" spans="1:19" x14ac:dyDescent="0.25">
      <c r="E110" s="82"/>
      <c r="F110" s="82"/>
      <c r="G110" s="82"/>
      <c r="H110" s="82"/>
      <c r="I110" s="82"/>
      <c r="J110" s="82"/>
      <c r="K110" s="82"/>
      <c r="L110" s="82"/>
      <c r="M110" s="82"/>
      <c r="N110" s="82"/>
      <c r="O110" s="82"/>
      <c r="P110" s="82"/>
    </row>
    <row r="113" spans="5:5" x14ac:dyDescent="0.25">
      <c r="E113" s="83"/>
    </row>
  </sheetData>
  <mergeCells count="147">
    <mergeCell ref="A1:P1"/>
    <mergeCell ref="A2:F3"/>
    <mergeCell ref="G2:P3"/>
    <mergeCell ref="A5:A6"/>
    <mergeCell ref="B5:B6"/>
    <mergeCell ref="C5:C6"/>
    <mergeCell ref="A11:A12"/>
    <mergeCell ref="B11:B12"/>
    <mergeCell ref="C11:C12"/>
    <mergeCell ref="A13:A14"/>
    <mergeCell ref="B13:B14"/>
    <mergeCell ref="C13:C14"/>
    <mergeCell ref="A7:A8"/>
    <mergeCell ref="B7:B8"/>
    <mergeCell ref="C7:C8"/>
    <mergeCell ref="A9:A10"/>
    <mergeCell ref="B9:B10"/>
    <mergeCell ref="C9:C10"/>
    <mergeCell ref="A19:A20"/>
    <mergeCell ref="B19:B20"/>
    <mergeCell ref="C19:C20"/>
    <mergeCell ref="A21:A22"/>
    <mergeCell ref="B21:B22"/>
    <mergeCell ref="C21:C22"/>
    <mergeCell ref="A15:A16"/>
    <mergeCell ref="B15:B16"/>
    <mergeCell ref="C15:C16"/>
    <mergeCell ref="A17:A18"/>
    <mergeCell ref="B17:B18"/>
    <mergeCell ref="C17:C18"/>
    <mergeCell ref="A27:A28"/>
    <mergeCell ref="B27:B28"/>
    <mergeCell ref="C27:C28"/>
    <mergeCell ref="A29:A30"/>
    <mergeCell ref="B29:B30"/>
    <mergeCell ref="C29:C30"/>
    <mergeCell ref="A23:A24"/>
    <mergeCell ref="B23:B24"/>
    <mergeCell ref="C23:C24"/>
    <mergeCell ref="A25:A26"/>
    <mergeCell ref="B25:B26"/>
    <mergeCell ref="C25:C26"/>
    <mergeCell ref="A35:A36"/>
    <mergeCell ref="B35:B36"/>
    <mergeCell ref="C35:C36"/>
    <mergeCell ref="A37:A38"/>
    <mergeCell ref="B37:B38"/>
    <mergeCell ref="C37:C38"/>
    <mergeCell ref="A31:A32"/>
    <mergeCell ref="B31:B32"/>
    <mergeCell ref="C31:C32"/>
    <mergeCell ref="A33:A34"/>
    <mergeCell ref="B33:B34"/>
    <mergeCell ref="C33:C34"/>
    <mergeCell ref="A43:A44"/>
    <mergeCell ref="B43:B44"/>
    <mergeCell ref="C43:C44"/>
    <mergeCell ref="A45:A46"/>
    <mergeCell ref="B45:B46"/>
    <mergeCell ref="C45:C46"/>
    <mergeCell ref="A39:A40"/>
    <mergeCell ref="B39:B40"/>
    <mergeCell ref="C39:C40"/>
    <mergeCell ref="A41:A42"/>
    <mergeCell ref="B41:B42"/>
    <mergeCell ref="C41:C42"/>
    <mergeCell ref="A51:A52"/>
    <mergeCell ref="B51:B52"/>
    <mergeCell ref="C51:C52"/>
    <mergeCell ref="A53:A54"/>
    <mergeCell ref="B53:B54"/>
    <mergeCell ref="C53:C54"/>
    <mergeCell ref="A47:A48"/>
    <mergeCell ref="B47:B48"/>
    <mergeCell ref="C47:C48"/>
    <mergeCell ref="A49:A50"/>
    <mergeCell ref="B49:B50"/>
    <mergeCell ref="C49:C50"/>
    <mergeCell ref="A59:A60"/>
    <mergeCell ref="B59:B60"/>
    <mergeCell ref="C59:C60"/>
    <mergeCell ref="A61:A62"/>
    <mergeCell ref="B61:B62"/>
    <mergeCell ref="C61:C62"/>
    <mergeCell ref="A55:A56"/>
    <mergeCell ref="B55:B56"/>
    <mergeCell ref="C55:C56"/>
    <mergeCell ref="A57:A58"/>
    <mergeCell ref="B57:B58"/>
    <mergeCell ref="C57:C58"/>
    <mergeCell ref="A67:A68"/>
    <mergeCell ref="B67:B68"/>
    <mergeCell ref="C67:C68"/>
    <mergeCell ref="A69:A70"/>
    <mergeCell ref="B69:B70"/>
    <mergeCell ref="C69:C70"/>
    <mergeCell ref="A63:A64"/>
    <mergeCell ref="B63:B64"/>
    <mergeCell ref="C63:C64"/>
    <mergeCell ref="A65:A66"/>
    <mergeCell ref="B65:B66"/>
    <mergeCell ref="C65:C66"/>
    <mergeCell ref="A75:A76"/>
    <mergeCell ref="B75:B76"/>
    <mergeCell ref="C75:C76"/>
    <mergeCell ref="A77:A78"/>
    <mergeCell ref="B77:B78"/>
    <mergeCell ref="C77:C78"/>
    <mergeCell ref="A71:A72"/>
    <mergeCell ref="B71:B72"/>
    <mergeCell ref="C71:C72"/>
    <mergeCell ref="A73:A74"/>
    <mergeCell ref="B73:B74"/>
    <mergeCell ref="C73:C74"/>
    <mergeCell ref="A83:A84"/>
    <mergeCell ref="B83:B84"/>
    <mergeCell ref="C83:C84"/>
    <mergeCell ref="A85:A86"/>
    <mergeCell ref="B85:B86"/>
    <mergeCell ref="C85:C86"/>
    <mergeCell ref="A79:A80"/>
    <mergeCell ref="B79:B80"/>
    <mergeCell ref="C79:C80"/>
    <mergeCell ref="A81:A82"/>
    <mergeCell ref="B81:B82"/>
    <mergeCell ref="C81:C82"/>
    <mergeCell ref="A91:A92"/>
    <mergeCell ref="B91:B92"/>
    <mergeCell ref="C91:C92"/>
    <mergeCell ref="A93:A94"/>
    <mergeCell ref="B93:B94"/>
    <mergeCell ref="C93:C94"/>
    <mergeCell ref="A87:A88"/>
    <mergeCell ref="B87:B88"/>
    <mergeCell ref="C87:C88"/>
    <mergeCell ref="A89:A90"/>
    <mergeCell ref="B89:B90"/>
    <mergeCell ref="C89:C90"/>
    <mergeCell ref="A103:D103"/>
    <mergeCell ref="B105:D105"/>
    <mergeCell ref="B106:C106"/>
    <mergeCell ref="A95:A96"/>
    <mergeCell ref="B95:B96"/>
    <mergeCell ref="C95:C96"/>
    <mergeCell ref="A100:B100"/>
    <mergeCell ref="A101:D101"/>
    <mergeCell ref="A102:D102"/>
  </mergeCells>
  <conditionalFormatting sqref="E6:P6 E10:P10 E12:P12 E14:P14 E16:P16 E18:P18 E20:P20 E22:P22 E24:P24 E26:P26 E28:P28 E30:P30 E32:P32 E34:P34 E36:P36 E40:P40 E42:P42 E44:P44 E46:P46 E48:P48 E50:P50 E52:P52 E54:P54 E56:P56 E58:P58 E60:P60 E62:P62 E66:P66 E68:P68 E70:P70 E72:P72 E74:P74 E76:P76 E78:P78 E80:P80 E82:P82 E84:P84 E86:P86 E88:P88 E90:P90 E92:P92">
    <cfRule type="expression" dxfId="15" priority="14">
      <formula>IF(AND(E5&lt;&gt;0,E6&lt;=1),TRUE,FALSE)</formula>
    </cfRule>
  </conditionalFormatting>
  <conditionalFormatting sqref="E97:P99">
    <cfRule type="expression" dxfId="14" priority="13">
      <formula>IF(AND(E96&lt;&gt;0,E97&lt;=1),TRUE,FALSE)</formula>
    </cfRule>
  </conditionalFormatting>
  <conditionalFormatting sqref="E97:P99">
    <cfRule type="expression" dxfId="13" priority="12">
      <formula>IF(AND(E96&lt;&gt;0,E97&lt;=1),TRUE,FALSE)</formula>
    </cfRule>
  </conditionalFormatting>
  <conditionalFormatting sqref="E94:P94 E96:P96">
    <cfRule type="expression" dxfId="12" priority="11">
      <formula>IF(AND(E93&lt;&gt;0,E94&lt;=1),TRUE,FALSE)</formula>
    </cfRule>
  </conditionalFormatting>
  <conditionalFormatting sqref="E94:P94 E96:P96">
    <cfRule type="expression" dxfId="11" priority="10">
      <formula>IF(AND(E93&lt;&gt;0,E94&lt;=1),TRUE,FALSE)</formula>
    </cfRule>
  </conditionalFormatting>
  <conditionalFormatting sqref="E10:P10 E12:P12 E14:P14 E16:P16 E18:P18 E22:P22 E24:P24 E26:P26 E28:P28 E30:P30 E32:P32 E34:P34 E36:P36 E40:P40 E42:P42 E46:P46 E50:P50 E54:P54 E56:P56 E58:P58 E66:P66 E68:P68 E72:P72 E74:P74 E76:P76 E78:P78 E80:P80 E82:P82 E84:P84 E86:P86 E88:P88 E90:P90 E92:P92 E44:P44 E20:P20 E48:P48 E52:P52 E60:P60 E62:P62 E70:P70">
    <cfRule type="expression" dxfId="10" priority="9">
      <formula>IF(AND(E9&lt;&gt;0,E10&lt;=1),TRUE,FALSE)</formula>
    </cfRule>
  </conditionalFormatting>
  <conditionalFormatting sqref="E10:P10 E12:P12 E14:P14 E16:P16 E18:P18 E22:P22 E24:P24 E26:P26 E28:P28 E30:P30 E32:P32 E34:P34 E36:P36 E40:P40 E42:P42 E46:P46 E50:P50 E54:P54 E56:P56 E58:P58 E66:P66 E68:P68 E72:P72 E74:P74 E76:P76 E78:P78 E80:P80 E82:P82 E84:P84 E86:P86 E88:P88 E90:P90 E92:P92 E44:P44 E20:P20 E48:P48 E52:P52 E60:P60 E62:P62 E70:P70">
    <cfRule type="expression" dxfId="9" priority="8">
      <formula>IF(AND(E9&lt;&gt;0,E10&lt;=1),TRUE,FALSE)</formula>
    </cfRule>
  </conditionalFormatting>
  <conditionalFormatting sqref="E8:P8">
    <cfRule type="expression" dxfId="8" priority="7">
      <formula>IF(AND(E7&lt;&gt;0,E8&lt;=1),TRUE,FALSE)</formula>
    </cfRule>
  </conditionalFormatting>
  <conditionalFormatting sqref="E38:P38">
    <cfRule type="expression" dxfId="7" priority="6">
      <formula>IF(AND(E37&lt;&gt;0,E38&lt;=1),TRUE,FALSE)</formula>
    </cfRule>
  </conditionalFormatting>
  <conditionalFormatting sqref="E38:P38">
    <cfRule type="expression" dxfId="6" priority="5">
      <formula>IF(AND(E37&lt;&gt;0,E38&lt;=1),TRUE,FALSE)</formula>
    </cfRule>
  </conditionalFormatting>
  <conditionalFormatting sqref="E38:P38">
    <cfRule type="expression" dxfId="5" priority="4">
      <formula>IF(AND(E37&lt;&gt;0,E38&lt;=1),TRUE,FALSE)</formula>
    </cfRule>
  </conditionalFormatting>
  <conditionalFormatting sqref="E64:P64">
    <cfRule type="expression" dxfId="4" priority="3">
      <formula>IF(AND(E63&lt;&gt;0,E64&lt;=1),TRUE,FALSE)</formula>
    </cfRule>
  </conditionalFormatting>
  <conditionalFormatting sqref="E64:P64">
    <cfRule type="expression" dxfId="3" priority="2">
      <formula>IF(AND(E63&lt;&gt;0,E64&lt;=1),TRUE,FALSE)</formula>
    </cfRule>
  </conditionalFormatting>
  <conditionalFormatting sqref="E64:P64">
    <cfRule type="expression" dxfId="2" priority="1">
      <formula>IF(AND(E63&lt;&gt;0,E64&lt;=1),TRUE,FALSE)</formula>
    </cfRule>
  </conditionalFormatting>
  <pageMargins left="0.78740157480314998" right="0.70866141732283505" top="0.98425196850393704" bottom="0.70866141732283505" header="0.39370078740157499" footer="0.196850393700787"/>
  <pageSetup paperSize="9" scale="63" orientation="landscape" r:id="rId1"/>
  <headerFooter>
    <oddHeader>&amp;C&amp;"Arial,Negrito"&amp;9PREFEITURA MUNICIPAL DE CAMPO GRANDE
ESTADO DE MATO GROSSO DO SUL
SECRETARIA MUNICIPAL DE INFRAESTRUTURA E SERVIÇOS PÚBLICOS&amp;L&amp;G&amp;R&amp;"Calibri,Normal"&amp;8 B.D.I. Serviços (Não Desonerado): 23,54%
B.D.I. Material: 15,28%</oddHeader>
    <oddFooter>&amp;L&amp;6&amp;P/&amp;N
&amp;A&amp;R&amp;G&amp;C&amp;6HMAS
11/07/2025</oddFooter>
  </headerFooter>
  <rowBreaks count="1" manualBreakCount="1">
    <brk id="50" max="16"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6"/>
  <dimension ref="A1:V120"/>
  <sheetViews>
    <sheetView view="pageBreakPreview" topLeftCell="A88" zoomScaleNormal="100" zoomScaleSheetLayoutView="100" workbookViewId="0">
      <selection activeCell="G13" sqref="G13"/>
    </sheetView>
  </sheetViews>
  <sheetFormatPr defaultColWidth="9.140625" defaultRowHeight="12.75" x14ac:dyDescent="0.2"/>
  <cols>
    <col min="1" max="1" width="4.140625" style="7" customWidth="1"/>
    <col min="2" max="2" width="9.42578125" style="7" bestFit="1" customWidth="1"/>
    <col min="3" max="3" width="7.85546875" style="7" customWidth="1"/>
    <col min="4" max="4" width="7.5703125" style="7" customWidth="1"/>
    <col min="5" max="5" width="53.140625" style="7" customWidth="1"/>
    <col min="6" max="6" width="7.5703125" style="7" customWidth="1"/>
    <col min="7" max="7" width="6.85546875" style="7" customWidth="1"/>
    <col min="8" max="8" width="13.28515625" style="7" customWidth="1"/>
    <col min="9" max="10" width="5.140625" style="7" customWidth="1"/>
    <col min="11" max="11" width="8.42578125" style="86" customWidth="1"/>
    <col min="12" max="14" width="9.140625" style="86"/>
    <col min="15" max="16" width="11.42578125" style="86" customWidth="1"/>
    <col min="17" max="20" width="9.140625" style="86"/>
    <col min="21" max="21" width="8.42578125" style="86" customWidth="1"/>
    <col min="22" max="22" width="11.42578125" style="86" hidden="1" customWidth="1"/>
    <col min="23" max="23" width="11.42578125" style="86" customWidth="1"/>
    <col min="24" max="16384" width="9.140625" style="86"/>
  </cols>
  <sheetData>
    <row r="1" spans="1:22" ht="13.5" thickBot="1" x14ac:dyDescent="0.25">
      <c r="A1" s="240" t="s">
        <v>4673</v>
      </c>
      <c r="B1" s="240"/>
      <c r="C1" s="240"/>
      <c r="D1" s="240"/>
      <c r="E1" s="240"/>
      <c r="F1" s="240"/>
      <c r="G1" s="240"/>
      <c r="H1" s="84"/>
      <c r="I1" s="84"/>
      <c r="J1" s="84"/>
      <c r="K1" s="85"/>
      <c r="U1" s="85"/>
    </row>
    <row r="2" spans="1:22" ht="27.75" customHeight="1" x14ac:dyDescent="0.2">
      <c r="A2" s="257" t="s">
        <v>4971</v>
      </c>
      <c r="B2" s="257"/>
      <c r="C2" s="257"/>
      <c r="D2" s="257"/>
      <c r="E2" s="257"/>
      <c r="F2" s="257"/>
      <c r="G2" s="257"/>
      <c r="H2" s="87"/>
      <c r="I2" s="87"/>
      <c r="J2" s="87"/>
      <c r="K2" s="88"/>
      <c r="U2" s="88"/>
      <c r="V2" s="89" t="s">
        <v>76</v>
      </c>
    </row>
    <row r="3" spans="1:22" ht="27.75" customHeight="1" x14ac:dyDescent="0.2">
      <c r="A3" s="257" t="s">
        <v>4805</v>
      </c>
      <c r="B3" s="257"/>
      <c r="C3" s="257"/>
      <c r="D3" s="257"/>
      <c r="E3" s="257"/>
      <c r="F3" s="257"/>
      <c r="G3" s="257"/>
      <c r="H3" s="87"/>
      <c r="I3" s="87"/>
      <c r="J3" s="87"/>
      <c r="K3" s="88"/>
      <c r="U3" s="88"/>
      <c r="V3" s="89"/>
    </row>
    <row r="4" spans="1:22" ht="22.5" x14ac:dyDescent="0.2">
      <c r="A4" s="202" t="s">
        <v>4674</v>
      </c>
      <c r="B4" s="203" t="s">
        <v>61</v>
      </c>
      <c r="C4" s="203" t="s">
        <v>60</v>
      </c>
      <c r="D4" s="203" t="s">
        <v>4675</v>
      </c>
      <c r="E4" s="203" t="s">
        <v>3</v>
      </c>
      <c r="F4" s="203" t="s">
        <v>64</v>
      </c>
      <c r="G4" s="203" t="s">
        <v>62</v>
      </c>
      <c r="H4" s="203" t="s">
        <v>4676</v>
      </c>
      <c r="I4" s="204" t="s">
        <v>4677</v>
      </c>
      <c r="J4" s="2"/>
      <c r="K4" s="90"/>
      <c r="U4" s="90"/>
      <c r="V4" s="89" t="s">
        <v>97</v>
      </c>
    </row>
    <row r="5" spans="1:22" ht="22.5" x14ac:dyDescent="0.2">
      <c r="A5" s="205">
        <v>1</v>
      </c>
      <c r="B5" s="206" t="s">
        <v>2912</v>
      </c>
      <c r="C5" s="206" t="s">
        <v>4112</v>
      </c>
      <c r="D5" s="207">
        <v>45809</v>
      </c>
      <c r="E5" s="206" t="s">
        <v>4113</v>
      </c>
      <c r="F5" s="208">
        <v>2570</v>
      </c>
      <c r="G5" s="206" t="s">
        <v>76</v>
      </c>
      <c r="H5" s="206" t="s">
        <v>4678</v>
      </c>
      <c r="I5" s="209" t="s">
        <v>68</v>
      </c>
      <c r="J5" s="91"/>
      <c r="K5" s="92"/>
      <c r="U5" s="92"/>
      <c r="V5" s="89" t="s">
        <v>787</v>
      </c>
    </row>
    <row r="6" spans="1:22" x14ac:dyDescent="0.2">
      <c r="A6" s="210">
        <v>2</v>
      </c>
      <c r="B6" s="211" t="s">
        <v>2912</v>
      </c>
      <c r="C6" s="211" t="s">
        <v>3852</v>
      </c>
      <c r="D6" s="212">
        <v>45809</v>
      </c>
      <c r="E6" s="211" t="s">
        <v>3853</v>
      </c>
      <c r="F6" s="213">
        <v>10.29</v>
      </c>
      <c r="G6" s="211" t="s">
        <v>76</v>
      </c>
      <c r="H6" s="211" t="s">
        <v>4678</v>
      </c>
      <c r="I6" s="214" t="s">
        <v>68</v>
      </c>
      <c r="J6" s="93"/>
      <c r="K6" s="94"/>
      <c r="U6" s="92"/>
      <c r="V6" s="89" t="s">
        <v>2920</v>
      </c>
    </row>
    <row r="7" spans="1:22" ht="22.5" x14ac:dyDescent="0.2">
      <c r="A7" s="205">
        <v>3</v>
      </c>
      <c r="B7" s="206" t="s">
        <v>2912</v>
      </c>
      <c r="C7" s="206" t="s">
        <v>3936</v>
      </c>
      <c r="D7" s="207">
        <v>45809</v>
      </c>
      <c r="E7" s="206" t="s">
        <v>3937</v>
      </c>
      <c r="F7" s="208">
        <v>3517.5</v>
      </c>
      <c r="G7" s="206" t="s">
        <v>76</v>
      </c>
      <c r="H7" s="206" t="s">
        <v>4678</v>
      </c>
      <c r="I7" s="209" t="s">
        <v>68</v>
      </c>
      <c r="J7" s="4"/>
      <c r="K7" s="92"/>
      <c r="U7" s="92"/>
      <c r="V7" s="89" t="s">
        <v>4679</v>
      </c>
    </row>
    <row r="8" spans="1:22" ht="22.5" x14ac:dyDescent="0.2">
      <c r="A8" s="210">
        <v>4</v>
      </c>
      <c r="B8" s="211" t="s">
        <v>2912</v>
      </c>
      <c r="C8" s="211" t="s">
        <v>3960</v>
      </c>
      <c r="D8" s="212">
        <v>45809</v>
      </c>
      <c r="E8" s="211" t="s">
        <v>3961</v>
      </c>
      <c r="F8" s="213">
        <v>273.07</v>
      </c>
      <c r="G8" s="211" t="s">
        <v>76</v>
      </c>
      <c r="H8" s="211" t="s">
        <v>4678</v>
      </c>
      <c r="I8" s="214" t="s">
        <v>68</v>
      </c>
      <c r="J8" s="4"/>
      <c r="K8" s="92"/>
      <c r="U8" s="92"/>
      <c r="V8" s="89"/>
    </row>
    <row r="9" spans="1:22" ht="56.25" x14ac:dyDescent="0.2">
      <c r="A9" s="205">
        <v>5</v>
      </c>
      <c r="B9" s="206" t="s">
        <v>2912</v>
      </c>
      <c r="C9" s="206" t="s">
        <v>4370</v>
      </c>
      <c r="D9" s="207">
        <v>45809</v>
      </c>
      <c r="E9" s="206" t="s">
        <v>4371</v>
      </c>
      <c r="F9" s="208">
        <v>235.7</v>
      </c>
      <c r="G9" s="206" t="s">
        <v>2190</v>
      </c>
      <c r="H9" s="206" t="s">
        <v>4678</v>
      </c>
      <c r="I9" s="209" t="s">
        <v>68</v>
      </c>
      <c r="J9" s="4"/>
      <c r="K9" s="92"/>
      <c r="U9" s="92"/>
      <c r="V9" s="89"/>
    </row>
    <row r="10" spans="1:22" x14ac:dyDescent="0.2">
      <c r="A10" s="210">
        <v>6</v>
      </c>
      <c r="B10" s="211" t="s">
        <v>2912</v>
      </c>
      <c r="C10" s="211" t="s">
        <v>3648</v>
      </c>
      <c r="D10" s="212">
        <v>45809</v>
      </c>
      <c r="E10" s="211" t="s">
        <v>3649</v>
      </c>
      <c r="F10" s="213">
        <v>204.9</v>
      </c>
      <c r="G10" s="211" t="s">
        <v>76</v>
      </c>
      <c r="H10" s="211" t="s">
        <v>4678</v>
      </c>
      <c r="I10" s="214" t="s">
        <v>68</v>
      </c>
      <c r="J10" s="4"/>
      <c r="K10" s="92"/>
      <c r="U10" s="92"/>
      <c r="V10" s="89" t="s">
        <v>2641</v>
      </c>
    </row>
    <row r="11" spans="1:22" ht="33.75" x14ac:dyDescent="0.2">
      <c r="A11" s="205">
        <v>7</v>
      </c>
      <c r="B11" s="206" t="s">
        <v>2912</v>
      </c>
      <c r="C11" s="206" t="s">
        <v>4487</v>
      </c>
      <c r="D11" s="207">
        <v>45809</v>
      </c>
      <c r="E11" s="206" t="s">
        <v>4488</v>
      </c>
      <c r="F11" s="208">
        <v>19.32</v>
      </c>
      <c r="G11" s="206" t="s">
        <v>2641</v>
      </c>
      <c r="H11" s="206" t="s">
        <v>4678</v>
      </c>
      <c r="I11" s="209" t="s">
        <v>68</v>
      </c>
      <c r="K11" s="92"/>
    </row>
    <row r="12" spans="1:22" ht="22.5" x14ac:dyDescent="0.2">
      <c r="A12" s="210">
        <v>8</v>
      </c>
      <c r="B12" s="211" t="s">
        <v>2912</v>
      </c>
      <c r="C12" s="211" t="s">
        <v>3990</v>
      </c>
      <c r="D12" s="212">
        <v>45809</v>
      </c>
      <c r="E12" s="211" t="s">
        <v>3991</v>
      </c>
      <c r="F12" s="213">
        <v>137.15</v>
      </c>
      <c r="G12" s="211" t="s">
        <v>76</v>
      </c>
      <c r="H12" s="211" t="s">
        <v>4678</v>
      </c>
      <c r="I12" s="214" t="s">
        <v>68</v>
      </c>
      <c r="K12" s="92"/>
    </row>
    <row r="13" spans="1:22" ht="33.75" x14ac:dyDescent="0.2">
      <c r="A13" s="205">
        <v>9</v>
      </c>
      <c r="B13" s="206" t="s">
        <v>2912</v>
      </c>
      <c r="C13" s="206" t="s">
        <v>4176</v>
      </c>
      <c r="D13" s="207">
        <v>45809</v>
      </c>
      <c r="E13" s="206" t="s">
        <v>4177</v>
      </c>
      <c r="F13" s="208">
        <v>73.12</v>
      </c>
      <c r="G13" s="206" t="s">
        <v>76</v>
      </c>
      <c r="H13" s="206" t="s">
        <v>4678</v>
      </c>
      <c r="I13" s="209" t="s">
        <v>68</v>
      </c>
      <c r="K13" s="92"/>
    </row>
    <row r="14" spans="1:22" ht="22.5" x14ac:dyDescent="0.2">
      <c r="A14" s="210">
        <v>10</v>
      </c>
      <c r="B14" s="211" t="s">
        <v>2912</v>
      </c>
      <c r="C14" s="211" t="s">
        <v>4163</v>
      </c>
      <c r="D14" s="212">
        <v>45809</v>
      </c>
      <c r="E14" s="211" t="s">
        <v>4164</v>
      </c>
      <c r="F14" s="213">
        <v>488.03</v>
      </c>
      <c r="G14" s="211" t="s">
        <v>76</v>
      </c>
      <c r="H14" s="211" t="s">
        <v>4678</v>
      </c>
      <c r="I14" s="214" t="s">
        <v>68</v>
      </c>
      <c r="K14" s="92"/>
      <c r="U14" s="92"/>
      <c r="V14" s="89" t="s">
        <v>4680</v>
      </c>
    </row>
    <row r="15" spans="1:22" ht="22.5" x14ac:dyDescent="0.2">
      <c r="A15" s="205">
        <v>11</v>
      </c>
      <c r="B15" s="206" t="s">
        <v>2912</v>
      </c>
      <c r="C15" s="206" t="s">
        <v>4165</v>
      </c>
      <c r="D15" s="207">
        <v>45809</v>
      </c>
      <c r="E15" s="206" t="s">
        <v>4166</v>
      </c>
      <c r="F15" s="208">
        <v>36.64</v>
      </c>
      <c r="G15" s="206" t="s">
        <v>76</v>
      </c>
      <c r="H15" s="206" t="s">
        <v>4678</v>
      </c>
      <c r="I15" s="209" t="s">
        <v>68</v>
      </c>
      <c r="K15" s="92"/>
      <c r="U15" s="92"/>
      <c r="V15" s="89" t="s">
        <v>4681</v>
      </c>
    </row>
    <row r="16" spans="1:22" ht="22.5" x14ac:dyDescent="0.2">
      <c r="A16" s="210">
        <v>12</v>
      </c>
      <c r="B16" s="211" t="s">
        <v>2912</v>
      </c>
      <c r="C16" s="211" t="s">
        <v>4167</v>
      </c>
      <c r="D16" s="212">
        <v>45809</v>
      </c>
      <c r="E16" s="211" t="s">
        <v>4168</v>
      </c>
      <c r="F16" s="213">
        <v>15.54</v>
      </c>
      <c r="G16" s="211" t="s">
        <v>76</v>
      </c>
      <c r="H16" s="211" t="s">
        <v>4678</v>
      </c>
      <c r="I16" s="214" t="s">
        <v>68</v>
      </c>
      <c r="K16" s="92"/>
      <c r="U16" s="92"/>
      <c r="V16" s="89" t="s">
        <v>4682</v>
      </c>
    </row>
    <row r="17" spans="1:22" x14ac:dyDescent="0.2">
      <c r="A17" s="205">
        <v>13</v>
      </c>
      <c r="B17" s="206" t="s">
        <v>2912</v>
      </c>
      <c r="C17" s="206" t="s">
        <v>4169</v>
      </c>
      <c r="D17" s="207">
        <v>45809</v>
      </c>
      <c r="E17" s="206" t="s">
        <v>4170</v>
      </c>
      <c r="F17" s="208">
        <v>189.82</v>
      </c>
      <c r="G17" s="206" t="s">
        <v>76</v>
      </c>
      <c r="H17" s="206" t="s">
        <v>4678</v>
      </c>
      <c r="I17" s="209" t="s">
        <v>68</v>
      </c>
      <c r="K17" s="92"/>
      <c r="U17" s="92"/>
      <c r="V17" s="89" t="s">
        <v>4683</v>
      </c>
    </row>
    <row r="18" spans="1:22" ht="22.5" x14ac:dyDescent="0.2">
      <c r="A18" s="210">
        <v>14</v>
      </c>
      <c r="B18" s="211" t="s">
        <v>2912</v>
      </c>
      <c r="C18" s="211" t="s">
        <v>4171</v>
      </c>
      <c r="D18" s="212">
        <v>45809</v>
      </c>
      <c r="E18" s="211" t="s">
        <v>4172</v>
      </c>
      <c r="F18" s="213">
        <v>159.09</v>
      </c>
      <c r="G18" s="211" t="s">
        <v>76</v>
      </c>
      <c r="H18" s="211" t="s">
        <v>4678</v>
      </c>
      <c r="I18" s="214" t="s">
        <v>68</v>
      </c>
      <c r="K18" s="92"/>
      <c r="U18" s="92"/>
      <c r="V18" s="89" t="s">
        <v>4241</v>
      </c>
    </row>
    <row r="19" spans="1:22" x14ac:dyDescent="0.2">
      <c r="A19" s="205">
        <v>15</v>
      </c>
      <c r="B19" s="206" t="s">
        <v>2912</v>
      </c>
      <c r="C19" s="206" t="s">
        <v>3020</v>
      </c>
      <c r="D19" s="207">
        <v>45809</v>
      </c>
      <c r="E19" s="206" t="s">
        <v>3021</v>
      </c>
      <c r="F19" s="208">
        <v>46.3</v>
      </c>
      <c r="G19" s="206" t="s">
        <v>3022</v>
      </c>
      <c r="H19" s="206" t="s">
        <v>4678</v>
      </c>
      <c r="I19" s="209" t="s">
        <v>68</v>
      </c>
      <c r="K19" s="92"/>
      <c r="U19" s="92"/>
      <c r="V19" s="89" t="s">
        <v>2400</v>
      </c>
    </row>
    <row r="20" spans="1:22" x14ac:dyDescent="0.2">
      <c r="A20" s="210">
        <v>16</v>
      </c>
      <c r="B20" s="211" t="s">
        <v>2912</v>
      </c>
      <c r="C20" s="211" t="s">
        <v>3024</v>
      </c>
      <c r="D20" s="212">
        <v>45809</v>
      </c>
      <c r="E20" s="211" t="s">
        <v>3025</v>
      </c>
      <c r="F20" s="213">
        <v>29.1</v>
      </c>
      <c r="G20" s="211" t="s">
        <v>3022</v>
      </c>
      <c r="H20" s="211" t="s">
        <v>4678</v>
      </c>
      <c r="I20" s="214" t="s">
        <v>68</v>
      </c>
      <c r="K20" s="92"/>
      <c r="U20" s="92"/>
      <c r="V20" s="89" t="s">
        <v>4601</v>
      </c>
    </row>
    <row r="21" spans="1:22" x14ac:dyDescent="0.2">
      <c r="A21" s="205">
        <v>17</v>
      </c>
      <c r="B21" s="206" t="s">
        <v>2912</v>
      </c>
      <c r="C21" s="206" t="s">
        <v>3027</v>
      </c>
      <c r="D21" s="207">
        <v>45809</v>
      </c>
      <c r="E21" s="206" t="s">
        <v>3028</v>
      </c>
      <c r="F21" s="208">
        <v>69.400000000000006</v>
      </c>
      <c r="G21" s="206" t="s">
        <v>3022</v>
      </c>
      <c r="H21" s="206" t="s">
        <v>4678</v>
      </c>
      <c r="I21" s="209" t="s">
        <v>68</v>
      </c>
      <c r="K21" s="92"/>
      <c r="U21" s="92"/>
      <c r="V21" s="89" t="s">
        <v>4684</v>
      </c>
    </row>
    <row r="22" spans="1:22" x14ac:dyDescent="0.2">
      <c r="A22" s="210">
        <v>18</v>
      </c>
      <c r="B22" s="211" t="s">
        <v>2912</v>
      </c>
      <c r="C22" s="211" t="s">
        <v>3030</v>
      </c>
      <c r="D22" s="212">
        <v>45809</v>
      </c>
      <c r="E22" s="211" t="s">
        <v>3031</v>
      </c>
      <c r="F22" s="213">
        <v>60.59</v>
      </c>
      <c r="G22" s="211" t="s">
        <v>3022</v>
      </c>
      <c r="H22" s="211" t="s">
        <v>4678</v>
      </c>
      <c r="I22" s="214" t="s">
        <v>68</v>
      </c>
      <c r="K22" s="92"/>
      <c r="U22" s="92"/>
      <c r="V22" s="89" t="s">
        <v>4685</v>
      </c>
    </row>
    <row r="23" spans="1:22" x14ac:dyDescent="0.2">
      <c r="A23" s="205">
        <v>19</v>
      </c>
      <c r="B23" s="206" t="s">
        <v>2912</v>
      </c>
      <c r="C23" s="206" t="s">
        <v>3033</v>
      </c>
      <c r="D23" s="207">
        <v>45809</v>
      </c>
      <c r="E23" s="206" t="s">
        <v>3034</v>
      </c>
      <c r="F23" s="208">
        <v>60.59</v>
      </c>
      <c r="G23" s="206" t="s">
        <v>3022</v>
      </c>
      <c r="H23" s="206" t="s">
        <v>4678</v>
      </c>
      <c r="I23" s="209" t="s">
        <v>68</v>
      </c>
      <c r="J23" s="95"/>
      <c r="K23" s="92"/>
      <c r="U23" s="92"/>
      <c r="V23" s="89" t="s">
        <v>104</v>
      </c>
    </row>
    <row r="24" spans="1:22" x14ac:dyDescent="0.2">
      <c r="A24" s="210">
        <v>20</v>
      </c>
      <c r="B24" s="211" t="s">
        <v>2912</v>
      </c>
      <c r="C24" s="211" t="s">
        <v>3035</v>
      </c>
      <c r="D24" s="212">
        <v>45809</v>
      </c>
      <c r="E24" s="211" t="s">
        <v>3036</v>
      </c>
      <c r="F24" s="213">
        <v>63</v>
      </c>
      <c r="G24" s="211" t="s">
        <v>3022</v>
      </c>
      <c r="H24" s="211" t="s">
        <v>4678</v>
      </c>
      <c r="I24" s="214" t="s">
        <v>68</v>
      </c>
      <c r="K24" s="92"/>
      <c r="U24" s="92"/>
      <c r="V24" s="89" t="s">
        <v>4686</v>
      </c>
    </row>
    <row r="25" spans="1:22" x14ac:dyDescent="0.2">
      <c r="A25" s="205">
        <v>21</v>
      </c>
      <c r="B25" s="206" t="s">
        <v>2912</v>
      </c>
      <c r="C25" s="206" t="s">
        <v>3038</v>
      </c>
      <c r="D25" s="207">
        <v>45809</v>
      </c>
      <c r="E25" s="206" t="s">
        <v>3039</v>
      </c>
      <c r="F25" s="208">
        <v>41.8</v>
      </c>
      <c r="G25" s="206" t="s">
        <v>3022</v>
      </c>
      <c r="H25" s="206" t="s">
        <v>4678</v>
      </c>
      <c r="I25" s="209" t="s">
        <v>68</v>
      </c>
      <c r="K25" s="92"/>
      <c r="U25" s="92"/>
      <c r="V25" s="89" t="s">
        <v>4687</v>
      </c>
    </row>
    <row r="26" spans="1:22" ht="22.5" x14ac:dyDescent="0.2">
      <c r="A26" s="210">
        <v>22</v>
      </c>
      <c r="B26" s="211" t="s">
        <v>2912</v>
      </c>
      <c r="C26" s="211" t="s">
        <v>4323</v>
      </c>
      <c r="D26" s="212">
        <v>45809</v>
      </c>
      <c r="E26" s="211" t="s">
        <v>4324</v>
      </c>
      <c r="F26" s="213">
        <v>59.9</v>
      </c>
      <c r="G26" s="211" t="s">
        <v>3022</v>
      </c>
      <c r="H26" s="211" t="s">
        <v>4678</v>
      </c>
      <c r="I26" s="214" t="s">
        <v>68</v>
      </c>
      <c r="K26" s="96"/>
      <c r="U26" s="96"/>
      <c r="V26" s="89" t="s">
        <v>4688</v>
      </c>
    </row>
    <row r="27" spans="1:22" x14ac:dyDescent="0.2">
      <c r="A27" s="205">
        <v>23</v>
      </c>
      <c r="B27" s="206" t="s">
        <v>2912</v>
      </c>
      <c r="C27" s="206" t="s">
        <v>3041</v>
      </c>
      <c r="D27" s="207">
        <v>45809</v>
      </c>
      <c r="E27" s="206" t="s">
        <v>3042</v>
      </c>
      <c r="F27" s="208">
        <v>10.19</v>
      </c>
      <c r="G27" s="206" t="s">
        <v>3022</v>
      </c>
      <c r="H27" s="206" t="s">
        <v>4678</v>
      </c>
      <c r="I27" s="209" t="s">
        <v>68</v>
      </c>
      <c r="K27" s="97"/>
      <c r="U27" s="97"/>
      <c r="V27" s="89" t="s">
        <v>4216</v>
      </c>
    </row>
    <row r="28" spans="1:22" x14ac:dyDescent="0.2">
      <c r="A28" s="210">
        <v>24</v>
      </c>
      <c r="B28" s="211" t="s">
        <v>2912</v>
      </c>
      <c r="C28" s="211" t="s">
        <v>3044</v>
      </c>
      <c r="D28" s="212">
        <v>45809</v>
      </c>
      <c r="E28" s="211" t="s">
        <v>3045</v>
      </c>
      <c r="F28" s="213">
        <v>61.55</v>
      </c>
      <c r="G28" s="211" t="s">
        <v>3022</v>
      </c>
      <c r="H28" s="211" t="s">
        <v>4678</v>
      </c>
      <c r="I28" s="214" t="s">
        <v>68</v>
      </c>
      <c r="K28" s="98"/>
      <c r="U28" s="98"/>
      <c r="V28" s="89" t="s">
        <v>4689</v>
      </c>
    </row>
    <row r="29" spans="1:22" x14ac:dyDescent="0.2">
      <c r="A29" s="205">
        <v>25</v>
      </c>
      <c r="B29" s="206" t="s">
        <v>2912</v>
      </c>
      <c r="C29" s="206" t="s">
        <v>3046</v>
      </c>
      <c r="D29" s="207">
        <v>45809</v>
      </c>
      <c r="E29" s="206" t="s">
        <v>3047</v>
      </c>
      <c r="F29" s="208">
        <v>19.11</v>
      </c>
      <c r="G29" s="206" t="s">
        <v>3022</v>
      </c>
      <c r="H29" s="206" t="s">
        <v>4678</v>
      </c>
      <c r="I29" s="209" t="s">
        <v>68</v>
      </c>
      <c r="K29" s="98"/>
      <c r="U29" s="98"/>
      <c r="V29" s="89" t="s">
        <v>4690</v>
      </c>
    </row>
    <row r="30" spans="1:22" x14ac:dyDescent="0.2">
      <c r="A30" s="210">
        <v>26</v>
      </c>
      <c r="B30" s="211" t="s">
        <v>2912</v>
      </c>
      <c r="C30" s="211" t="s">
        <v>3048</v>
      </c>
      <c r="D30" s="212">
        <v>45809</v>
      </c>
      <c r="E30" s="211" t="s">
        <v>3049</v>
      </c>
      <c r="F30" s="213">
        <v>62.16</v>
      </c>
      <c r="G30" s="211" t="s">
        <v>3022</v>
      </c>
      <c r="H30" s="211" t="s">
        <v>4678</v>
      </c>
      <c r="I30" s="214" t="s">
        <v>68</v>
      </c>
      <c r="K30" s="98"/>
      <c r="M30" s="99" t="s">
        <v>68</v>
      </c>
      <c r="U30" s="98"/>
      <c r="V30" s="89" t="s">
        <v>3022</v>
      </c>
    </row>
    <row r="31" spans="1:22" x14ac:dyDescent="0.2">
      <c r="A31" s="205">
        <v>27</v>
      </c>
      <c r="B31" s="206" t="s">
        <v>2912</v>
      </c>
      <c r="C31" s="206" t="s">
        <v>3051</v>
      </c>
      <c r="D31" s="207">
        <v>45809</v>
      </c>
      <c r="E31" s="206" t="s">
        <v>3052</v>
      </c>
      <c r="F31" s="208">
        <v>60.38</v>
      </c>
      <c r="G31" s="206" t="s">
        <v>3022</v>
      </c>
      <c r="H31" s="206" t="s">
        <v>4678</v>
      </c>
      <c r="I31" s="209" t="s">
        <v>68</v>
      </c>
      <c r="K31" s="98"/>
      <c r="U31" s="98"/>
      <c r="V31" s="89" t="s">
        <v>4691</v>
      </c>
    </row>
    <row r="32" spans="1:22" x14ac:dyDescent="0.2">
      <c r="A32" s="210">
        <v>28</v>
      </c>
      <c r="B32" s="211" t="s">
        <v>2912</v>
      </c>
      <c r="C32" s="211" t="s">
        <v>4326</v>
      </c>
      <c r="D32" s="212">
        <v>45809</v>
      </c>
      <c r="E32" s="211" t="s">
        <v>4327</v>
      </c>
      <c r="F32" s="213">
        <v>25.75</v>
      </c>
      <c r="G32" s="211" t="s">
        <v>76</v>
      </c>
      <c r="H32" s="211" t="s">
        <v>4678</v>
      </c>
      <c r="I32" s="214" t="s">
        <v>68</v>
      </c>
      <c r="K32" s="98"/>
      <c r="U32" s="98"/>
      <c r="V32" s="89" t="s">
        <v>4692</v>
      </c>
    </row>
    <row r="33" spans="1:22" x14ac:dyDescent="0.2">
      <c r="A33" s="205">
        <v>29</v>
      </c>
      <c r="B33" s="206" t="s">
        <v>2912</v>
      </c>
      <c r="C33" s="206" t="s">
        <v>4328</v>
      </c>
      <c r="D33" s="207">
        <v>45809</v>
      </c>
      <c r="E33" s="206" t="s">
        <v>4329</v>
      </c>
      <c r="F33" s="208">
        <v>15</v>
      </c>
      <c r="G33" s="206" t="s">
        <v>76</v>
      </c>
      <c r="H33" s="206" t="s">
        <v>4678</v>
      </c>
      <c r="I33" s="209" t="s">
        <v>68</v>
      </c>
      <c r="K33" s="98"/>
      <c r="U33" s="98"/>
      <c r="V33" s="89" t="s">
        <v>4693</v>
      </c>
    </row>
    <row r="34" spans="1:22" x14ac:dyDescent="0.2">
      <c r="A34" s="210">
        <v>30</v>
      </c>
      <c r="B34" s="211" t="s">
        <v>2912</v>
      </c>
      <c r="C34" s="211" t="s">
        <v>4330</v>
      </c>
      <c r="D34" s="212">
        <v>45809</v>
      </c>
      <c r="E34" s="211" t="s">
        <v>4331</v>
      </c>
      <c r="F34" s="213">
        <v>10</v>
      </c>
      <c r="G34" s="211" t="s">
        <v>76</v>
      </c>
      <c r="H34" s="211" t="s">
        <v>4678</v>
      </c>
      <c r="I34" s="214" t="s">
        <v>68</v>
      </c>
      <c r="K34" s="98"/>
      <c r="U34" s="98"/>
      <c r="V34" s="89" t="s">
        <v>4694</v>
      </c>
    </row>
    <row r="35" spans="1:22" x14ac:dyDescent="0.2">
      <c r="A35" s="205">
        <v>31</v>
      </c>
      <c r="B35" s="206" t="s">
        <v>2912</v>
      </c>
      <c r="C35" s="206" t="s">
        <v>4332</v>
      </c>
      <c r="D35" s="207">
        <v>45809</v>
      </c>
      <c r="E35" s="206" t="s">
        <v>4333</v>
      </c>
      <c r="F35" s="208">
        <v>13</v>
      </c>
      <c r="G35" s="206" t="s">
        <v>76</v>
      </c>
      <c r="H35" s="206" t="s">
        <v>4678</v>
      </c>
      <c r="I35" s="209" t="s">
        <v>68</v>
      </c>
      <c r="K35" s="98"/>
      <c r="U35" s="98"/>
      <c r="V35" s="89" t="s">
        <v>4695</v>
      </c>
    </row>
    <row r="36" spans="1:22" x14ac:dyDescent="0.2">
      <c r="A36" s="210">
        <v>32</v>
      </c>
      <c r="B36" s="211" t="s">
        <v>2912</v>
      </c>
      <c r="C36" s="211" t="s">
        <v>4337</v>
      </c>
      <c r="D36" s="212">
        <v>45809</v>
      </c>
      <c r="E36" s="211" t="s">
        <v>4338</v>
      </c>
      <c r="F36" s="213">
        <v>88.74</v>
      </c>
      <c r="G36" s="211" t="s">
        <v>3022</v>
      </c>
      <c r="H36" s="211" t="s">
        <v>4678</v>
      </c>
      <c r="I36" s="214" t="s">
        <v>68</v>
      </c>
      <c r="K36" s="98"/>
      <c r="U36" s="98"/>
      <c r="V36" s="89" t="s">
        <v>4696</v>
      </c>
    </row>
    <row r="37" spans="1:22" x14ac:dyDescent="0.2">
      <c r="A37" s="205">
        <v>33</v>
      </c>
      <c r="B37" s="206" t="s">
        <v>2912</v>
      </c>
      <c r="C37" s="206" t="s">
        <v>4155</v>
      </c>
      <c r="D37" s="207">
        <v>45809</v>
      </c>
      <c r="E37" s="206" t="s">
        <v>4156</v>
      </c>
      <c r="F37" s="208">
        <v>4788</v>
      </c>
      <c r="G37" s="206" t="s">
        <v>76</v>
      </c>
      <c r="H37" s="206" t="s">
        <v>4678</v>
      </c>
      <c r="I37" s="209" t="s">
        <v>68</v>
      </c>
      <c r="K37" s="98"/>
      <c r="U37" s="98"/>
      <c r="V37" s="89" t="s">
        <v>4697</v>
      </c>
    </row>
    <row r="38" spans="1:22" x14ac:dyDescent="0.2">
      <c r="A38" s="210">
        <v>34</v>
      </c>
      <c r="B38" s="211" t="s">
        <v>2912</v>
      </c>
      <c r="C38" s="211" t="s">
        <v>2911</v>
      </c>
      <c r="D38" s="212">
        <v>45809</v>
      </c>
      <c r="E38" s="211" t="s">
        <v>2913</v>
      </c>
      <c r="F38" s="213">
        <v>299</v>
      </c>
      <c r="G38" s="211" t="s">
        <v>76</v>
      </c>
      <c r="H38" s="211" t="s">
        <v>4678</v>
      </c>
      <c r="I38" s="214" t="s">
        <v>68</v>
      </c>
      <c r="K38" s="98"/>
      <c r="U38" s="98"/>
      <c r="V38" s="89" t="s">
        <v>4698</v>
      </c>
    </row>
    <row r="39" spans="1:22" ht="33.75" x14ac:dyDescent="0.2">
      <c r="A39" s="205">
        <v>35</v>
      </c>
      <c r="B39" s="206" t="s">
        <v>2912</v>
      </c>
      <c r="C39" s="206" t="s">
        <v>3646</v>
      </c>
      <c r="D39" s="207">
        <v>45809</v>
      </c>
      <c r="E39" s="206" t="s">
        <v>3647</v>
      </c>
      <c r="F39" s="208">
        <v>253.9</v>
      </c>
      <c r="G39" s="206" t="s">
        <v>2190</v>
      </c>
      <c r="H39" s="206" t="s">
        <v>4678</v>
      </c>
      <c r="I39" s="209" t="s">
        <v>68</v>
      </c>
      <c r="K39" s="98"/>
      <c r="U39" s="98"/>
      <c r="V39" s="89" t="s">
        <v>4699</v>
      </c>
    </row>
    <row r="40" spans="1:22" x14ac:dyDescent="0.2">
      <c r="A40" s="210">
        <v>36</v>
      </c>
      <c r="B40" s="211" t="s">
        <v>2912</v>
      </c>
      <c r="C40" s="211" t="s">
        <v>4032</v>
      </c>
      <c r="D40" s="212">
        <v>45809</v>
      </c>
      <c r="E40" s="211" t="s">
        <v>4033</v>
      </c>
      <c r="F40" s="213">
        <v>110</v>
      </c>
      <c r="G40" s="211" t="s">
        <v>104</v>
      </c>
      <c r="H40" s="211" t="s">
        <v>4678</v>
      </c>
      <c r="I40" s="214" t="s">
        <v>68</v>
      </c>
      <c r="K40" s="98"/>
      <c r="U40" s="98"/>
      <c r="V40" s="89" t="s">
        <v>4700</v>
      </c>
    </row>
    <row r="41" spans="1:22" ht="33.75" x14ac:dyDescent="0.2">
      <c r="A41" s="205">
        <v>37</v>
      </c>
      <c r="B41" s="206" t="s">
        <v>2912</v>
      </c>
      <c r="C41" s="206" t="s">
        <v>4103</v>
      </c>
      <c r="D41" s="207">
        <v>45809</v>
      </c>
      <c r="E41" s="206" t="s">
        <v>4104</v>
      </c>
      <c r="F41" s="208">
        <v>204.3</v>
      </c>
      <c r="G41" s="206" t="s">
        <v>2190</v>
      </c>
      <c r="H41" s="206" t="s">
        <v>4678</v>
      </c>
      <c r="I41" s="209" t="s">
        <v>68</v>
      </c>
      <c r="K41" s="98"/>
      <c r="U41" s="98"/>
      <c r="V41" s="89" t="s">
        <v>4701</v>
      </c>
    </row>
    <row r="42" spans="1:22" ht="33.75" x14ac:dyDescent="0.2">
      <c r="A42" s="210">
        <v>38</v>
      </c>
      <c r="B42" s="211" t="s">
        <v>2912</v>
      </c>
      <c r="C42" s="211" t="s">
        <v>4101</v>
      </c>
      <c r="D42" s="212">
        <v>45809</v>
      </c>
      <c r="E42" s="211" t="s">
        <v>4102</v>
      </c>
      <c r="F42" s="213">
        <v>204.3</v>
      </c>
      <c r="G42" s="211" t="s">
        <v>2190</v>
      </c>
      <c r="H42" s="211" t="s">
        <v>4678</v>
      </c>
      <c r="I42" s="214" t="s">
        <v>68</v>
      </c>
      <c r="K42" s="98"/>
      <c r="U42" s="98"/>
      <c r="V42" s="89" t="s">
        <v>4702</v>
      </c>
    </row>
    <row r="43" spans="1:22" ht="22.5" x14ac:dyDescent="0.2">
      <c r="A43" s="205">
        <v>39</v>
      </c>
      <c r="B43" s="206" t="s">
        <v>2912</v>
      </c>
      <c r="C43" s="206" t="s">
        <v>3923</v>
      </c>
      <c r="D43" s="207">
        <v>45809</v>
      </c>
      <c r="E43" s="206" t="s">
        <v>3924</v>
      </c>
      <c r="F43" s="208">
        <v>831.99</v>
      </c>
      <c r="G43" s="206" t="s">
        <v>76</v>
      </c>
      <c r="H43" s="206" t="s">
        <v>4678</v>
      </c>
      <c r="I43" s="209" t="s">
        <v>68</v>
      </c>
      <c r="K43" s="98"/>
      <c r="U43" s="98"/>
      <c r="V43" s="89" t="s">
        <v>4703</v>
      </c>
    </row>
    <row r="44" spans="1:22" ht="22.5" x14ac:dyDescent="0.2">
      <c r="A44" s="210">
        <v>40</v>
      </c>
      <c r="B44" s="211" t="s">
        <v>2912</v>
      </c>
      <c r="C44" s="211" t="s">
        <v>3925</v>
      </c>
      <c r="D44" s="212">
        <v>45809</v>
      </c>
      <c r="E44" s="211" t="s">
        <v>3926</v>
      </c>
      <c r="F44" s="213">
        <v>449.49</v>
      </c>
      <c r="G44" s="211" t="s">
        <v>76</v>
      </c>
      <c r="H44" s="211" t="s">
        <v>4678</v>
      </c>
      <c r="I44" s="214" t="s">
        <v>68</v>
      </c>
      <c r="K44" s="98"/>
      <c r="U44" s="98"/>
      <c r="V44" s="89" t="s">
        <v>2885</v>
      </c>
    </row>
    <row r="45" spans="1:22" ht="22.5" x14ac:dyDescent="0.2">
      <c r="A45" s="205">
        <v>41</v>
      </c>
      <c r="B45" s="206" t="s">
        <v>2833</v>
      </c>
      <c r="C45" s="206" t="s">
        <v>3911</v>
      </c>
      <c r="D45" s="207">
        <v>45809</v>
      </c>
      <c r="E45" s="206" t="s">
        <v>3912</v>
      </c>
      <c r="F45" s="208">
        <v>46.4</v>
      </c>
      <c r="G45" s="206" t="s">
        <v>97</v>
      </c>
      <c r="H45" s="206" t="s">
        <v>4678</v>
      </c>
      <c r="I45" s="209" t="s">
        <v>68</v>
      </c>
      <c r="K45" s="98"/>
      <c r="U45" s="98"/>
      <c r="V45" s="89"/>
    </row>
    <row r="46" spans="1:22" ht="22.5" x14ac:dyDescent="0.2">
      <c r="A46" s="210">
        <v>42</v>
      </c>
      <c r="B46" s="211" t="s">
        <v>2833</v>
      </c>
      <c r="C46" s="211" t="s">
        <v>4347</v>
      </c>
      <c r="D46" s="212">
        <v>45809</v>
      </c>
      <c r="E46" s="211" t="s">
        <v>4348</v>
      </c>
      <c r="F46" s="213">
        <v>310.97000000000003</v>
      </c>
      <c r="G46" s="211" t="s">
        <v>76</v>
      </c>
      <c r="H46" s="211" t="s">
        <v>4678</v>
      </c>
      <c r="I46" s="214" t="s">
        <v>68</v>
      </c>
      <c r="K46" s="98"/>
      <c r="U46" s="98"/>
      <c r="V46" s="89"/>
    </row>
    <row r="47" spans="1:22" ht="22.5" x14ac:dyDescent="0.2">
      <c r="A47" s="205">
        <v>43</v>
      </c>
      <c r="B47" s="206" t="s">
        <v>2833</v>
      </c>
      <c r="C47" s="206" t="s">
        <v>4543</v>
      </c>
      <c r="D47" s="207">
        <v>45809</v>
      </c>
      <c r="E47" s="206" t="s">
        <v>4544</v>
      </c>
      <c r="F47" s="208">
        <v>381.23</v>
      </c>
      <c r="G47" s="206" t="s">
        <v>76</v>
      </c>
      <c r="H47" s="206" t="s">
        <v>4678</v>
      </c>
      <c r="I47" s="209" t="s">
        <v>68</v>
      </c>
      <c r="K47" s="98"/>
      <c r="U47" s="98"/>
      <c r="V47" s="89" t="s">
        <v>4704</v>
      </c>
    </row>
    <row r="48" spans="1:22" ht="22.5" x14ac:dyDescent="0.2">
      <c r="A48" s="210">
        <v>44</v>
      </c>
      <c r="B48" s="211" t="s">
        <v>2833</v>
      </c>
      <c r="C48" s="211" t="s">
        <v>3940</v>
      </c>
      <c r="D48" s="212">
        <v>45809</v>
      </c>
      <c r="E48" s="211" t="s">
        <v>3941</v>
      </c>
      <c r="F48" s="213">
        <v>2077.65</v>
      </c>
      <c r="G48" s="211" t="s">
        <v>76</v>
      </c>
      <c r="H48" s="211" t="s">
        <v>4678</v>
      </c>
      <c r="I48" s="214" t="s">
        <v>68</v>
      </c>
      <c r="K48" s="98"/>
      <c r="U48" s="98"/>
      <c r="V48" s="89" t="s">
        <v>4705</v>
      </c>
    </row>
    <row r="49" spans="1:22" ht="22.5" x14ac:dyDescent="0.2">
      <c r="A49" s="205">
        <v>45</v>
      </c>
      <c r="B49" s="206" t="s">
        <v>2833</v>
      </c>
      <c r="C49" s="206" t="s">
        <v>3293</v>
      </c>
      <c r="D49" s="207">
        <v>45809</v>
      </c>
      <c r="E49" s="206" t="s">
        <v>3294</v>
      </c>
      <c r="F49" s="208">
        <v>8.9600000000000009</v>
      </c>
      <c r="G49" s="206" t="s">
        <v>97</v>
      </c>
      <c r="H49" s="206" t="s">
        <v>4678</v>
      </c>
      <c r="I49" s="209" t="s">
        <v>68</v>
      </c>
      <c r="K49" s="98"/>
      <c r="U49" s="98"/>
      <c r="V49" s="89" t="s">
        <v>4706</v>
      </c>
    </row>
    <row r="50" spans="1:22" ht="22.5" x14ac:dyDescent="0.2">
      <c r="A50" s="210">
        <v>46</v>
      </c>
      <c r="B50" s="211" t="s">
        <v>2833</v>
      </c>
      <c r="C50" s="211" t="s">
        <v>3719</v>
      </c>
      <c r="D50" s="212">
        <v>45809</v>
      </c>
      <c r="E50" s="211" t="s">
        <v>3720</v>
      </c>
      <c r="F50" s="213">
        <v>15.95</v>
      </c>
      <c r="G50" s="211" t="s">
        <v>76</v>
      </c>
      <c r="H50" s="211" t="s">
        <v>4678</v>
      </c>
      <c r="I50" s="214" t="s">
        <v>68</v>
      </c>
      <c r="K50" s="98"/>
      <c r="U50" s="98"/>
      <c r="V50" s="89" t="s">
        <v>4707</v>
      </c>
    </row>
    <row r="51" spans="1:22" ht="33.75" x14ac:dyDescent="0.2">
      <c r="A51" s="205">
        <v>47</v>
      </c>
      <c r="B51" s="206" t="s">
        <v>2833</v>
      </c>
      <c r="C51" s="206" t="s">
        <v>4097</v>
      </c>
      <c r="D51" s="207">
        <v>45809</v>
      </c>
      <c r="E51" s="206" t="s">
        <v>4098</v>
      </c>
      <c r="F51" s="208">
        <v>212.11</v>
      </c>
      <c r="G51" s="206" t="s">
        <v>76</v>
      </c>
      <c r="H51" s="206" t="s">
        <v>4678</v>
      </c>
      <c r="I51" s="209" t="s">
        <v>68</v>
      </c>
      <c r="K51" s="98"/>
      <c r="U51" s="98"/>
      <c r="V51" s="89" t="s">
        <v>4708</v>
      </c>
    </row>
    <row r="52" spans="1:22" ht="22.5" x14ac:dyDescent="0.2">
      <c r="A52" s="210">
        <v>48</v>
      </c>
      <c r="B52" s="211" t="s">
        <v>2833</v>
      </c>
      <c r="C52" s="211" t="s">
        <v>2832</v>
      </c>
      <c r="D52" s="212">
        <v>45809</v>
      </c>
      <c r="E52" s="211" t="s">
        <v>2834</v>
      </c>
      <c r="F52" s="213">
        <v>23.32</v>
      </c>
      <c r="G52" s="211" t="s">
        <v>76</v>
      </c>
      <c r="H52" s="211" t="s">
        <v>4678</v>
      </c>
      <c r="I52" s="214" t="s">
        <v>68</v>
      </c>
      <c r="K52" s="98"/>
      <c r="U52" s="98"/>
      <c r="V52" s="89" t="s">
        <v>4709</v>
      </c>
    </row>
    <row r="53" spans="1:22" ht="22.5" x14ac:dyDescent="0.2">
      <c r="A53" s="205">
        <v>49</v>
      </c>
      <c r="B53" s="206" t="s">
        <v>2833</v>
      </c>
      <c r="C53" s="206" t="s">
        <v>3697</v>
      </c>
      <c r="D53" s="207">
        <v>45809</v>
      </c>
      <c r="E53" s="206" t="s">
        <v>3698</v>
      </c>
      <c r="F53" s="208">
        <v>95.29</v>
      </c>
      <c r="G53" s="206" t="s">
        <v>76</v>
      </c>
      <c r="H53" s="206" t="s">
        <v>4678</v>
      </c>
      <c r="I53" s="209" t="s">
        <v>68</v>
      </c>
      <c r="K53" s="98"/>
      <c r="U53" s="98"/>
      <c r="V53" s="89" t="s">
        <v>4710</v>
      </c>
    </row>
    <row r="54" spans="1:22" ht="22.5" x14ac:dyDescent="0.2">
      <c r="A54" s="210">
        <v>50</v>
      </c>
      <c r="B54" s="211" t="s">
        <v>2833</v>
      </c>
      <c r="C54" s="211" t="s">
        <v>3695</v>
      </c>
      <c r="D54" s="212">
        <v>45809</v>
      </c>
      <c r="E54" s="211" t="s">
        <v>3696</v>
      </c>
      <c r="F54" s="213">
        <v>10.220000000000001</v>
      </c>
      <c r="G54" s="211" t="s">
        <v>76</v>
      </c>
      <c r="H54" s="211" t="s">
        <v>4678</v>
      </c>
      <c r="I54" s="214" t="s">
        <v>68</v>
      </c>
      <c r="K54" s="98"/>
      <c r="U54" s="98"/>
      <c r="V54" s="89" t="s">
        <v>4711</v>
      </c>
    </row>
    <row r="55" spans="1:22" ht="33.75" x14ac:dyDescent="0.2">
      <c r="A55" s="205">
        <v>51</v>
      </c>
      <c r="B55" s="206" t="s">
        <v>2833</v>
      </c>
      <c r="C55" s="206" t="s">
        <v>4095</v>
      </c>
      <c r="D55" s="207">
        <v>45809</v>
      </c>
      <c r="E55" s="206" t="s">
        <v>4096</v>
      </c>
      <c r="F55" s="208">
        <v>490.64</v>
      </c>
      <c r="G55" s="206" t="s">
        <v>76</v>
      </c>
      <c r="H55" s="206" t="s">
        <v>4678</v>
      </c>
      <c r="I55" s="209" t="s">
        <v>68</v>
      </c>
      <c r="K55" s="98"/>
      <c r="U55" s="98"/>
      <c r="V55" s="89" t="s">
        <v>4712</v>
      </c>
    </row>
    <row r="56" spans="1:22" ht="22.5" x14ac:dyDescent="0.2">
      <c r="A56" s="210">
        <v>52</v>
      </c>
      <c r="B56" s="211" t="s">
        <v>2833</v>
      </c>
      <c r="C56" s="211" t="s">
        <v>3771</v>
      </c>
      <c r="D56" s="212">
        <v>45809</v>
      </c>
      <c r="E56" s="211" t="s">
        <v>3772</v>
      </c>
      <c r="F56" s="213">
        <v>116</v>
      </c>
      <c r="G56" s="211" t="s">
        <v>787</v>
      </c>
      <c r="H56" s="211" t="s">
        <v>4678</v>
      </c>
      <c r="I56" s="214" t="s">
        <v>68</v>
      </c>
      <c r="K56" s="98"/>
      <c r="U56" s="98"/>
      <c r="V56" s="89"/>
    </row>
    <row r="57" spans="1:22" ht="33.75" x14ac:dyDescent="0.2">
      <c r="A57" s="205">
        <v>53</v>
      </c>
      <c r="B57" s="206" t="s">
        <v>4058</v>
      </c>
      <c r="C57" s="206" t="s">
        <v>4057</v>
      </c>
      <c r="D57" s="207">
        <v>45839</v>
      </c>
      <c r="E57" s="206" t="s">
        <v>4059</v>
      </c>
      <c r="F57" s="208">
        <v>8.34</v>
      </c>
      <c r="G57" s="206" t="s">
        <v>787</v>
      </c>
      <c r="H57" s="206" t="s">
        <v>4678</v>
      </c>
      <c r="I57" s="209" t="s">
        <v>68</v>
      </c>
      <c r="K57" s="98"/>
      <c r="U57" s="98"/>
      <c r="V57" s="89"/>
    </row>
    <row r="58" spans="1:22" x14ac:dyDescent="0.2">
      <c r="A58" s="210">
        <v>54</v>
      </c>
      <c r="B58" s="211" t="s">
        <v>3259</v>
      </c>
      <c r="C58" s="211" t="s">
        <v>3258</v>
      </c>
      <c r="D58" s="212">
        <v>45839</v>
      </c>
      <c r="E58" s="211" t="s">
        <v>3260</v>
      </c>
      <c r="F58" s="213">
        <v>253.89</v>
      </c>
      <c r="G58" s="211" t="s">
        <v>97</v>
      </c>
      <c r="H58" s="211" t="s">
        <v>4678</v>
      </c>
      <c r="I58" s="214" t="s">
        <v>68</v>
      </c>
      <c r="K58" s="98"/>
      <c r="U58" s="98"/>
      <c r="V58" s="89"/>
    </row>
    <row r="59" spans="1:22" x14ac:dyDescent="0.2">
      <c r="A59" s="205">
        <v>55</v>
      </c>
      <c r="B59" s="206" t="s">
        <v>3259</v>
      </c>
      <c r="C59" s="206" t="s">
        <v>3681</v>
      </c>
      <c r="D59" s="207">
        <v>45839</v>
      </c>
      <c r="E59" s="206" t="s">
        <v>3682</v>
      </c>
      <c r="F59" s="208">
        <v>24.13</v>
      </c>
      <c r="G59" s="206" t="s">
        <v>76</v>
      </c>
      <c r="H59" s="206" t="s">
        <v>4678</v>
      </c>
      <c r="I59" s="209" t="s">
        <v>68</v>
      </c>
      <c r="K59" s="98"/>
      <c r="U59" s="98"/>
      <c r="V59" s="89" t="s">
        <v>4713</v>
      </c>
    </row>
    <row r="60" spans="1:22" x14ac:dyDescent="0.2">
      <c r="A60" s="210">
        <v>56</v>
      </c>
      <c r="B60" s="211" t="s">
        <v>3259</v>
      </c>
      <c r="C60" s="211" t="s">
        <v>4345</v>
      </c>
      <c r="D60" s="212">
        <v>45839</v>
      </c>
      <c r="E60" s="211" t="s">
        <v>4346</v>
      </c>
      <c r="F60" s="213">
        <v>29.34</v>
      </c>
      <c r="G60" s="211" t="s">
        <v>76</v>
      </c>
      <c r="H60" s="211" t="s">
        <v>4678</v>
      </c>
      <c r="I60" s="214" t="s">
        <v>68</v>
      </c>
      <c r="K60" s="98"/>
      <c r="U60" s="98"/>
      <c r="V60" s="89" t="s">
        <v>4714</v>
      </c>
    </row>
    <row r="61" spans="1:22" x14ac:dyDescent="0.2">
      <c r="A61" s="205">
        <v>57</v>
      </c>
      <c r="B61" s="206" t="s">
        <v>4231</v>
      </c>
      <c r="C61" s="206" t="s">
        <v>4230</v>
      </c>
      <c r="D61" s="207">
        <v>45809</v>
      </c>
      <c r="E61" s="206" t="s">
        <v>4232</v>
      </c>
      <c r="F61" s="208">
        <v>45.38</v>
      </c>
      <c r="G61" s="206" t="s">
        <v>104</v>
      </c>
      <c r="H61" s="206" t="s">
        <v>4678</v>
      </c>
      <c r="I61" s="209" t="s">
        <v>68</v>
      </c>
      <c r="K61" s="98"/>
      <c r="U61" s="98"/>
      <c r="V61" s="89" t="s">
        <v>4715</v>
      </c>
    </row>
    <row r="62" spans="1:22" x14ac:dyDescent="0.2">
      <c r="A62" s="210">
        <v>58</v>
      </c>
      <c r="B62" s="211" t="s">
        <v>2822</v>
      </c>
      <c r="C62" s="211" t="s">
        <v>3693</v>
      </c>
      <c r="D62" s="212">
        <v>45839</v>
      </c>
      <c r="E62" s="211" t="s">
        <v>3694</v>
      </c>
      <c r="F62" s="213">
        <v>1.49</v>
      </c>
      <c r="G62" s="211" t="s">
        <v>76</v>
      </c>
      <c r="H62" s="211" t="s">
        <v>4678</v>
      </c>
      <c r="I62" s="214" t="s">
        <v>68</v>
      </c>
      <c r="K62" s="98"/>
      <c r="U62" s="98"/>
      <c r="V62" s="89" t="s">
        <v>4716</v>
      </c>
    </row>
    <row r="63" spans="1:22" ht="33.75" x14ac:dyDescent="0.2">
      <c r="A63" s="205">
        <v>59</v>
      </c>
      <c r="B63" s="206" t="s">
        <v>2822</v>
      </c>
      <c r="C63" s="206" t="s">
        <v>4125</v>
      </c>
      <c r="D63" s="207">
        <v>45839</v>
      </c>
      <c r="E63" s="206" t="s">
        <v>4126</v>
      </c>
      <c r="F63" s="208">
        <v>181.59</v>
      </c>
      <c r="G63" s="206" t="s">
        <v>76</v>
      </c>
      <c r="H63" s="206" t="s">
        <v>4678</v>
      </c>
      <c r="I63" s="209" t="s">
        <v>68</v>
      </c>
      <c r="K63" s="98"/>
      <c r="U63" s="98"/>
      <c r="V63" s="89" t="s">
        <v>2889</v>
      </c>
    </row>
    <row r="64" spans="1:22" ht="22.5" x14ac:dyDescent="0.2">
      <c r="A64" s="210">
        <v>60</v>
      </c>
      <c r="B64" s="211" t="s">
        <v>2822</v>
      </c>
      <c r="C64" s="211" t="s">
        <v>3713</v>
      </c>
      <c r="D64" s="212">
        <v>45839</v>
      </c>
      <c r="E64" s="211" t="s">
        <v>3714</v>
      </c>
      <c r="F64" s="213">
        <v>304.58999999999997</v>
      </c>
      <c r="G64" s="211" t="s">
        <v>76</v>
      </c>
      <c r="H64" s="211" t="s">
        <v>4678</v>
      </c>
      <c r="I64" s="214" t="s">
        <v>68</v>
      </c>
      <c r="K64" s="98"/>
      <c r="U64" s="98"/>
      <c r="V64" s="89" t="s">
        <v>4717</v>
      </c>
    </row>
    <row r="65" spans="1:22" x14ac:dyDescent="0.2">
      <c r="A65" s="205">
        <v>61</v>
      </c>
      <c r="B65" s="206" t="s">
        <v>2822</v>
      </c>
      <c r="C65" s="206" t="s">
        <v>4270</v>
      </c>
      <c r="D65" s="207">
        <v>45839</v>
      </c>
      <c r="E65" s="206" t="s">
        <v>4271</v>
      </c>
      <c r="F65" s="208">
        <v>830.5</v>
      </c>
      <c r="G65" s="206" t="s">
        <v>76</v>
      </c>
      <c r="H65" s="206" t="s">
        <v>4678</v>
      </c>
      <c r="I65" s="209" t="s">
        <v>68</v>
      </c>
      <c r="K65" s="98"/>
      <c r="U65" s="98"/>
      <c r="V65" s="89" t="s">
        <v>4718</v>
      </c>
    </row>
    <row r="66" spans="1:22" x14ac:dyDescent="0.2">
      <c r="A66" s="210">
        <v>62</v>
      </c>
      <c r="B66" s="211" t="s">
        <v>2822</v>
      </c>
      <c r="C66" s="211" t="s">
        <v>3126</v>
      </c>
      <c r="D66" s="212">
        <v>45839</v>
      </c>
      <c r="E66" s="211" t="s">
        <v>3127</v>
      </c>
      <c r="F66" s="213">
        <v>598.19000000000005</v>
      </c>
      <c r="G66" s="211" t="s">
        <v>104</v>
      </c>
      <c r="H66" s="211" t="s">
        <v>4678</v>
      </c>
      <c r="I66" s="214" t="s">
        <v>68</v>
      </c>
      <c r="K66" s="98"/>
      <c r="U66" s="98"/>
      <c r="V66" s="89" t="s">
        <v>4719</v>
      </c>
    </row>
    <row r="67" spans="1:22" x14ac:dyDescent="0.2">
      <c r="A67" s="205">
        <v>63</v>
      </c>
      <c r="B67" s="206" t="s">
        <v>2822</v>
      </c>
      <c r="C67" s="206" t="s">
        <v>3132</v>
      </c>
      <c r="D67" s="207">
        <v>45839</v>
      </c>
      <c r="E67" s="206" t="s">
        <v>3133</v>
      </c>
      <c r="F67" s="208">
        <v>832.66</v>
      </c>
      <c r="G67" s="206" t="s">
        <v>104</v>
      </c>
      <c r="H67" s="206" t="s">
        <v>4678</v>
      </c>
      <c r="I67" s="209" t="s">
        <v>68</v>
      </c>
      <c r="K67" s="98"/>
      <c r="U67" s="98"/>
      <c r="V67" s="89" t="s">
        <v>111</v>
      </c>
    </row>
    <row r="68" spans="1:22" x14ac:dyDescent="0.2">
      <c r="A68" s="210">
        <v>64</v>
      </c>
      <c r="B68" s="211" t="s">
        <v>2822</v>
      </c>
      <c r="C68" s="211" t="s">
        <v>3082</v>
      </c>
      <c r="D68" s="212">
        <v>45839</v>
      </c>
      <c r="E68" s="211" t="s">
        <v>3083</v>
      </c>
      <c r="F68" s="213">
        <v>0.85</v>
      </c>
      <c r="G68" s="211" t="s">
        <v>76</v>
      </c>
      <c r="H68" s="211" t="s">
        <v>4678</v>
      </c>
      <c r="I68" s="214" t="s">
        <v>68</v>
      </c>
      <c r="K68" s="98"/>
      <c r="U68" s="98"/>
      <c r="V68" s="89" t="s">
        <v>4720</v>
      </c>
    </row>
    <row r="69" spans="1:22" x14ac:dyDescent="0.2">
      <c r="A69" s="205">
        <v>65</v>
      </c>
      <c r="B69" s="206" t="s">
        <v>2822</v>
      </c>
      <c r="C69" s="206" t="s">
        <v>3254</v>
      </c>
      <c r="D69" s="207">
        <v>45839</v>
      </c>
      <c r="E69" s="206" t="s">
        <v>3255</v>
      </c>
      <c r="F69" s="208">
        <v>103.63</v>
      </c>
      <c r="G69" s="206" t="s">
        <v>104</v>
      </c>
      <c r="H69" s="206" t="s">
        <v>4678</v>
      </c>
      <c r="I69" s="209" t="s">
        <v>68</v>
      </c>
      <c r="K69" s="98"/>
      <c r="U69" s="98"/>
      <c r="V69" s="89" t="s">
        <v>4721</v>
      </c>
    </row>
    <row r="70" spans="1:22" x14ac:dyDescent="0.2">
      <c r="A70" s="210">
        <v>66</v>
      </c>
      <c r="B70" s="211" t="s">
        <v>2822</v>
      </c>
      <c r="C70" s="211" t="s">
        <v>3930</v>
      </c>
      <c r="D70" s="212">
        <v>45839</v>
      </c>
      <c r="E70" s="211" t="s">
        <v>3931</v>
      </c>
      <c r="F70" s="213">
        <v>246</v>
      </c>
      <c r="G70" s="211" t="s">
        <v>76</v>
      </c>
      <c r="H70" s="211" t="s">
        <v>4678</v>
      </c>
      <c r="I70" s="214" t="s">
        <v>68</v>
      </c>
      <c r="V70" s="89" t="s">
        <v>4722</v>
      </c>
    </row>
    <row r="71" spans="1:22" x14ac:dyDescent="0.2">
      <c r="A71" s="205">
        <v>67</v>
      </c>
      <c r="B71" s="206" t="s">
        <v>2822</v>
      </c>
      <c r="C71" s="206" t="s">
        <v>3193</v>
      </c>
      <c r="D71" s="207">
        <v>45839</v>
      </c>
      <c r="E71" s="206" t="s">
        <v>3194</v>
      </c>
      <c r="F71" s="208">
        <v>59.9</v>
      </c>
      <c r="G71" s="206" t="s">
        <v>76</v>
      </c>
      <c r="H71" s="206" t="s">
        <v>4678</v>
      </c>
      <c r="I71" s="209" t="s">
        <v>68</v>
      </c>
      <c r="V71" s="89" t="s">
        <v>4723</v>
      </c>
    </row>
    <row r="72" spans="1:22" x14ac:dyDescent="0.2">
      <c r="A72" s="210">
        <v>68</v>
      </c>
      <c r="B72" s="211" t="s">
        <v>2822</v>
      </c>
      <c r="C72" s="211" t="s">
        <v>3256</v>
      </c>
      <c r="D72" s="212">
        <v>45839</v>
      </c>
      <c r="E72" s="211" t="s">
        <v>3257</v>
      </c>
      <c r="F72" s="213">
        <v>41.52</v>
      </c>
      <c r="G72" s="211" t="s">
        <v>787</v>
      </c>
      <c r="H72" s="211" t="s">
        <v>4678</v>
      </c>
      <c r="I72" s="214" t="s">
        <v>68</v>
      </c>
      <c r="V72" s="89" t="s">
        <v>4724</v>
      </c>
    </row>
    <row r="73" spans="1:22" x14ac:dyDescent="0.2">
      <c r="A73" s="205">
        <v>69</v>
      </c>
      <c r="B73" s="206" t="s">
        <v>2822</v>
      </c>
      <c r="C73" s="206" t="s">
        <v>3134</v>
      </c>
      <c r="D73" s="207">
        <v>45839</v>
      </c>
      <c r="E73" s="206" t="s">
        <v>3135</v>
      </c>
      <c r="F73" s="208">
        <v>16.899999999999999</v>
      </c>
      <c r="G73" s="206" t="s">
        <v>787</v>
      </c>
      <c r="H73" s="206" t="s">
        <v>4678</v>
      </c>
      <c r="I73" s="209" t="s">
        <v>68</v>
      </c>
      <c r="V73" s="89" t="s">
        <v>4725</v>
      </c>
    </row>
    <row r="74" spans="1:22" x14ac:dyDescent="0.2">
      <c r="A74" s="210">
        <v>70</v>
      </c>
      <c r="B74" s="211" t="s">
        <v>2822</v>
      </c>
      <c r="C74" s="211" t="s">
        <v>4013</v>
      </c>
      <c r="D74" s="212">
        <v>45839</v>
      </c>
      <c r="E74" s="211" t="s">
        <v>4014</v>
      </c>
      <c r="F74" s="213">
        <v>2.0699999999999998</v>
      </c>
      <c r="G74" s="211" t="s">
        <v>97</v>
      </c>
      <c r="H74" s="211" t="s">
        <v>4678</v>
      </c>
      <c r="I74" s="214" t="s">
        <v>68</v>
      </c>
      <c r="V74" s="89" t="s">
        <v>4561</v>
      </c>
    </row>
    <row r="75" spans="1:22" x14ac:dyDescent="0.2">
      <c r="A75" s="205">
        <v>71</v>
      </c>
      <c r="B75" s="206" t="s">
        <v>2822</v>
      </c>
      <c r="C75" s="206" t="s">
        <v>3087</v>
      </c>
      <c r="D75" s="207">
        <v>45839</v>
      </c>
      <c r="E75" s="206" t="s">
        <v>3088</v>
      </c>
      <c r="F75" s="208">
        <v>37.119999999999997</v>
      </c>
      <c r="G75" s="206" t="s">
        <v>97</v>
      </c>
      <c r="H75" s="206" t="s">
        <v>4678</v>
      </c>
      <c r="I75" s="209" t="s">
        <v>68</v>
      </c>
      <c r="V75" s="89" t="s">
        <v>4726</v>
      </c>
    </row>
    <row r="76" spans="1:22" ht="22.5" x14ac:dyDescent="0.2">
      <c r="A76" s="210">
        <v>72</v>
      </c>
      <c r="B76" s="211" t="s">
        <v>2822</v>
      </c>
      <c r="C76" s="211" t="s">
        <v>4082</v>
      </c>
      <c r="D76" s="212">
        <v>45839</v>
      </c>
      <c r="E76" s="211" t="s">
        <v>4083</v>
      </c>
      <c r="F76" s="213">
        <v>9.48</v>
      </c>
      <c r="G76" s="211" t="s">
        <v>76</v>
      </c>
      <c r="H76" s="211" t="s">
        <v>4678</v>
      </c>
      <c r="I76" s="214" t="s">
        <v>68</v>
      </c>
      <c r="V76" s="89" t="s">
        <v>4727</v>
      </c>
    </row>
    <row r="77" spans="1:22" x14ac:dyDescent="0.2">
      <c r="A77" s="205">
        <v>73</v>
      </c>
      <c r="B77" s="206" t="s">
        <v>2822</v>
      </c>
      <c r="C77" s="206" t="s">
        <v>3717</v>
      </c>
      <c r="D77" s="207">
        <v>45839</v>
      </c>
      <c r="E77" s="206" t="s">
        <v>3718</v>
      </c>
      <c r="F77" s="208">
        <v>3.9</v>
      </c>
      <c r="G77" s="206" t="s">
        <v>76</v>
      </c>
      <c r="H77" s="206" t="s">
        <v>4678</v>
      </c>
      <c r="I77" s="209" t="s">
        <v>68</v>
      </c>
      <c r="V77" s="89" t="s">
        <v>4728</v>
      </c>
    </row>
    <row r="78" spans="1:22" x14ac:dyDescent="0.2">
      <c r="A78" s="210">
        <v>74</v>
      </c>
      <c r="B78" s="211" t="s">
        <v>2822</v>
      </c>
      <c r="C78" s="211" t="s">
        <v>3212</v>
      </c>
      <c r="D78" s="212">
        <v>45839</v>
      </c>
      <c r="E78" s="211" t="s">
        <v>3213</v>
      </c>
      <c r="F78" s="213">
        <v>64.45</v>
      </c>
      <c r="G78" s="211" t="s">
        <v>76</v>
      </c>
      <c r="H78" s="211" t="s">
        <v>4678</v>
      </c>
      <c r="I78" s="214" t="s">
        <v>68</v>
      </c>
      <c r="V78" s="89" t="s">
        <v>4729</v>
      </c>
    </row>
    <row r="79" spans="1:22" x14ac:dyDescent="0.2">
      <c r="A79" s="205">
        <v>75</v>
      </c>
      <c r="B79" s="206" t="s">
        <v>2822</v>
      </c>
      <c r="C79" s="206" t="s">
        <v>3109</v>
      </c>
      <c r="D79" s="207">
        <v>45839</v>
      </c>
      <c r="E79" s="206" t="s">
        <v>3110</v>
      </c>
      <c r="F79" s="208">
        <v>349.9</v>
      </c>
      <c r="G79" s="206" t="s">
        <v>104</v>
      </c>
      <c r="H79" s="206" t="s">
        <v>4678</v>
      </c>
      <c r="I79" s="209" t="s">
        <v>68</v>
      </c>
      <c r="K79" s="100"/>
      <c r="U79" s="100"/>
      <c r="V79" s="89" t="s">
        <v>4730</v>
      </c>
    </row>
    <row r="80" spans="1:22" x14ac:dyDescent="0.2">
      <c r="A80" s="210">
        <v>76</v>
      </c>
      <c r="B80" s="211" t="s">
        <v>2822</v>
      </c>
      <c r="C80" s="211" t="s">
        <v>4499</v>
      </c>
      <c r="D80" s="212">
        <v>45839</v>
      </c>
      <c r="E80" s="211" t="s">
        <v>4500</v>
      </c>
      <c r="F80" s="213">
        <v>0.11</v>
      </c>
      <c r="G80" s="211" t="s">
        <v>2641</v>
      </c>
      <c r="H80" s="211" t="s">
        <v>4678</v>
      </c>
      <c r="I80" s="214" t="s">
        <v>68</v>
      </c>
      <c r="V80" s="89" t="s">
        <v>4731</v>
      </c>
    </row>
    <row r="81" spans="1:22" x14ac:dyDescent="0.2">
      <c r="A81" s="205">
        <v>77</v>
      </c>
      <c r="B81" s="206" t="s">
        <v>2822</v>
      </c>
      <c r="C81" s="206" t="s">
        <v>4179</v>
      </c>
      <c r="D81" s="207">
        <v>45839</v>
      </c>
      <c r="E81" s="206" t="s">
        <v>4180</v>
      </c>
      <c r="F81" s="208">
        <v>344.97</v>
      </c>
      <c r="G81" s="206" t="s">
        <v>97</v>
      </c>
      <c r="H81" s="206" t="s">
        <v>4678</v>
      </c>
      <c r="I81" s="209" t="s">
        <v>68</v>
      </c>
      <c r="V81" s="89" t="s">
        <v>4732</v>
      </c>
    </row>
    <row r="82" spans="1:22" x14ac:dyDescent="0.2">
      <c r="A82" s="210">
        <v>78</v>
      </c>
      <c r="B82" s="211" t="s">
        <v>2822</v>
      </c>
      <c r="C82" s="211" t="s">
        <v>4343</v>
      </c>
      <c r="D82" s="212">
        <v>45839</v>
      </c>
      <c r="E82" s="211" t="s">
        <v>4344</v>
      </c>
      <c r="F82" s="213">
        <v>28.98</v>
      </c>
      <c r="G82" s="211" t="s">
        <v>76</v>
      </c>
      <c r="H82" s="211" t="s">
        <v>4678</v>
      </c>
      <c r="I82" s="214" t="s">
        <v>68</v>
      </c>
      <c r="V82" s="89" t="s">
        <v>4733</v>
      </c>
    </row>
    <row r="83" spans="1:22" x14ac:dyDescent="0.2">
      <c r="A83" s="205">
        <v>79</v>
      </c>
      <c r="B83" s="206" t="s">
        <v>2822</v>
      </c>
      <c r="C83" s="206" t="s">
        <v>4341</v>
      </c>
      <c r="D83" s="207">
        <v>45839</v>
      </c>
      <c r="E83" s="206" t="s">
        <v>4342</v>
      </c>
      <c r="F83" s="208">
        <v>18.2</v>
      </c>
      <c r="G83" s="206" t="s">
        <v>76</v>
      </c>
      <c r="H83" s="206" t="s">
        <v>4678</v>
      </c>
      <c r="I83" s="209" t="s">
        <v>68</v>
      </c>
      <c r="V83" s="89" t="s">
        <v>4734</v>
      </c>
    </row>
    <row r="84" spans="1:22" x14ac:dyDescent="0.2">
      <c r="A84" s="210">
        <v>80</v>
      </c>
      <c r="B84" s="211" t="s">
        <v>2822</v>
      </c>
      <c r="C84" s="211" t="s">
        <v>3889</v>
      </c>
      <c r="D84" s="212">
        <v>45839</v>
      </c>
      <c r="E84" s="211" t="s">
        <v>3890</v>
      </c>
      <c r="F84" s="213">
        <v>66.900000000000006</v>
      </c>
      <c r="G84" s="211" t="s">
        <v>76</v>
      </c>
      <c r="H84" s="211" t="s">
        <v>4678</v>
      </c>
      <c r="I84" s="214" t="s">
        <v>68</v>
      </c>
      <c r="V84" s="89" t="s">
        <v>2596</v>
      </c>
    </row>
    <row r="85" spans="1:22" x14ac:dyDescent="0.2">
      <c r="A85" s="205">
        <v>81</v>
      </c>
      <c r="B85" s="206" t="s">
        <v>2822</v>
      </c>
      <c r="C85" s="206" t="s">
        <v>3162</v>
      </c>
      <c r="D85" s="207">
        <v>45839</v>
      </c>
      <c r="E85" s="206" t="s">
        <v>3163</v>
      </c>
      <c r="F85" s="208">
        <v>68</v>
      </c>
      <c r="G85" s="206" t="s">
        <v>97</v>
      </c>
      <c r="H85" s="206" t="s">
        <v>4678</v>
      </c>
      <c r="I85" s="209" t="s">
        <v>68</v>
      </c>
      <c r="V85" s="89" t="s">
        <v>4735</v>
      </c>
    </row>
    <row r="86" spans="1:22" x14ac:dyDescent="0.2">
      <c r="A86" s="210">
        <v>82</v>
      </c>
      <c r="B86" s="211" t="s">
        <v>2822</v>
      </c>
      <c r="C86" s="211" t="s">
        <v>3666</v>
      </c>
      <c r="D86" s="212">
        <v>45839</v>
      </c>
      <c r="E86" s="211" t="s">
        <v>3667</v>
      </c>
      <c r="F86" s="213">
        <v>6.4</v>
      </c>
      <c r="G86" s="211" t="s">
        <v>76</v>
      </c>
      <c r="H86" s="211" t="s">
        <v>4678</v>
      </c>
      <c r="I86" s="214" t="s">
        <v>68</v>
      </c>
      <c r="V86" s="89" t="s">
        <v>4736</v>
      </c>
    </row>
    <row r="87" spans="1:22" ht="22.5" x14ac:dyDescent="0.2">
      <c r="A87" s="205">
        <v>83</v>
      </c>
      <c r="B87" s="206" t="s">
        <v>2822</v>
      </c>
      <c r="C87" s="206" t="s">
        <v>3780</v>
      </c>
      <c r="D87" s="207">
        <v>45839</v>
      </c>
      <c r="E87" s="206" t="s">
        <v>3781</v>
      </c>
      <c r="F87" s="208">
        <v>354.27</v>
      </c>
      <c r="G87" s="206" t="s">
        <v>2641</v>
      </c>
      <c r="H87" s="206" t="s">
        <v>4678</v>
      </c>
      <c r="I87" s="209" t="s">
        <v>68</v>
      </c>
      <c r="V87" s="89" t="s">
        <v>4737</v>
      </c>
    </row>
    <row r="88" spans="1:22" x14ac:dyDescent="0.2">
      <c r="A88" s="210">
        <v>84</v>
      </c>
      <c r="B88" s="211" t="s">
        <v>2822</v>
      </c>
      <c r="C88" s="211" t="s">
        <v>4257</v>
      </c>
      <c r="D88" s="212">
        <v>45839</v>
      </c>
      <c r="E88" s="211" t="s">
        <v>4258</v>
      </c>
      <c r="F88" s="213">
        <v>0.82</v>
      </c>
      <c r="G88" s="211" t="s">
        <v>76</v>
      </c>
      <c r="H88" s="211" t="s">
        <v>4678</v>
      </c>
      <c r="I88" s="214" t="s">
        <v>68</v>
      </c>
      <c r="V88" s="89" t="s">
        <v>4738</v>
      </c>
    </row>
    <row r="89" spans="1:22" x14ac:dyDescent="0.2">
      <c r="A89" s="205">
        <v>85</v>
      </c>
      <c r="B89" s="206" t="s">
        <v>2822</v>
      </c>
      <c r="C89" s="206" t="s">
        <v>4349</v>
      </c>
      <c r="D89" s="207">
        <v>45839</v>
      </c>
      <c r="E89" s="206" t="s">
        <v>4350</v>
      </c>
      <c r="F89" s="208">
        <v>53.85</v>
      </c>
      <c r="G89" s="206" t="s">
        <v>76</v>
      </c>
      <c r="H89" s="206" t="s">
        <v>4678</v>
      </c>
      <c r="I89" s="209" t="s">
        <v>68</v>
      </c>
      <c r="V89" s="89" t="s">
        <v>4739</v>
      </c>
    </row>
    <row r="90" spans="1:22" ht="22.5" x14ac:dyDescent="0.2">
      <c r="A90" s="210">
        <v>86</v>
      </c>
      <c r="B90" s="211" t="s">
        <v>2822</v>
      </c>
      <c r="C90" s="211" t="s">
        <v>3195</v>
      </c>
      <c r="D90" s="212">
        <v>45839</v>
      </c>
      <c r="E90" s="211" t="s">
        <v>3196</v>
      </c>
      <c r="F90" s="213">
        <v>349.9</v>
      </c>
      <c r="G90" s="211" t="s">
        <v>76</v>
      </c>
      <c r="H90" s="211" t="s">
        <v>4678</v>
      </c>
      <c r="I90" s="214" t="s">
        <v>68</v>
      </c>
      <c r="V90" s="89" t="s">
        <v>4740</v>
      </c>
    </row>
    <row r="91" spans="1:22" ht="22.5" x14ac:dyDescent="0.2">
      <c r="A91" s="205">
        <v>87</v>
      </c>
      <c r="B91" s="206" t="s">
        <v>2822</v>
      </c>
      <c r="C91" s="206" t="s">
        <v>2829</v>
      </c>
      <c r="D91" s="207">
        <v>45839</v>
      </c>
      <c r="E91" s="206" t="s">
        <v>2830</v>
      </c>
      <c r="F91" s="208">
        <v>6.37</v>
      </c>
      <c r="G91" s="206" t="s">
        <v>97</v>
      </c>
      <c r="H91" s="206" t="s">
        <v>4678</v>
      </c>
      <c r="I91" s="209" t="s">
        <v>68</v>
      </c>
      <c r="V91" s="89" t="s">
        <v>4741</v>
      </c>
    </row>
    <row r="92" spans="1:22" x14ac:dyDescent="0.2">
      <c r="A92" s="210">
        <v>88</v>
      </c>
      <c r="B92" s="211" t="s">
        <v>2822</v>
      </c>
      <c r="C92" s="211" t="s">
        <v>3782</v>
      </c>
      <c r="D92" s="212">
        <v>45839</v>
      </c>
      <c r="E92" s="211" t="s">
        <v>3783</v>
      </c>
      <c r="F92" s="213">
        <v>332.9</v>
      </c>
      <c r="G92" s="211" t="s">
        <v>76</v>
      </c>
      <c r="H92" s="211" t="s">
        <v>4678</v>
      </c>
      <c r="I92" s="214" t="s">
        <v>68</v>
      </c>
      <c r="V92" s="89" t="s">
        <v>4742</v>
      </c>
    </row>
    <row r="93" spans="1:22" x14ac:dyDescent="0.2">
      <c r="A93" s="205">
        <v>89</v>
      </c>
      <c r="B93" s="206" t="s">
        <v>2822</v>
      </c>
      <c r="C93" s="206" t="s">
        <v>3101</v>
      </c>
      <c r="D93" s="207">
        <v>45839</v>
      </c>
      <c r="E93" s="206" t="s">
        <v>3102</v>
      </c>
      <c r="F93" s="208">
        <v>158.58000000000001</v>
      </c>
      <c r="G93" s="206" t="s">
        <v>76</v>
      </c>
      <c r="H93" s="206" t="s">
        <v>4678</v>
      </c>
      <c r="I93" s="209" t="s">
        <v>68</v>
      </c>
      <c r="V93" s="89" t="s">
        <v>4743</v>
      </c>
    </row>
    <row r="94" spans="1:22" x14ac:dyDescent="0.2">
      <c r="A94" s="210">
        <v>90</v>
      </c>
      <c r="B94" s="211" t="s">
        <v>2822</v>
      </c>
      <c r="C94" s="211" t="s">
        <v>3095</v>
      </c>
      <c r="D94" s="212">
        <v>45839</v>
      </c>
      <c r="E94" s="211" t="s">
        <v>3096</v>
      </c>
      <c r="F94" s="213">
        <v>146.6</v>
      </c>
      <c r="G94" s="211" t="s">
        <v>76</v>
      </c>
      <c r="H94" s="211" t="s">
        <v>4678</v>
      </c>
      <c r="I94" s="214" t="s">
        <v>68</v>
      </c>
      <c r="V94" s="89" t="s">
        <v>4744</v>
      </c>
    </row>
    <row r="95" spans="1:22" ht="33.75" x14ac:dyDescent="0.2">
      <c r="A95" s="205">
        <v>91</v>
      </c>
      <c r="B95" s="206" t="s">
        <v>2822</v>
      </c>
      <c r="C95" s="206" t="s">
        <v>3784</v>
      </c>
      <c r="D95" s="207">
        <v>45839</v>
      </c>
      <c r="E95" s="206" t="s">
        <v>3785</v>
      </c>
      <c r="F95" s="208">
        <v>1141.0899999999999</v>
      </c>
      <c r="G95" s="206" t="s">
        <v>76</v>
      </c>
      <c r="H95" s="206" t="s">
        <v>4678</v>
      </c>
      <c r="I95" s="209" t="s">
        <v>68</v>
      </c>
      <c r="V95" s="89" t="s">
        <v>4745</v>
      </c>
    </row>
    <row r="96" spans="1:22" x14ac:dyDescent="0.2">
      <c r="A96" s="215">
        <v>92</v>
      </c>
      <c r="B96" s="216" t="s">
        <v>2822</v>
      </c>
      <c r="C96" s="216" t="s">
        <v>2821</v>
      </c>
      <c r="D96" s="217">
        <v>45839</v>
      </c>
      <c r="E96" s="216" t="s">
        <v>2823</v>
      </c>
      <c r="F96" s="218">
        <v>137.66</v>
      </c>
      <c r="G96" s="216" t="s">
        <v>76</v>
      </c>
      <c r="H96" s="216" t="s">
        <v>4678</v>
      </c>
      <c r="I96" s="219" t="s">
        <v>68</v>
      </c>
      <c r="V96" s="89" t="s">
        <v>4746</v>
      </c>
    </row>
    <row r="97" spans="1:22" x14ac:dyDescent="0.2">
      <c r="A97" s="101"/>
      <c r="B97" s="102"/>
      <c r="C97" s="102"/>
      <c r="D97" s="102"/>
      <c r="E97" s="102"/>
      <c r="F97" s="102"/>
      <c r="G97" s="102"/>
      <c r="H97" s="93"/>
      <c r="I97" s="93"/>
      <c r="V97" s="89" t="s">
        <v>4747</v>
      </c>
    </row>
    <row r="98" spans="1:22" x14ac:dyDescent="0.2">
      <c r="A98" s="258" t="s">
        <v>4748</v>
      </c>
      <c r="B98" s="258"/>
      <c r="C98" s="258"/>
      <c r="D98" s="258"/>
      <c r="E98" s="258"/>
      <c r="F98" s="258"/>
      <c r="G98" s="258"/>
      <c r="H98" s="93"/>
      <c r="I98" s="93"/>
      <c r="V98" s="89" t="s">
        <v>4749</v>
      </c>
    </row>
    <row r="99" spans="1:22" x14ac:dyDescent="0.2">
      <c r="A99" s="258"/>
      <c r="B99" s="258"/>
      <c r="C99" s="258"/>
      <c r="D99" s="258"/>
      <c r="E99" s="258"/>
      <c r="F99" s="258"/>
      <c r="G99" s="258"/>
      <c r="H99" s="93"/>
      <c r="I99" s="93"/>
      <c r="V99" s="89" t="s">
        <v>4750</v>
      </c>
    </row>
    <row r="100" spans="1:22" x14ac:dyDescent="0.2">
      <c r="A100" s="258"/>
      <c r="B100" s="258"/>
      <c r="C100" s="258"/>
      <c r="D100" s="258"/>
      <c r="E100" s="258"/>
      <c r="F100" s="258"/>
      <c r="G100" s="258"/>
      <c r="H100" s="93"/>
      <c r="I100" s="93"/>
      <c r="V100" s="89" t="s">
        <v>4751</v>
      </c>
    </row>
    <row r="101" spans="1:22" x14ac:dyDescent="0.2">
      <c r="A101" s="258"/>
      <c r="B101" s="258"/>
      <c r="C101" s="258"/>
      <c r="D101" s="258"/>
      <c r="E101" s="258"/>
      <c r="F101" s="258"/>
      <c r="G101" s="258"/>
      <c r="H101" s="93"/>
      <c r="I101" s="93"/>
      <c r="V101" s="89" t="s">
        <v>4752</v>
      </c>
    </row>
    <row r="102" spans="1:22" x14ac:dyDescent="0.2">
      <c r="A102" s="258"/>
      <c r="B102" s="258"/>
      <c r="C102" s="258"/>
      <c r="D102" s="258"/>
      <c r="E102" s="258"/>
      <c r="F102" s="258"/>
      <c r="G102" s="258"/>
      <c r="H102" s="93"/>
      <c r="I102" s="93"/>
      <c r="V102" s="103" t="s">
        <v>4753</v>
      </c>
    </row>
    <row r="103" spans="1:22" x14ac:dyDescent="0.2">
      <c r="A103" s="258"/>
      <c r="B103" s="258"/>
      <c r="C103" s="258"/>
      <c r="D103" s="258"/>
      <c r="E103" s="258"/>
      <c r="F103" s="258"/>
      <c r="G103" s="258"/>
      <c r="H103" s="93"/>
      <c r="I103" s="93"/>
    </row>
    <row r="104" spans="1:22" x14ac:dyDescent="0.2">
      <c r="A104" s="258"/>
      <c r="B104" s="258"/>
      <c r="C104" s="258"/>
      <c r="D104" s="258"/>
      <c r="E104" s="258"/>
      <c r="F104" s="258"/>
      <c r="G104" s="258"/>
      <c r="H104" s="93"/>
      <c r="I104" s="93"/>
    </row>
    <row r="105" spans="1:22" ht="13.5" thickBot="1" x14ac:dyDescent="0.25">
      <c r="A105" s="240" t="s">
        <v>4754</v>
      </c>
      <c r="B105" s="240"/>
      <c r="C105" s="240"/>
      <c r="D105" s="240"/>
      <c r="E105" s="240"/>
      <c r="F105" s="240"/>
      <c r="G105" s="240"/>
      <c r="H105" s="4"/>
      <c r="I105" s="4"/>
    </row>
    <row r="106" spans="1:22" ht="33.75" x14ac:dyDescent="0.2">
      <c r="A106" s="202" t="s">
        <v>4674</v>
      </c>
      <c r="B106" s="203" t="s">
        <v>61</v>
      </c>
      <c r="C106" s="203" t="s">
        <v>60</v>
      </c>
      <c r="D106" s="203" t="s">
        <v>4675</v>
      </c>
      <c r="E106" s="203" t="s">
        <v>3</v>
      </c>
      <c r="F106" s="203" t="s">
        <v>64</v>
      </c>
      <c r="G106" s="203" t="s">
        <v>62</v>
      </c>
      <c r="H106" s="203" t="s">
        <v>4676</v>
      </c>
      <c r="I106" s="204" t="s">
        <v>4755</v>
      </c>
    </row>
    <row r="107" spans="1:22" ht="22.5" x14ac:dyDescent="0.2">
      <c r="A107" s="220">
        <v>1</v>
      </c>
      <c r="B107" s="221" t="s">
        <v>74</v>
      </c>
      <c r="C107" s="221" t="s">
        <v>4756</v>
      </c>
      <c r="D107" s="222">
        <v>45809</v>
      </c>
      <c r="E107" s="221" t="s">
        <v>1450</v>
      </c>
      <c r="F107" s="223">
        <v>103.01</v>
      </c>
      <c r="G107" s="206" t="s">
        <v>76</v>
      </c>
      <c r="H107" s="221" t="s">
        <v>4678</v>
      </c>
      <c r="I107" s="224" t="s">
        <v>4757</v>
      </c>
    </row>
    <row r="108" spans="1:22" ht="22.5" x14ac:dyDescent="0.2">
      <c r="A108" s="225">
        <v>2</v>
      </c>
      <c r="B108" s="226" t="s">
        <v>74</v>
      </c>
      <c r="C108" s="226" t="s">
        <v>4758</v>
      </c>
      <c r="D108" s="227">
        <v>45931</v>
      </c>
      <c r="E108" s="226" t="s">
        <v>3867</v>
      </c>
      <c r="F108" s="228">
        <v>17.29</v>
      </c>
      <c r="G108" s="211" t="s">
        <v>76</v>
      </c>
      <c r="H108" s="226" t="s">
        <v>4678</v>
      </c>
      <c r="I108" s="229" t="s">
        <v>4757</v>
      </c>
    </row>
    <row r="109" spans="1:22" ht="22.5" x14ac:dyDescent="0.2">
      <c r="A109" s="220">
        <v>3</v>
      </c>
      <c r="B109" s="221" t="s">
        <v>74</v>
      </c>
      <c r="C109" s="221" t="s">
        <v>4759</v>
      </c>
      <c r="D109" s="222">
        <v>45931</v>
      </c>
      <c r="E109" s="221" t="s">
        <v>3778</v>
      </c>
      <c r="F109" s="223">
        <v>333.69</v>
      </c>
      <c r="G109" s="206" t="s">
        <v>76</v>
      </c>
      <c r="H109" s="221" t="s">
        <v>4678</v>
      </c>
      <c r="I109" s="224" t="s">
        <v>4757</v>
      </c>
    </row>
    <row r="111" spans="1:22" x14ac:dyDescent="0.2">
      <c r="A111" s="104" t="s">
        <v>4760</v>
      </c>
    </row>
    <row r="120" spans="7:9" x14ac:dyDescent="0.2">
      <c r="G120" s="95"/>
      <c r="H120" s="95"/>
      <c r="I120" s="95"/>
    </row>
  </sheetData>
  <dataConsolidate/>
  <mergeCells count="5">
    <mergeCell ref="A1:G1"/>
    <mergeCell ref="A2:G2"/>
    <mergeCell ref="A3:G3"/>
    <mergeCell ref="A98:G104"/>
    <mergeCell ref="A105:G105"/>
  </mergeCells>
  <conditionalFormatting sqref="I107:I109">
    <cfRule type="containsText" dxfId="1" priority="1" operator="containsText" text="Venceu">
      <formula>NOT(ISERROR(SEARCH("Venceu",I107)))</formula>
    </cfRule>
    <cfRule type="containsText" dxfId="0" priority="2" operator="containsText" text="Venc. próx.">
      <formula>NOT(ISERROR(SEARCH("Venc. próx.",I107)))</formula>
    </cfRule>
  </conditionalFormatting>
  <dataValidations count="1">
    <dataValidation type="list" allowBlank="1" showInputMessage="1" showErrorMessage="1" sqref="G5:G96">
      <formula1>$V$2:$V$102</formula1>
    </dataValidation>
  </dataValidations>
  <pageMargins left="0.78740157480314998" right="0.70866141732283505" top="0.98425196850393704" bottom="0.70866141732283505" header="0.39370078740157499" footer="0.196850393700787"/>
  <pageSetup paperSize="9" scale="85" orientation="portrait" r:id="rId1"/>
  <headerFooter>
    <oddHeader>&amp;C&amp;"Arial,Negrito"&amp;9PREFEITURA MUNICIPAL DE CAMPO GRANDE
ESTADO DE MATO GROSSO DO SUL
SECRETARIA MUNICIPAL DE INFRAESTRUTURA E SERVIÇOS PÚBLICOS&amp;L&amp;G&amp;R&amp;"Calibri,Normal"&amp;8 B.D.I. Serviços (Não Desonerado): 23,54%
B.D.I. Material: 15,28%</oddHeader>
    <oddFooter>&amp;L&amp;6&amp;P/&amp;N
&amp;A&amp;7
&amp;R&amp;G&amp;C&amp;6HMAS
11/07/2025</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ilha8"/>
  <dimension ref="A1:XFC48"/>
  <sheetViews>
    <sheetView view="pageBreakPreview" zoomScaleNormal="100" zoomScaleSheetLayoutView="100" workbookViewId="0">
      <selection activeCell="G13" sqref="G13"/>
    </sheetView>
  </sheetViews>
  <sheetFormatPr defaultColWidth="9.140625" defaultRowHeight="12.75" x14ac:dyDescent="0.2"/>
  <cols>
    <col min="1" max="1" width="38.7109375" style="5" customWidth="1"/>
    <col min="2" max="2" width="12.28515625" style="5" customWidth="1"/>
    <col min="3" max="3" width="11.140625" style="5" customWidth="1"/>
    <col min="4" max="4" width="10.28515625" style="5" customWidth="1"/>
    <col min="5" max="6" width="13.42578125" style="5" customWidth="1"/>
    <col min="7" max="7" width="15.42578125" style="5" customWidth="1"/>
    <col min="8" max="8" width="13.42578125" style="5" customWidth="1"/>
    <col min="9" max="16383" width="9.140625" style="5" hidden="1" customWidth="1"/>
    <col min="16384" max="16384" width="9.140625" style="5"/>
  </cols>
  <sheetData>
    <row r="1" spans="1:45" ht="12.75" customHeight="1" thickBot="1" x14ac:dyDescent="0.25">
      <c r="A1" s="240" t="s">
        <v>4761</v>
      </c>
      <c r="B1" s="240"/>
      <c r="C1" s="240"/>
      <c r="D1" s="240"/>
      <c r="E1" s="240"/>
      <c r="F1" s="240"/>
      <c r="G1" s="30" t="s">
        <v>0</v>
      </c>
      <c r="J1" s="268" t="s">
        <v>4762</v>
      </c>
      <c r="K1" s="268"/>
      <c r="L1" s="268"/>
      <c r="M1" s="268"/>
      <c r="N1" s="268" t="s">
        <v>4763</v>
      </c>
      <c r="O1" s="268"/>
      <c r="P1" s="268"/>
      <c r="Q1" s="268"/>
      <c r="R1" s="268" t="s">
        <v>4764</v>
      </c>
      <c r="S1" s="268"/>
      <c r="T1" s="268"/>
      <c r="U1" s="268"/>
      <c r="V1" s="270" t="s">
        <v>4765</v>
      </c>
      <c r="W1" s="270"/>
      <c r="X1" s="270"/>
      <c r="Y1" s="270"/>
      <c r="Z1" s="271" t="s">
        <v>4766</v>
      </c>
      <c r="AA1" s="271"/>
      <c r="AB1" s="271"/>
      <c r="AC1" s="271"/>
      <c r="AD1" s="268" t="s">
        <v>4767</v>
      </c>
      <c r="AE1" s="268"/>
      <c r="AF1" s="268"/>
      <c r="AG1" s="268"/>
      <c r="AH1" s="269" t="s">
        <v>4768</v>
      </c>
      <c r="AI1" s="269"/>
      <c r="AJ1" s="269"/>
      <c r="AK1" s="269"/>
      <c r="AL1" s="270" t="s">
        <v>4769</v>
      </c>
      <c r="AM1" s="270"/>
      <c r="AN1" s="270"/>
      <c r="AO1" s="270"/>
      <c r="AP1" s="270" t="s">
        <v>4770</v>
      </c>
      <c r="AQ1" s="270"/>
      <c r="AR1" s="270"/>
      <c r="AS1" s="270"/>
    </row>
    <row r="2" spans="1:45" ht="12.75" customHeight="1" x14ac:dyDescent="0.2">
      <c r="A2" s="272" t="s">
        <v>4968</v>
      </c>
      <c r="B2" s="272"/>
      <c r="C2" s="272"/>
      <c r="D2" s="272" t="s">
        <v>4771</v>
      </c>
      <c r="E2" s="272"/>
      <c r="F2" s="272"/>
      <c r="I2" s="105" t="s">
        <v>4772</v>
      </c>
      <c r="J2" s="106" t="s">
        <v>4773</v>
      </c>
      <c r="K2" s="106" t="s">
        <v>4774</v>
      </c>
      <c r="L2" s="106" t="s">
        <v>4775</v>
      </c>
      <c r="M2" s="106" t="s">
        <v>4776</v>
      </c>
      <c r="N2" s="106"/>
      <c r="O2" s="106"/>
      <c r="P2" s="106"/>
      <c r="Q2" s="106"/>
      <c r="R2" s="106" t="s">
        <v>4773</v>
      </c>
      <c r="S2" s="106" t="s">
        <v>4774</v>
      </c>
      <c r="T2" s="106" t="s">
        <v>4775</v>
      </c>
      <c r="U2" s="106" t="s">
        <v>4776</v>
      </c>
      <c r="V2" s="106" t="s">
        <v>4773</v>
      </c>
      <c r="W2" s="106" t="s">
        <v>4774</v>
      </c>
      <c r="X2" s="106" t="s">
        <v>4775</v>
      </c>
      <c r="Y2" s="106" t="s">
        <v>4776</v>
      </c>
      <c r="Z2" s="106" t="s">
        <v>4773</v>
      </c>
      <c r="AA2" s="106" t="s">
        <v>4774</v>
      </c>
      <c r="AB2" s="106" t="s">
        <v>4775</v>
      </c>
      <c r="AC2" s="106" t="s">
        <v>4776</v>
      </c>
      <c r="AD2" s="106" t="s">
        <v>4773</v>
      </c>
      <c r="AE2" s="106" t="s">
        <v>4774</v>
      </c>
      <c r="AF2" s="106" t="s">
        <v>4775</v>
      </c>
      <c r="AG2" s="106" t="s">
        <v>4776</v>
      </c>
      <c r="AH2" s="106" t="s">
        <v>4773</v>
      </c>
      <c r="AI2" s="106" t="s">
        <v>4774</v>
      </c>
      <c r="AJ2" s="106" t="s">
        <v>4775</v>
      </c>
      <c r="AK2" s="107" t="s">
        <v>4776</v>
      </c>
      <c r="AL2" s="106" t="s">
        <v>4773</v>
      </c>
      <c r="AM2" s="106" t="s">
        <v>4774</v>
      </c>
      <c r="AN2" s="106" t="s">
        <v>4775</v>
      </c>
      <c r="AO2" s="106" t="s">
        <v>4776</v>
      </c>
      <c r="AP2" s="108" t="s">
        <v>4773</v>
      </c>
      <c r="AQ2" s="108" t="s">
        <v>4774</v>
      </c>
      <c r="AR2" s="108" t="s">
        <v>4777</v>
      </c>
      <c r="AS2" s="109" t="s">
        <v>4776</v>
      </c>
    </row>
    <row r="3" spans="1:45" ht="12.75" customHeight="1" x14ac:dyDescent="0.2">
      <c r="A3" s="273"/>
      <c r="B3" s="273"/>
      <c r="C3" s="273"/>
      <c r="D3" s="273"/>
      <c r="E3" s="273"/>
      <c r="F3" s="273"/>
      <c r="I3" s="110" t="s">
        <v>4778</v>
      </c>
      <c r="J3" s="111">
        <v>0.03</v>
      </c>
      <c r="K3" s="111">
        <v>0.04</v>
      </c>
      <c r="L3" s="111">
        <v>5.5E-2</v>
      </c>
      <c r="M3" s="111">
        <v>0.04</v>
      </c>
      <c r="N3" s="111">
        <v>0.03</v>
      </c>
      <c r="O3" s="111">
        <v>0.04</v>
      </c>
      <c r="P3" s="111">
        <v>5.5E-2</v>
      </c>
      <c r="Q3" s="111">
        <v>0.04</v>
      </c>
      <c r="R3" s="111">
        <v>3.7999999999999999E-2</v>
      </c>
      <c r="S3" s="111">
        <v>4.0099999999999997E-2</v>
      </c>
      <c r="T3" s="111">
        <v>4.6699999999999998E-2</v>
      </c>
      <c r="U3" s="111">
        <v>4.0099999999999997E-2</v>
      </c>
      <c r="V3" s="111">
        <v>3.7999999999999999E-2</v>
      </c>
      <c r="W3" s="111">
        <v>4.0099999999999997E-2</v>
      </c>
      <c r="X3" s="111">
        <v>4.6699999999999998E-2</v>
      </c>
      <c r="Y3" s="111">
        <v>3.7999999999999999E-2</v>
      </c>
      <c r="Z3" s="111">
        <v>3.4299999999999997E-2</v>
      </c>
      <c r="AA3" s="111">
        <v>4.9299999999999997E-2</v>
      </c>
      <c r="AB3" s="111">
        <v>6.7100000000000007E-2</v>
      </c>
      <c r="AC3" s="111">
        <v>4.9299999999999997E-2</v>
      </c>
      <c r="AD3" s="111">
        <v>5.2900000000000003E-2</v>
      </c>
      <c r="AE3" s="111">
        <v>5.9200000000000003E-2</v>
      </c>
      <c r="AF3" s="111">
        <v>7.9299999999999995E-2</v>
      </c>
      <c r="AG3" s="111">
        <v>5.9200000000000003E-2</v>
      </c>
      <c r="AH3" s="111">
        <v>5.2900000000000003E-2</v>
      </c>
      <c r="AI3" s="111">
        <v>5.9200000000000003E-2</v>
      </c>
      <c r="AJ3" s="111">
        <v>7.9299999999999995E-2</v>
      </c>
      <c r="AK3" s="112">
        <v>5.2900000000000003E-2</v>
      </c>
      <c r="AL3" s="111">
        <v>3.4299999999999997E-2</v>
      </c>
      <c r="AM3" s="111">
        <v>4.9299999999999997E-2</v>
      </c>
      <c r="AN3" s="111">
        <v>6.7100000000000007E-2</v>
      </c>
      <c r="AO3" s="111">
        <v>4.9299999999999997E-2</v>
      </c>
      <c r="AP3" s="113">
        <v>1.4999999999999999E-2</v>
      </c>
      <c r="AQ3" s="113">
        <v>3.4500000000000003E-2</v>
      </c>
      <c r="AR3" s="113">
        <v>4.4900000000000002E-2</v>
      </c>
      <c r="AS3" s="114">
        <v>3.4500000000000003E-2</v>
      </c>
    </row>
    <row r="4" spans="1:45" ht="12.75" customHeight="1" x14ac:dyDescent="0.2">
      <c r="A4" s="115"/>
      <c r="B4" s="115"/>
      <c r="C4" s="115"/>
      <c r="D4" s="115"/>
      <c r="E4" s="115"/>
      <c r="F4" s="115"/>
      <c r="I4" s="110"/>
      <c r="J4" s="111"/>
      <c r="K4" s="111"/>
      <c r="L4" s="111"/>
      <c r="M4" s="111"/>
      <c r="N4" s="111"/>
      <c r="O4" s="111"/>
      <c r="P4" s="111"/>
      <c r="Q4" s="111"/>
      <c r="R4" s="111"/>
      <c r="S4" s="111"/>
      <c r="T4" s="111"/>
      <c r="U4" s="111"/>
      <c r="V4" s="111"/>
      <c r="W4" s="111"/>
      <c r="X4" s="111"/>
      <c r="Y4" s="111"/>
      <c r="Z4" s="111"/>
      <c r="AA4" s="111"/>
      <c r="AB4" s="111"/>
      <c r="AC4" s="111"/>
      <c r="AD4" s="111"/>
      <c r="AE4" s="111"/>
      <c r="AF4" s="111"/>
      <c r="AG4" s="111"/>
      <c r="AH4" s="111"/>
      <c r="AI4" s="111"/>
      <c r="AJ4" s="111"/>
      <c r="AK4" s="112"/>
      <c r="AL4" s="111"/>
      <c r="AM4" s="111"/>
      <c r="AN4" s="111"/>
      <c r="AO4" s="111"/>
      <c r="AP4" s="113"/>
      <c r="AQ4" s="113"/>
      <c r="AR4" s="113"/>
      <c r="AS4" s="114"/>
    </row>
    <row r="5" spans="1:45" x14ac:dyDescent="0.2">
      <c r="A5" s="116" t="s">
        <v>4762</v>
      </c>
      <c r="B5" s="117"/>
      <c r="C5" s="118"/>
      <c r="D5" s="118"/>
      <c r="E5" s="118"/>
      <c r="F5" s="118"/>
      <c r="G5" s="119" t="str">
        <f>[1]!DadosGeraiss[Encargos Sociais]</f>
        <v>Não Desonerado</v>
      </c>
      <c r="H5" s="119" t="str">
        <f>[1]!DadosGeraiss[B.D.I.]</f>
        <v>23,54%</v>
      </c>
      <c r="I5" s="110" t="s">
        <v>4779</v>
      </c>
      <c r="J5" s="111">
        <v>8.0000000000000002E-3</v>
      </c>
      <c r="K5" s="111">
        <v>8.0000000000000002E-3</v>
      </c>
      <c r="L5" s="111">
        <v>0.01</v>
      </c>
      <c r="M5" s="111">
        <v>8.0000000000000002E-3</v>
      </c>
      <c r="N5" s="111">
        <v>8.0000000000000002E-3</v>
      </c>
      <c r="O5" s="111">
        <v>8.0000000000000002E-3</v>
      </c>
      <c r="P5" s="111">
        <v>0.01</v>
      </c>
      <c r="Q5" s="111">
        <v>8.0000000000000002E-3</v>
      </c>
      <c r="R5" s="111">
        <v>3.2000000000000002E-3</v>
      </c>
      <c r="S5" s="111">
        <v>4.0000000000000001E-3</v>
      </c>
      <c r="T5" s="111">
        <v>7.4000000000000003E-3</v>
      </c>
      <c r="U5" s="111">
        <v>4.0000000000000001E-3</v>
      </c>
      <c r="V5" s="111">
        <v>3.2000000000000002E-3</v>
      </c>
      <c r="W5" s="111">
        <v>4.0000000000000001E-3</v>
      </c>
      <c r="X5" s="111">
        <v>7.4000000000000003E-3</v>
      </c>
      <c r="Y5" s="111">
        <v>3.2000000000000002E-3</v>
      </c>
      <c r="Z5" s="111">
        <v>2.8E-3</v>
      </c>
      <c r="AA5" s="111">
        <v>4.8999999999999998E-3</v>
      </c>
      <c r="AB5" s="111">
        <v>7.4999999999999997E-3</v>
      </c>
      <c r="AC5" s="111">
        <v>4.8999999999999998E-3</v>
      </c>
      <c r="AD5" s="111">
        <v>2.5000000000000001E-3</v>
      </c>
      <c r="AE5" s="111">
        <v>5.1000000000000004E-3</v>
      </c>
      <c r="AF5" s="111">
        <v>5.5999999999999999E-3</v>
      </c>
      <c r="AG5" s="111">
        <v>5.1000000000000004E-3</v>
      </c>
      <c r="AH5" s="111">
        <v>2.5000000000000001E-3</v>
      </c>
      <c r="AI5" s="111">
        <v>5.1000000000000004E-3</v>
      </c>
      <c r="AJ5" s="111">
        <v>5.5999999999999999E-3</v>
      </c>
      <c r="AK5" s="112">
        <v>2.5000000000000001E-3</v>
      </c>
      <c r="AL5" s="111">
        <v>2.8E-3</v>
      </c>
      <c r="AM5" s="111">
        <v>4.8999999999999998E-3</v>
      </c>
      <c r="AN5" s="111">
        <v>7.4999999999999997E-3</v>
      </c>
      <c r="AO5" s="111">
        <v>4.8999999999999998E-3</v>
      </c>
      <c r="AP5" s="113">
        <v>3.0000000000000001E-3</v>
      </c>
      <c r="AQ5" s="113">
        <v>4.7999999999999996E-3</v>
      </c>
      <c r="AR5" s="113">
        <v>8.2000000000000007E-3</v>
      </c>
      <c r="AS5" s="114">
        <v>4.7999999999999996E-3</v>
      </c>
    </row>
    <row r="6" spans="1:45" x14ac:dyDescent="0.2">
      <c r="A6" s="120" t="s">
        <v>4772</v>
      </c>
      <c r="B6" s="121" t="s">
        <v>4773</v>
      </c>
      <c r="C6" s="121" t="s">
        <v>4774</v>
      </c>
      <c r="D6" s="121" t="s">
        <v>4775</v>
      </c>
      <c r="E6" s="266" t="s">
        <v>4776</v>
      </c>
      <c r="F6" s="267"/>
      <c r="I6" s="110" t="s">
        <v>4780</v>
      </c>
      <c r="J6" s="111">
        <v>9.7000000000000003E-3</v>
      </c>
      <c r="K6" s="111">
        <v>1.2699999999999999E-2</v>
      </c>
      <c r="L6" s="111">
        <v>1.2699999999999999E-2</v>
      </c>
      <c r="M6" s="111">
        <v>1.2699999999999999E-2</v>
      </c>
      <c r="N6" s="111">
        <v>9.7000000000000003E-3</v>
      </c>
      <c r="O6" s="111">
        <v>1.2699999999999999E-2</v>
      </c>
      <c r="P6" s="111">
        <v>1.2699999999999999E-2</v>
      </c>
      <c r="Q6" s="111">
        <v>1.2699999999999999E-2</v>
      </c>
      <c r="R6" s="111">
        <v>5.0000000000000001E-3</v>
      </c>
      <c r="S6" s="111">
        <v>5.5999999999999999E-3</v>
      </c>
      <c r="T6" s="111">
        <v>9.7000000000000003E-3</v>
      </c>
      <c r="U6" s="111">
        <v>5.5999999999999999E-3</v>
      </c>
      <c r="V6" s="111">
        <v>5.0000000000000001E-3</v>
      </c>
      <c r="W6" s="111">
        <v>5.5999999999999999E-3</v>
      </c>
      <c r="X6" s="111">
        <v>9.7000000000000003E-3</v>
      </c>
      <c r="Y6" s="111">
        <v>5.0000000000000001E-3</v>
      </c>
      <c r="Z6" s="111">
        <v>0.01</v>
      </c>
      <c r="AA6" s="111">
        <v>1.3899999999999999E-2</v>
      </c>
      <c r="AB6" s="111">
        <v>1.7399999999999999E-2</v>
      </c>
      <c r="AC6" s="111">
        <v>1.3899999999999999E-2</v>
      </c>
      <c r="AD6" s="111">
        <v>0.01</v>
      </c>
      <c r="AE6" s="111">
        <v>1.4800000000000001E-2</v>
      </c>
      <c r="AF6" s="111">
        <v>1.9699999999999999E-2</v>
      </c>
      <c r="AG6" s="111">
        <v>1.4800000000000001E-2</v>
      </c>
      <c r="AH6" s="111">
        <v>0.01</v>
      </c>
      <c r="AI6" s="111">
        <v>1.4800000000000001E-2</v>
      </c>
      <c r="AJ6" s="111">
        <v>1.9699999999999999E-2</v>
      </c>
      <c r="AK6" s="112">
        <v>0.01</v>
      </c>
      <c r="AL6" s="111">
        <v>0.01</v>
      </c>
      <c r="AM6" s="111">
        <v>1.3899999999999999E-2</v>
      </c>
      <c r="AN6" s="111">
        <v>1.7399999999999999E-2</v>
      </c>
      <c r="AO6" s="111">
        <v>1.3899999999999999E-2</v>
      </c>
      <c r="AP6" s="113">
        <v>5.5999999999999999E-3</v>
      </c>
      <c r="AQ6" s="113">
        <v>8.5000000000000006E-3</v>
      </c>
      <c r="AR6" s="113">
        <v>8.8999999999999999E-3</v>
      </c>
      <c r="AS6" s="114">
        <v>8.5000000000000006E-3</v>
      </c>
    </row>
    <row r="7" spans="1:45" x14ac:dyDescent="0.2">
      <c r="A7" s="122" t="s">
        <v>4778</v>
      </c>
      <c r="B7" s="123">
        <v>0.03</v>
      </c>
      <c r="C7" s="123">
        <v>0.04</v>
      </c>
      <c r="D7" s="123">
        <v>5.5E-2</v>
      </c>
      <c r="E7" s="259">
        <v>0.04</v>
      </c>
      <c r="F7" s="260"/>
      <c r="I7" s="110" t="s">
        <v>4781</v>
      </c>
      <c r="J7" s="111">
        <v>5.8999999999999999E-3</v>
      </c>
      <c r="K7" s="111">
        <v>1.23E-2</v>
      </c>
      <c r="L7" s="111">
        <v>1.3899999999999999E-2</v>
      </c>
      <c r="M7" s="111">
        <v>1.23E-2</v>
      </c>
      <c r="N7" s="111">
        <v>5.8999999999999999E-3</v>
      </c>
      <c r="O7" s="111">
        <v>1.23E-2</v>
      </c>
      <c r="P7" s="111">
        <v>1.3899999999999999E-2</v>
      </c>
      <c r="Q7" s="111">
        <v>1.23E-2</v>
      </c>
      <c r="R7" s="111">
        <v>1.0200000000000001E-2</v>
      </c>
      <c r="S7" s="111">
        <v>1.11E-2</v>
      </c>
      <c r="T7" s="111">
        <v>1.21E-2</v>
      </c>
      <c r="U7" s="111">
        <v>1.11E-2</v>
      </c>
      <c r="V7" s="111">
        <v>1.0200000000000001E-2</v>
      </c>
      <c r="W7" s="111">
        <v>1.11E-2</v>
      </c>
      <c r="X7" s="111">
        <v>1.21E-2</v>
      </c>
      <c r="Y7" s="111">
        <v>1.0200000000000001E-2</v>
      </c>
      <c r="Z7" s="111">
        <v>9.4000000000000004E-3</v>
      </c>
      <c r="AA7" s="111">
        <v>9.9000000000000008E-3</v>
      </c>
      <c r="AB7" s="111">
        <v>1.17E-2</v>
      </c>
      <c r="AC7" s="111">
        <v>9.9000000000000008E-3</v>
      </c>
      <c r="AD7" s="111">
        <v>1.01E-2</v>
      </c>
      <c r="AE7" s="111">
        <v>1.0699999999999999E-2</v>
      </c>
      <c r="AF7" s="111">
        <v>1.11E-2</v>
      </c>
      <c r="AG7" s="111">
        <v>1.0699999999999999E-2</v>
      </c>
      <c r="AH7" s="111">
        <v>1.01E-2</v>
      </c>
      <c r="AI7" s="111">
        <v>1.0699999999999999E-2</v>
      </c>
      <c r="AJ7" s="111">
        <v>1.11E-2</v>
      </c>
      <c r="AK7" s="112">
        <v>1.01E-2</v>
      </c>
      <c r="AL7" s="111">
        <v>9.4000000000000004E-3</v>
      </c>
      <c r="AM7" s="111">
        <v>9.9000000000000008E-3</v>
      </c>
      <c r="AN7" s="111">
        <v>1.17E-2</v>
      </c>
      <c r="AO7" s="111">
        <v>9.9000000000000008E-3</v>
      </c>
      <c r="AP7" s="113">
        <v>8.5000000000000006E-3</v>
      </c>
      <c r="AQ7" s="113">
        <v>8.5000000000000006E-3</v>
      </c>
      <c r="AR7" s="113">
        <v>1.11E-2</v>
      </c>
      <c r="AS7" s="114">
        <v>8.5000000000000006E-3</v>
      </c>
    </row>
    <row r="8" spans="1:45" x14ac:dyDescent="0.2">
      <c r="A8" s="122" t="s">
        <v>4779</v>
      </c>
      <c r="B8" s="123">
        <v>8.0000000000000002E-3</v>
      </c>
      <c r="C8" s="123">
        <v>8.0000000000000002E-3</v>
      </c>
      <c r="D8" s="123">
        <v>0.01</v>
      </c>
      <c r="E8" s="259">
        <v>8.0000000000000002E-3</v>
      </c>
      <c r="F8" s="260"/>
      <c r="I8" s="110" t="s">
        <v>4782</v>
      </c>
      <c r="J8" s="111">
        <v>6.1600000000000002E-2</v>
      </c>
      <c r="K8" s="111">
        <v>7.3999999999999996E-2</v>
      </c>
      <c r="L8" s="111">
        <v>8.9599999999999999E-2</v>
      </c>
      <c r="M8" s="111">
        <v>7.3999999999999996E-2</v>
      </c>
      <c r="N8" s="111">
        <v>0</v>
      </c>
      <c r="O8" s="111">
        <v>0</v>
      </c>
      <c r="P8" s="111">
        <v>0</v>
      </c>
      <c r="Q8" s="111">
        <v>0</v>
      </c>
      <c r="R8" s="111">
        <v>6.6400000000000001E-2</v>
      </c>
      <c r="S8" s="111">
        <v>7.2999999999999995E-2</v>
      </c>
      <c r="T8" s="111">
        <v>8.6900000000000005E-2</v>
      </c>
      <c r="U8" s="111">
        <v>7.2999999999999995E-2</v>
      </c>
      <c r="V8" s="111">
        <v>6.6400000000000001E-2</v>
      </c>
      <c r="W8" s="111">
        <v>7.2999999999999995E-2</v>
      </c>
      <c r="X8" s="111">
        <v>8.6900000000000005E-2</v>
      </c>
      <c r="Y8" s="111">
        <v>6.6400000000000001E-2</v>
      </c>
      <c r="Z8" s="111">
        <v>6.7400000000000002E-2</v>
      </c>
      <c r="AA8" s="111">
        <v>8.0399999999999999E-2</v>
      </c>
      <c r="AB8" s="111">
        <v>9.4E-2</v>
      </c>
      <c r="AC8" s="111">
        <v>8.0399999999999999E-2</v>
      </c>
      <c r="AD8" s="111">
        <v>0.08</v>
      </c>
      <c r="AE8" s="111">
        <v>8.3099999999999993E-2</v>
      </c>
      <c r="AF8" s="111">
        <v>9.5100000000000004E-2</v>
      </c>
      <c r="AG8" s="111">
        <v>8.3099999999999993E-2</v>
      </c>
      <c r="AH8" s="111">
        <v>0.08</v>
      </c>
      <c r="AI8" s="111">
        <v>8.3099999999999993E-2</v>
      </c>
      <c r="AJ8" s="111">
        <v>9.5100000000000004E-2</v>
      </c>
      <c r="AK8" s="112">
        <v>7.2950000000000001E-2</v>
      </c>
      <c r="AL8" s="111">
        <v>6.7400000000000002E-2</v>
      </c>
      <c r="AM8" s="111">
        <v>8.0399999999999999E-2</v>
      </c>
      <c r="AN8" s="111">
        <v>9.4E-2</v>
      </c>
      <c r="AO8" s="111">
        <v>8.0399999999999999E-2</v>
      </c>
      <c r="AP8" s="113">
        <v>3.5000000000000003E-2</v>
      </c>
      <c r="AQ8" s="113">
        <v>5.11E-2</v>
      </c>
      <c r="AR8" s="113">
        <v>6.2199999999999998E-2</v>
      </c>
      <c r="AS8" s="114">
        <v>5.11E-2</v>
      </c>
    </row>
    <row r="9" spans="1:45" x14ac:dyDescent="0.2">
      <c r="A9" s="122" t="s">
        <v>4780</v>
      </c>
      <c r="B9" s="123">
        <v>9.7000000000000003E-3</v>
      </c>
      <c r="C9" s="123">
        <v>1.2699999999999999E-2</v>
      </c>
      <c r="D9" s="123">
        <v>1.2699999999999999E-2</v>
      </c>
      <c r="E9" s="259">
        <v>1.2699999999999999E-2</v>
      </c>
      <c r="F9" s="260"/>
    </row>
    <row r="10" spans="1:45" x14ac:dyDescent="0.2">
      <c r="A10" s="122" t="s">
        <v>4781</v>
      </c>
      <c r="B10" s="123">
        <v>5.8999999999999999E-3</v>
      </c>
      <c r="C10" s="123">
        <v>1.23E-2</v>
      </c>
      <c r="D10" s="123">
        <v>1.3899999999999999E-2</v>
      </c>
      <c r="E10" s="259">
        <v>1.23E-2</v>
      </c>
      <c r="F10" s="260"/>
    </row>
    <row r="11" spans="1:45" x14ac:dyDescent="0.2">
      <c r="A11" s="122" t="s">
        <v>4782</v>
      </c>
      <c r="B11" s="123">
        <v>6.1600000000000002E-2</v>
      </c>
      <c r="C11" s="123">
        <v>7.3999999999999996E-2</v>
      </c>
      <c r="D11" s="123">
        <v>8.9599999999999999E-2</v>
      </c>
      <c r="E11" s="259">
        <v>7.3999999999999996E-2</v>
      </c>
      <c r="F11" s="260"/>
    </row>
    <row r="12" spans="1:45" x14ac:dyDescent="0.2">
      <c r="A12" s="124" t="s">
        <v>4783</v>
      </c>
      <c r="B12" s="124"/>
      <c r="C12" s="124"/>
      <c r="D12" s="125"/>
      <c r="E12" s="126">
        <v>6.6500000000000004E-2</v>
      </c>
      <c r="F12" s="127">
        <v>0.1115</v>
      </c>
    </row>
    <row r="13" spans="1:45" ht="13.5" x14ac:dyDescent="0.25">
      <c r="A13" s="128"/>
      <c r="B13" s="128"/>
      <c r="C13" s="128"/>
      <c r="D13" s="129"/>
      <c r="E13" s="130" t="s">
        <v>4784</v>
      </c>
      <c r="F13" s="130" t="s">
        <v>4785</v>
      </c>
    </row>
    <row r="14" spans="1:45" ht="12.75" customHeight="1" x14ac:dyDescent="0.2">
      <c r="A14" s="131"/>
      <c r="B14" s="19"/>
      <c r="C14" s="19"/>
      <c r="D14" s="132" t="s">
        <v>4786</v>
      </c>
      <c r="E14" s="133">
        <v>6.4999999999999997E-3</v>
      </c>
      <c r="F14" s="133">
        <v>6.4999999999999997E-3</v>
      </c>
    </row>
    <row r="15" spans="1:45" x14ac:dyDescent="0.2">
      <c r="A15" s="131"/>
      <c r="B15" s="19"/>
      <c r="C15" s="19"/>
      <c r="D15" s="132" t="s">
        <v>4787</v>
      </c>
      <c r="E15" s="133">
        <v>0.03</v>
      </c>
      <c r="F15" s="133">
        <v>0.03</v>
      </c>
    </row>
    <row r="16" spans="1:45" x14ac:dyDescent="0.2">
      <c r="A16" s="131"/>
      <c r="B16" s="19"/>
      <c r="C16" s="19"/>
      <c r="D16" s="132" t="s">
        <v>4788</v>
      </c>
      <c r="E16" s="133">
        <v>0.03</v>
      </c>
      <c r="F16" s="133">
        <v>0.03</v>
      </c>
    </row>
    <row r="17" spans="1:15" x14ac:dyDescent="0.2">
      <c r="A17" s="131"/>
      <c r="B17" s="19"/>
      <c r="C17" s="19"/>
      <c r="D17" s="132" t="s">
        <v>4789</v>
      </c>
      <c r="E17" s="133">
        <v>0</v>
      </c>
      <c r="F17" s="133">
        <v>4.4999999999999998E-2</v>
      </c>
      <c r="M17" s="5" t="s">
        <v>4790</v>
      </c>
      <c r="N17" s="5" t="s">
        <v>4791</v>
      </c>
    </row>
    <row r="18" spans="1:15" ht="12.75" customHeight="1" x14ac:dyDescent="0.2">
      <c r="A18" s="261" t="s">
        <v>4792</v>
      </c>
      <c r="B18" s="262"/>
      <c r="C18" s="262"/>
      <c r="D18" s="263"/>
      <c r="E18" s="134">
        <v>0.2354</v>
      </c>
      <c r="F18" s="134">
        <v>0.2979</v>
      </c>
      <c r="M18" s="135">
        <v>0.2354</v>
      </c>
      <c r="N18" s="135">
        <v>0.2979</v>
      </c>
      <c r="O18" s="136" t="s">
        <v>4762</v>
      </c>
    </row>
    <row r="19" spans="1:15" s="139" customFormat="1" ht="12.75" customHeight="1" x14ac:dyDescent="0.2">
      <c r="A19" s="137"/>
      <c r="B19" s="137"/>
      <c r="C19" s="137"/>
      <c r="D19" s="137"/>
      <c r="E19" s="138"/>
      <c r="F19" s="138"/>
      <c r="G19" s="5"/>
      <c r="H19" s="5"/>
      <c r="M19" s="135"/>
      <c r="N19" s="135"/>
      <c r="O19" s="136" t="s">
        <v>4793</v>
      </c>
    </row>
    <row r="20" spans="1:15" ht="12.75" customHeight="1" x14ac:dyDescent="0.2">
      <c r="A20" s="140" t="s">
        <v>4770</v>
      </c>
      <c r="B20" s="141"/>
      <c r="C20" s="141"/>
      <c r="D20" s="141"/>
      <c r="M20" s="135">
        <v>0.22</v>
      </c>
      <c r="N20" s="135">
        <v>0.28170000000000001</v>
      </c>
      <c r="O20" s="136" t="s">
        <v>4764</v>
      </c>
    </row>
    <row r="21" spans="1:15" x14ac:dyDescent="0.2">
      <c r="A21" s="120" t="s">
        <v>4772</v>
      </c>
      <c r="B21" s="121" t="s">
        <v>4773</v>
      </c>
      <c r="C21" s="121" t="s">
        <v>4774</v>
      </c>
      <c r="D21" s="121" t="s">
        <v>4775</v>
      </c>
      <c r="E21" s="266" t="s">
        <v>4776</v>
      </c>
      <c r="F21" s="267"/>
      <c r="M21" s="135">
        <v>0.20730000000000001</v>
      </c>
      <c r="N21" s="135">
        <v>0.26850000000000002</v>
      </c>
      <c r="O21" s="142" t="s">
        <v>4765</v>
      </c>
    </row>
    <row r="22" spans="1:15" ht="12.75" customHeight="1" x14ac:dyDescent="0.2">
      <c r="A22" s="122" t="s">
        <v>4778</v>
      </c>
      <c r="B22" s="123">
        <v>1.4999999999999999E-2</v>
      </c>
      <c r="C22" s="123">
        <v>3.4500000000000003E-2</v>
      </c>
      <c r="D22" s="123">
        <v>4.4900000000000002E-2</v>
      </c>
      <c r="E22" s="259">
        <v>3.4500000000000003E-2</v>
      </c>
      <c r="F22" s="260"/>
      <c r="M22" s="135">
        <v>0.24840000000000001</v>
      </c>
      <c r="N22" s="135">
        <v>0.31159999999999999</v>
      </c>
      <c r="O22" s="143" t="s">
        <v>4766</v>
      </c>
    </row>
    <row r="23" spans="1:15" ht="12.75" customHeight="1" x14ac:dyDescent="0.2">
      <c r="A23" s="122" t="s">
        <v>4779</v>
      </c>
      <c r="B23" s="123">
        <v>3.0000000000000001E-3</v>
      </c>
      <c r="C23" s="123">
        <v>4.7999999999999996E-3</v>
      </c>
      <c r="D23" s="123">
        <v>8.2000000000000007E-3</v>
      </c>
      <c r="E23" s="259">
        <v>4.7999999999999996E-3</v>
      </c>
      <c r="F23" s="260"/>
      <c r="M23" s="135">
        <v>0.26540000000000002</v>
      </c>
      <c r="N23" s="135">
        <v>0.32950000000000002</v>
      </c>
      <c r="O23" s="136" t="s">
        <v>4767</v>
      </c>
    </row>
    <row r="24" spans="1:15" ht="12.75" customHeight="1" x14ac:dyDescent="0.2">
      <c r="A24" s="122" t="s">
        <v>4780</v>
      </c>
      <c r="B24" s="123">
        <v>5.5999999999999999E-3</v>
      </c>
      <c r="C24" s="123">
        <v>8.5000000000000006E-3</v>
      </c>
      <c r="D24" s="123">
        <v>8.8999999999999999E-3</v>
      </c>
      <c r="E24" s="259">
        <v>8.5000000000000006E-3</v>
      </c>
      <c r="F24" s="260"/>
      <c r="M24" s="135">
        <v>0.2369</v>
      </c>
      <c r="N24" s="135">
        <v>0.29959999999999998</v>
      </c>
      <c r="O24" s="136" t="s">
        <v>4768</v>
      </c>
    </row>
    <row r="25" spans="1:15" ht="12.75" customHeight="1" x14ac:dyDescent="0.2">
      <c r="A25" s="122" t="s">
        <v>4781</v>
      </c>
      <c r="B25" s="123">
        <v>8.5000000000000006E-3</v>
      </c>
      <c r="C25" s="123">
        <v>8.5000000000000006E-3</v>
      </c>
      <c r="D25" s="123">
        <v>1.11E-2</v>
      </c>
      <c r="E25" s="259">
        <v>8.5000000000000006E-3</v>
      </c>
      <c r="F25" s="260"/>
      <c r="M25" s="135">
        <v>0.24840000000000001</v>
      </c>
      <c r="N25" s="135">
        <v>0.31159999999999999</v>
      </c>
      <c r="O25" s="142" t="s">
        <v>4769</v>
      </c>
    </row>
    <row r="26" spans="1:15" ht="12.75" customHeight="1" x14ac:dyDescent="0.2">
      <c r="A26" s="122" t="s">
        <v>4782</v>
      </c>
      <c r="B26" s="123">
        <v>3.5000000000000003E-2</v>
      </c>
      <c r="C26" s="123">
        <v>5.11E-2</v>
      </c>
      <c r="D26" s="123">
        <v>6.2199999999999998E-2</v>
      </c>
      <c r="E26" s="259">
        <v>5.11E-2</v>
      </c>
      <c r="F26" s="260"/>
      <c r="M26" s="144">
        <v>0.1502</v>
      </c>
      <c r="N26" s="144">
        <v>0.20850000000000002</v>
      </c>
      <c r="O26" s="145" t="s">
        <v>4763</v>
      </c>
    </row>
    <row r="27" spans="1:15" x14ac:dyDescent="0.2">
      <c r="A27" s="146" t="s">
        <v>4783</v>
      </c>
      <c r="B27" s="147"/>
      <c r="C27" s="147"/>
      <c r="D27" s="147"/>
      <c r="E27" s="126"/>
      <c r="F27" s="127">
        <v>3.6499999999999998E-2</v>
      </c>
    </row>
    <row r="28" spans="1:15" x14ac:dyDescent="0.2">
      <c r="A28" s="131"/>
      <c r="B28" s="19"/>
      <c r="C28" s="19"/>
      <c r="E28" s="132" t="s">
        <v>4786</v>
      </c>
      <c r="F28" s="133">
        <v>6.4999999999999997E-3</v>
      </c>
    </row>
    <row r="29" spans="1:15" ht="12.75" customHeight="1" x14ac:dyDescent="0.2">
      <c r="A29" s="131"/>
      <c r="B29" s="19"/>
      <c r="C29" s="19"/>
      <c r="E29" s="132" t="s">
        <v>4787</v>
      </c>
      <c r="F29" s="133">
        <v>0.03</v>
      </c>
    </row>
    <row r="30" spans="1:15" ht="12.75" customHeight="1" x14ac:dyDescent="0.2">
      <c r="A30" s="131"/>
      <c r="B30" s="19"/>
      <c r="C30" s="19"/>
      <c r="E30" s="132" t="s">
        <v>4788</v>
      </c>
      <c r="F30" s="133"/>
    </row>
    <row r="31" spans="1:15" x14ac:dyDescent="0.2">
      <c r="A31" s="131"/>
      <c r="B31" s="19"/>
      <c r="C31" s="19"/>
      <c r="E31" s="132" t="s">
        <v>4789</v>
      </c>
      <c r="F31" s="133"/>
    </row>
    <row r="32" spans="1:15" x14ac:dyDescent="0.2">
      <c r="A32" s="261" t="s">
        <v>4792</v>
      </c>
      <c r="B32" s="262"/>
      <c r="C32" s="262"/>
      <c r="D32" s="263"/>
      <c r="E32" s="148"/>
      <c r="F32" s="134">
        <v>0.15279999999999999</v>
      </c>
    </row>
    <row r="33" spans="1:6" x14ac:dyDescent="0.2">
      <c r="A33" s="137"/>
      <c r="B33" s="137"/>
      <c r="C33" s="137"/>
      <c r="D33" s="137"/>
      <c r="E33" s="138"/>
      <c r="F33" s="138"/>
    </row>
    <row r="34" spans="1:6" ht="12.75" customHeight="1" x14ac:dyDescent="0.2">
      <c r="A34" s="149" t="s">
        <v>4794</v>
      </c>
      <c r="F34" s="150"/>
    </row>
    <row r="35" spans="1:6" x14ac:dyDescent="0.2">
      <c r="A35" s="264"/>
      <c r="B35" s="151"/>
      <c r="C35" s="151"/>
      <c r="D35" s="151"/>
      <c r="E35" s="151"/>
      <c r="F35" s="151"/>
    </row>
    <row r="36" spans="1:6" x14ac:dyDescent="0.2">
      <c r="A36" s="264"/>
      <c r="B36" s="151"/>
      <c r="C36" s="151"/>
      <c r="D36" s="151"/>
      <c r="E36" s="151"/>
      <c r="F36" s="151"/>
    </row>
    <row r="37" spans="1:6" x14ac:dyDescent="0.2">
      <c r="A37" s="264"/>
      <c r="B37" s="152"/>
      <c r="C37" s="152"/>
      <c r="D37" s="152"/>
      <c r="E37" s="152"/>
      <c r="F37" s="152"/>
    </row>
    <row r="38" spans="1:6" ht="12.75" customHeight="1" x14ac:dyDescent="0.2">
      <c r="A38" s="153" t="s">
        <v>4795</v>
      </c>
      <c r="B38" s="154"/>
      <c r="C38" s="154"/>
      <c r="D38" s="154"/>
      <c r="E38" s="154"/>
      <c r="F38" s="154"/>
    </row>
    <row r="39" spans="1:6" x14ac:dyDescent="0.2">
      <c r="A39" s="153" t="s">
        <v>4796</v>
      </c>
      <c r="B39" s="154"/>
      <c r="C39" s="154"/>
      <c r="D39" s="154"/>
      <c r="E39" s="154"/>
      <c r="F39" s="154"/>
    </row>
    <row r="40" spans="1:6" x14ac:dyDescent="0.2">
      <c r="A40" s="153" t="s">
        <v>4797</v>
      </c>
      <c r="B40" s="154"/>
      <c r="C40" s="154"/>
      <c r="D40" s="154"/>
      <c r="E40" s="154"/>
      <c r="F40" s="154"/>
    </row>
    <row r="41" spans="1:6" x14ac:dyDescent="0.2">
      <c r="A41" s="153" t="s">
        <v>4798</v>
      </c>
      <c r="B41" s="154"/>
      <c r="C41" s="154"/>
      <c r="D41" s="154"/>
      <c r="E41" s="154"/>
      <c r="F41" s="154"/>
    </row>
    <row r="42" spans="1:6" ht="12.75" customHeight="1" x14ac:dyDescent="0.2">
      <c r="A42" s="153" t="s">
        <v>4799</v>
      </c>
      <c r="B42" s="154"/>
      <c r="C42" s="154"/>
      <c r="D42" s="154"/>
      <c r="E42" s="154"/>
      <c r="F42" s="154"/>
    </row>
    <row r="43" spans="1:6" x14ac:dyDescent="0.2">
      <c r="A43" s="153" t="s">
        <v>4800</v>
      </c>
      <c r="B43" s="154"/>
      <c r="C43" s="154"/>
      <c r="D43" s="154"/>
      <c r="E43" s="154"/>
      <c r="F43" s="154"/>
    </row>
    <row r="44" spans="1:6" x14ac:dyDescent="0.2">
      <c r="A44" s="153" t="s">
        <v>4801</v>
      </c>
      <c r="B44" s="154"/>
      <c r="C44" s="154"/>
      <c r="D44" s="154"/>
      <c r="E44" s="154"/>
      <c r="F44" s="154"/>
    </row>
    <row r="45" spans="1:6" x14ac:dyDescent="0.2">
      <c r="A45" s="153" t="s">
        <v>4802</v>
      </c>
      <c r="B45" s="154"/>
      <c r="C45" s="154"/>
      <c r="D45" s="154"/>
      <c r="E45" s="154"/>
      <c r="F45" s="154"/>
    </row>
    <row r="46" spans="1:6" ht="12.75" customHeight="1" x14ac:dyDescent="0.2">
      <c r="A46" s="153" t="s">
        <v>4803</v>
      </c>
      <c r="B46" s="154"/>
      <c r="C46" s="154"/>
      <c r="D46" s="154"/>
      <c r="E46" s="154"/>
      <c r="F46" s="154"/>
    </row>
    <row r="47" spans="1:6" x14ac:dyDescent="0.2">
      <c r="A47" s="265" t="s">
        <v>4804</v>
      </c>
      <c r="B47" s="265"/>
      <c r="C47" s="265"/>
      <c r="D47" s="265"/>
      <c r="E47" s="265"/>
      <c r="F47" s="265"/>
    </row>
    <row r="48" spans="1:6" x14ac:dyDescent="0.2">
      <c r="A48" s="265"/>
      <c r="B48" s="265"/>
      <c r="C48" s="265"/>
      <c r="D48" s="265"/>
      <c r="E48" s="265"/>
      <c r="F48" s="265"/>
    </row>
  </sheetData>
  <mergeCells count="28">
    <mergeCell ref="A2:C3"/>
    <mergeCell ref="D2:F3"/>
    <mergeCell ref="A1:F1"/>
    <mergeCell ref="J1:M1"/>
    <mergeCell ref="N1:Q1"/>
    <mergeCell ref="E11:F11"/>
    <mergeCell ref="AD1:AG1"/>
    <mergeCell ref="AH1:AK1"/>
    <mergeCell ref="AL1:AO1"/>
    <mergeCell ref="AP1:AS1"/>
    <mergeCell ref="R1:U1"/>
    <mergeCell ref="V1:Y1"/>
    <mergeCell ref="Z1:AC1"/>
    <mergeCell ref="E6:F6"/>
    <mergeCell ref="E7:F7"/>
    <mergeCell ref="E8:F8"/>
    <mergeCell ref="E9:F9"/>
    <mergeCell ref="E10:F10"/>
    <mergeCell ref="E26:F26"/>
    <mergeCell ref="A32:D32"/>
    <mergeCell ref="A35:A37"/>
    <mergeCell ref="A47:F48"/>
    <mergeCell ref="A18:D18"/>
    <mergeCell ref="E21:F21"/>
    <mergeCell ref="E22:F22"/>
    <mergeCell ref="E23:F23"/>
    <mergeCell ref="E24:F24"/>
    <mergeCell ref="E25:F25"/>
  </mergeCells>
  <pageMargins left="0.78740157480314998" right="0.70866141732283505" top="0.98425196850393704" bottom="0.70866141732283505" header="0.39370078740157499" footer="0.196850393700787"/>
  <pageSetup paperSize="9" scale="85" orientation="portrait" r:id="rId1"/>
  <headerFooter>
    <oddHeader>&amp;C&amp;"Arial,Negrito"&amp;9PREFEITURA MUNICIPAL DE CAMPO GRANDE
ESTADO DE MATO GROSSO DO SUL
SECRETARIA MUNICIPAL DE INFRAESTRUTURA E SERVIÇOS PÚBLICOS&amp;L&amp;G&amp;R&amp;"Calibri,Normal"&amp;8 B.D.I. Serviços (Não Desonerado): 23,54%
B.D.I. Material: 15,28%</oddHeader>
    <oddFooter>&amp;L&amp;6&amp;P/&amp;N
&amp;A&amp;R&amp;G&amp;C&amp;6HMAS
11/07/2025</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14</vt:i4>
      </vt:variant>
    </vt:vector>
  </HeadingPairs>
  <TitlesOfParts>
    <vt:vector size="21" baseType="lpstr">
      <vt:lpstr>RESUMO</vt:lpstr>
      <vt:lpstr>SINTETICO</vt:lpstr>
      <vt:lpstr>MEMÓRIA</vt:lpstr>
      <vt:lpstr>COMPOSIÇÕES</vt:lpstr>
      <vt:lpstr>CRONOGRAMA</vt:lpstr>
      <vt:lpstr>INSUMOS</vt:lpstr>
      <vt:lpstr>BDI</vt:lpstr>
      <vt:lpstr>BDI!Area_de_impressao</vt:lpstr>
      <vt:lpstr>COMPOSIÇÕES!Area_de_impressao</vt:lpstr>
      <vt:lpstr>CRONOGRAMA!Area_de_impressao</vt:lpstr>
      <vt:lpstr>INSUMOS!Area_de_impressao</vt:lpstr>
      <vt:lpstr>MEMÓRIA!Area_de_impressao</vt:lpstr>
      <vt:lpstr>RESUMO!Area_de_impressao</vt:lpstr>
      <vt:lpstr>SINTETICO!Area_de_impressao</vt:lpstr>
      <vt:lpstr>controle</vt:lpstr>
      <vt:lpstr>BDI!Titulos_de_impressao</vt:lpstr>
      <vt:lpstr>COMPOSIÇÕES!Titulos_de_impressao</vt:lpstr>
      <vt:lpstr>INSUMOS!Titulos_de_impressao</vt:lpstr>
      <vt:lpstr>MEMÓRIA!Titulos_de_impressao</vt:lpstr>
      <vt:lpstr>RESUMO!Titulos_de_impressao</vt:lpstr>
      <vt:lpstr>SINTETICO!Titulos_de_impressao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Hedipo Matheus Antunes Silva</dc:creator>
  <cp:lastModifiedBy>Hedipo Matheus Antunes Silva</cp:lastModifiedBy>
  <cp:lastPrinted>2025-11-25T14:13:43Z</cp:lastPrinted>
  <dcterms:created xsi:type="dcterms:W3CDTF">2025-11-07T17:18:31Z</dcterms:created>
  <dcterms:modified xsi:type="dcterms:W3CDTF">2025-11-25T14:14:24Z</dcterms:modified>
</cp:coreProperties>
</file>