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be250w.pmcg.imti\setores\GEOR\TÉCNICOS\ENG MATHEUS\1- Orçamentos\SELC\10- CEM\Novo REV 07\"/>
    </mc:Choice>
  </mc:AlternateContent>
  <bookViews>
    <workbookView xWindow="0" yWindow="0" windowWidth="28800" windowHeight="12030"/>
  </bookViews>
  <sheets>
    <sheet name="RESUMO" sheetId="2" r:id="rId1"/>
    <sheet name="SINTETICO" sheetId="3" r:id="rId2"/>
    <sheet name="MEMÓRIA" sheetId="4" r:id="rId3"/>
    <sheet name="COMPOSIÇÕES" sheetId="5" r:id="rId4"/>
    <sheet name="CRONOGRAMA " sheetId="9" r:id="rId5"/>
    <sheet name="INSUMOS" sheetId="7" r:id="rId6"/>
    <sheet name="BDI" sheetId="8" r:id="rId7"/>
  </sheets>
  <externalReferences>
    <externalReference r:id="rId8"/>
  </externalReferences>
  <definedNames>
    <definedName name="_xlnm._FilterDatabase" localSheetId="3" hidden="1">COMPOSIÇÕES!$A$3:$H$3</definedName>
    <definedName name="_xlnm._FilterDatabase" localSheetId="1" hidden="1">SINTETICO!$A$3:$J$3</definedName>
    <definedName name="_xlnm.Print_Area" localSheetId="6">BDI!$A:$F</definedName>
    <definedName name="_xlnm.Print_Area" localSheetId="3">COMPOSIÇÕES!$A$1:$H$1844</definedName>
    <definedName name="_xlnm.Print_Area" localSheetId="4">'CRONOGRAMA '!$A$1:$AR$105</definedName>
    <definedName name="_xlnm.Print_Area" localSheetId="5">INSUMOS!$A:$G</definedName>
    <definedName name="_xlnm.Print_Area" localSheetId="2">MEMÓRIA!$A$1:$F$638</definedName>
    <definedName name="_xlnm.Print_Area" localSheetId="0">RESUMO!$A$1:$D$51</definedName>
    <definedName name="_xlnm.Print_Area" localSheetId="1">SINTETICO!$A:$J</definedName>
    <definedName name="artergdfs8" localSheetId="6" hidden="1">{#N/A,#N/A,FALSE,"Pla_Preço";#N/A,#N/A,FALSE,"Crono"}</definedName>
    <definedName name="artergdfs8" localSheetId="3" hidden="1">{#N/A,#N/A,FALSE,"Pla_Preço";#N/A,#N/A,FALSE,"Crono"}</definedName>
    <definedName name="artergdfs8" localSheetId="4" hidden="1">{#N/A,#N/A,FALSE,"Pla_Preço";#N/A,#N/A,FALSE,"Crono"}</definedName>
    <definedName name="artergdfs8" localSheetId="5" hidden="1">{#N/A,#N/A,FALSE,"Pla_Preço";#N/A,#N/A,FALSE,"Crono"}</definedName>
    <definedName name="artergdfs8" localSheetId="2" hidden="1">{#N/A,#N/A,FALSE,"Pla_Preço";#N/A,#N/A,FALSE,"Crono"}</definedName>
    <definedName name="artergdfs8" localSheetId="1" hidden="1">{#N/A,#N/A,FALSE,"Pla_Preço";#N/A,#N/A,FALSE,"Crono"}</definedName>
    <definedName name="artergdfs8" hidden="1">{#N/A,#N/A,FALSE,"Pla_Preço";#N/A,#N/A,FALSE,"Crono"}</definedName>
    <definedName name="asdfsdfsd" localSheetId="6" hidden="1">{#N/A,#N/A,FALSE,"Pla_Preço";#N/A,#N/A,FALSE,"Crono"}</definedName>
    <definedName name="asdfsdfsd" localSheetId="3" hidden="1">{#N/A,#N/A,FALSE,"Pla_Preço";#N/A,#N/A,FALSE,"Crono"}</definedName>
    <definedName name="asdfsdfsd" localSheetId="4" hidden="1">{#N/A,#N/A,FALSE,"Pla_Preço";#N/A,#N/A,FALSE,"Crono"}</definedName>
    <definedName name="asdfsdfsd" localSheetId="5" hidden="1">{#N/A,#N/A,FALSE,"Pla_Preço";#N/A,#N/A,FALSE,"Crono"}</definedName>
    <definedName name="asdfsdfsd" localSheetId="2" hidden="1">{#N/A,#N/A,FALSE,"Pla_Preço";#N/A,#N/A,FALSE,"Crono"}</definedName>
    <definedName name="asdfsdfsd" localSheetId="1" hidden="1">{#N/A,#N/A,FALSE,"Pla_Preço";#N/A,#N/A,FALSE,"Crono"}</definedName>
    <definedName name="asdfsdfsd" hidden="1">{#N/A,#N/A,FALSE,"Pla_Preço";#N/A,#N/A,FALSE,"Crono"}</definedName>
    <definedName name="awertgdsfg9" localSheetId="6" hidden="1">{#N/A,#N/A,FALSE,"Pla_Preço";#N/A,#N/A,FALSE,"Crono"}</definedName>
    <definedName name="awertgdsfg9" localSheetId="3" hidden="1">{#N/A,#N/A,FALSE,"Pla_Preço";#N/A,#N/A,FALSE,"Crono"}</definedName>
    <definedName name="awertgdsfg9" localSheetId="4" hidden="1">{#N/A,#N/A,FALSE,"Pla_Preço";#N/A,#N/A,FALSE,"Crono"}</definedName>
    <definedName name="awertgdsfg9" localSheetId="5" hidden="1">{#N/A,#N/A,FALSE,"Pla_Preço";#N/A,#N/A,FALSE,"Crono"}</definedName>
    <definedName name="awertgdsfg9" localSheetId="2" hidden="1">{#N/A,#N/A,FALSE,"Pla_Preço";#N/A,#N/A,FALSE,"Crono"}</definedName>
    <definedName name="awertgdsfg9" localSheetId="1" hidden="1">{#N/A,#N/A,FALSE,"Pla_Preço";#N/A,#N/A,FALSE,"Crono"}</definedName>
    <definedName name="awertgdsfg9" hidden="1">{#N/A,#N/A,FALSE,"Pla_Preço";#N/A,#N/A,FALSE,"Crono"}</definedName>
    <definedName name="controle" localSheetId="4">'CRONOGRAMA '!$E$101:$P$104</definedName>
    <definedName name="controle">#REF!</definedName>
    <definedName name="Dados_BDI_Material">'[1]ATUALIZAR E EXPORTAR'!$C$5</definedName>
    <definedName name="dfhcxbxfgd5" localSheetId="6" hidden="1">{#N/A,#N/A,FALSE,"Pla_Preço";#N/A,#N/A,FALSE,"Crono"}</definedName>
    <definedName name="dfhcxbxfgd5" localSheetId="3" hidden="1">{#N/A,#N/A,FALSE,"Pla_Preço";#N/A,#N/A,FALSE,"Crono"}</definedName>
    <definedName name="dfhcxbxfgd5" localSheetId="4" hidden="1">{#N/A,#N/A,FALSE,"Pla_Preço";#N/A,#N/A,FALSE,"Crono"}</definedName>
    <definedName name="dfhcxbxfgd5" localSheetId="5" hidden="1">{#N/A,#N/A,FALSE,"Pla_Preço";#N/A,#N/A,FALSE,"Crono"}</definedName>
    <definedName name="dfhcxbxfgd5" localSheetId="2" hidden="1">{#N/A,#N/A,FALSE,"Pla_Preço";#N/A,#N/A,FALSE,"Crono"}</definedName>
    <definedName name="dfhcxbxfgd5" localSheetId="1" hidden="1">{#N/A,#N/A,FALSE,"Pla_Preço";#N/A,#N/A,FALSE,"Crono"}</definedName>
    <definedName name="dfhcxbxfgd5" hidden="1">{#N/A,#N/A,FALSE,"Pla_Preço";#N/A,#N/A,FALSE,"Crono"}</definedName>
    <definedName name="dghzdfhsd" localSheetId="6" hidden="1">{#N/A,#N/A,FALSE,"Pla_Preço";#N/A,#N/A,FALSE,"Crono"}</definedName>
    <definedName name="dghzdfhsd" localSheetId="3" hidden="1">{#N/A,#N/A,FALSE,"Pla_Preço";#N/A,#N/A,FALSE,"Crono"}</definedName>
    <definedName name="dghzdfhsd" localSheetId="4" hidden="1">{#N/A,#N/A,FALSE,"Pla_Preço";#N/A,#N/A,FALSE,"Crono"}</definedName>
    <definedName name="dghzdfhsd" localSheetId="5" hidden="1">{#N/A,#N/A,FALSE,"Pla_Preço";#N/A,#N/A,FALSE,"Crono"}</definedName>
    <definedName name="dghzdfhsd" localSheetId="2" hidden="1">{#N/A,#N/A,FALSE,"Pla_Preço";#N/A,#N/A,FALSE,"Crono"}</definedName>
    <definedName name="dghzdfhsd" localSheetId="1" hidden="1">{#N/A,#N/A,FALSE,"Pla_Preço";#N/A,#N/A,FALSE,"Crono"}</definedName>
    <definedName name="dghzdfhsd" hidden="1">{#N/A,#N/A,FALSE,"Pla_Preço";#N/A,#N/A,FALSE,"Crono"}</definedName>
    <definedName name="dsfgdfgdfg6" localSheetId="6" hidden="1">{#N/A,#N/A,FALSE,"Pla_Preço";#N/A,#N/A,FALSE,"Crono"}</definedName>
    <definedName name="dsfgdfgdfg6" localSheetId="3" hidden="1">{#N/A,#N/A,FALSE,"Pla_Preço";#N/A,#N/A,FALSE,"Crono"}</definedName>
    <definedName name="dsfgdfgdfg6" localSheetId="4" hidden="1">{#N/A,#N/A,FALSE,"Pla_Preço";#N/A,#N/A,FALSE,"Crono"}</definedName>
    <definedName name="dsfgdfgdfg6" localSheetId="5" hidden="1">{#N/A,#N/A,FALSE,"Pla_Preço";#N/A,#N/A,FALSE,"Crono"}</definedName>
    <definedName name="dsfgdfgdfg6" localSheetId="2" hidden="1">{#N/A,#N/A,FALSE,"Pla_Preço";#N/A,#N/A,FALSE,"Crono"}</definedName>
    <definedName name="dsfgdfgdfg6" localSheetId="1" hidden="1">{#N/A,#N/A,FALSE,"Pla_Preço";#N/A,#N/A,FALSE,"Crono"}</definedName>
    <definedName name="dsfgdfgdfg6" hidden="1">{#N/A,#N/A,FALSE,"Pla_Preço";#N/A,#N/A,FALSE,"Crono"}</definedName>
    <definedName name="dsgjhxgn" localSheetId="6" hidden="1">{#N/A,#N/A,FALSE,"Pla_Preço";#N/A,#N/A,FALSE,"Crono"}</definedName>
    <definedName name="dsgjhxgn" localSheetId="3" hidden="1">{#N/A,#N/A,FALSE,"Pla_Preço";#N/A,#N/A,FALSE,"Crono"}</definedName>
    <definedName name="dsgjhxgn" localSheetId="4" hidden="1">{#N/A,#N/A,FALSE,"Pla_Preço";#N/A,#N/A,FALSE,"Crono"}</definedName>
    <definedName name="dsgjhxgn" localSheetId="5" hidden="1">{#N/A,#N/A,FALSE,"Pla_Preço";#N/A,#N/A,FALSE,"Crono"}</definedName>
    <definedName name="dsgjhxgn" localSheetId="2" hidden="1">{#N/A,#N/A,FALSE,"Pla_Preço";#N/A,#N/A,FALSE,"Crono"}</definedName>
    <definedName name="dsgjhxgn" localSheetId="1" hidden="1">{#N/A,#N/A,FALSE,"Pla_Preço";#N/A,#N/A,FALSE,"Crono"}</definedName>
    <definedName name="dsgjhxgn" hidden="1">{#N/A,#N/A,FALSE,"Pla_Preço";#N/A,#N/A,FALSE,"Crono"}</definedName>
    <definedName name="dzfgsds7" localSheetId="6" hidden="1">{#N/A,#N/A,FALSE,"Pla_Preço";#N/A,#N/A,FALSE,"Crono"}</definedName>
    <definedName name="dzfgsds7" localSheetId="3" hidden="1">{#N/A,#N/A,FALSE,"Pla_Preço";#N/A,#N/A,FALSE,"Crono"}</definedName>
    <definedName name="dzfgsds7" localSheetId="4" hidden="1">{#N/A,#N/A,FALSE,"Pla_Preço";#N/A,#N/A,FALSE,"Crono"}</definedName>
    <definedName name="dzfgsds7" localSheetId="5" hidden="1">{#N/A,#N/A,FALSE,"Pla_Preço";#N/A,#N/A,FALSE,"Crono"}</definedName>
    <definedName name="dzfgsds7" localSheetId="2" hidden="1">{#N/A,#N/A,FALSE,"Pla_Preço";#N/A,#N/A,FALSE,"Crono"}</definedName>
    <definedName name="dzfgsds7" localSheetId="1" hidden="1">{#N/A,#N/A,FALSE,"Pla_Preço";#N/A,#N/A,FALSE,"Crono"}</definedName>
    <definedName name="dzfgsds7" hidden="1">{#N/A,#N/A,FALSE,"Pla_Preço";#N/A,#N/A,FALSE,"Crono"}</definedName>
    <definedName name="etertwedyjhg" localSheetId="6" hidden="1">{#N/A,#N/A,FALSE,"Pla_Preço";#N/A,#N/A,FALSE,"Crono"}</definedName>
    <definedName name="etertwedyjhg" localSheetId="3" hidden="1">{#N/A,#N/A,FALSE,"Pla_Preço";#N/A,#N/A,FALSE,"Crono"}</definedName>
    <definedName name="etertwedyjhg" localSheetId="4" hidden="1">{#N/A,#N/A,FALSE,"Pla_Preço";#N/A,#N/A,FALSE,"Crono"}</definedName>
    <definedName name="etertwedyjhg" localSheetId="5" hidden="1">{#N/A,#N/A,FALSE,"Pla_Preço";#N/A,#N/A,FALSE,"Crono"}</definedName>
    <definedName name="etertwedyjhg" localSheetId="2" hidden="1">{#N/A,#N/A,FALSE,"Pla_Preço";#N/A,#N/A,FALSE,"Crono"}</definedName>
    <definedName name="etertwedyjhg" localSheetId="1" hidden="1">{#N/A,#N/A,FALSE,"Pla_Preço";#N/A,#N/A,FALSE,"Crono"}</definedName>
    <definedName name="etertwedyjhg" hidden="1">{#N/A,#N/A,FALSE,"Pla_Preço";#N/A,#N/A,FALSE,"Crono"}</definedName>
    <definedName name="ewrybwer3" localSheetId="6" hidden="1">{#N/A,#N/A,FALSE,"Pla_Preço";#N/A,#N/A,FALSE,"Crono"}</definedName>
    <definedName name="ewrybwer3" localSheetId="3" hidden="1">{#N/A,#N/A,FALSE,"Pla_Preço";#N/A,#N/A,FALSE,"Crono"}</definedName>
    <definedName name="ewrybwer3" localSheetId="4" hidden="1">{#N/A,#N/A,FALSE,"Pla_Preço";#N/A,#N/A,FALSE,"Crono"}</definedName>
    <definedName name="ewrybwer3" localSheetId="5" hidden="1">{#N/A,#N/A,FALSE,"Pla_Preço";#N/A,#N/A,FALSE,"Crono"}</definedName>
    <definedName name="ewrybwer3" localSheetId="2" hidden="1">{#N/A,#N/A,FALSE,"Pla_Preço";#N/A,#N/A,FALSE,"Crono"}</definedName>
    <definedName name="ewrybwer3" localSheetId="1" hidden="1">{#N/A,#N/A,FALSE,"Pla_Preço";#N/A,#N/A,FALSE,"Crono"}</definedName>
    <definedName name="ewrybwer3" hidden="1">{#N/A,#N/A,FALSE,"Pla_Preço";#N/A,#N/A,FALSE,"Crono"}</definedName>
    <definedName name="Filtro_mes">[1]SINAPI_COMP!$B$1</definedName>
    <definedName name="gnsfg6" localSheetId="6" hidden="1">{#N/A,#N/A,FALSE,"Pla_Preço";#N/A,#N/A,FALSE,"Crono"}</definedName>
    <definedName name="gnsfg6" localSheetId="3" hidden="1">{#N/A,#N/A,FALSE,"Pla_Preço";#N/A,#N/A,FALSE,"Crono"}</definedName>
    <definedName name="gnsfg6" localSheetId="4" hidden="1">{#N/A,#N/A,FALSE,"Pla_Preço";#N/A,#N/A,FALSE,"Crono"}</definedName>
    <definedName name="gnsfg6" localSheetId="5" hidden="1">{#N/A,#N/A,FALSE,"Pla_Preço";#N/A,#N/A,FALSE,"Crono"}</definedName>
    <definedName name="gnsfg6" localSheetId="2" hidden="1">{#N/A,#N/A,FALSE,"Pla_Preço";#N/A,#N/A,FALSE,"Crono"}</definedName>
    <definedName name="gnsfg6" localSheetId="1" hidden="1">{#N/A,#N/A,FALSE,"Pla_Preço";#N/A,#N/A,FALSE,"Crono"}</definedName>
    <definedName name="gnsfg6" hidden="1">{#N/A,#N/A,FALSE,"Pla_Preço";#N/A,#N/A,FALSE,"Crono"}</definedName>
    <definedName name="hdfhty6" localSheetId="6" hidden="1">{#N/A,#N/A,FALSE,"Pla_Preço";#N/A,#N/A,FALSE,"Crono"}</definedName>
    <definedName name="hdfhty6" localSheetId="3" hidden="1">{#N/A,#N/A,FALSE,"Pla_Preço";#N/A,#N/A,FALSE,"Crono"}</definedName>
    <definedName name="hdfhty6" localSheetId="4" hidden="1">{#N/A,#N/A,FALSE,"Pla_Preço";#N/A,#N/A,FALSE,"Crono"}</definedName>
    <definedName name="hdfhty6" localSheetId="5" hidden="1">{#N/A,#N/A,FALSE,"Pla_Preço";#N/A,#N/A,FALSE,"Crono"}</definedName>
    <definedName name="hdfhty6" localSheetId="2" hidden="1">{#N/A,#N/A,FALSE,"Pla_Preço";#N/A,#N/A,FALSE,"Crono"}</definedName>
    <definedName name="hdfhty6" localSheetId="1" hidden="1">{#N/A,#N/A,FALSE,"Pla_Preço";#N/A,#N/A,FALSE,"Crono"}</definedName>
    <definedName name="hdfhty6" hidden="1">{#N/A,#N/A,FALSE,"Pla_Preço";#N/A,#N/A,FALSE,"Crono"}</definedName>
    <definedName name="ijopi" localSheetId="6" hidden="1">{#N/A,#N/A,FALSE,"Pla_Preço";#N/A,#N/A,FALSE,"Crono"}</definedName>
    <definedName name="ijopi" localSheetId="3" hidden="1">{#N/A,#N/A,FALSE,"Pla_Preço";#N/A,#N/A,FALSE,"Crono"}</definedName>
    <definedName name="ijopi" localSheetId="4" hidden="1">{#N/A,#N/A,FALSE,"Pla_Preço";#N/A,#N/A,FALSE,"Crono"}</definedName>
    <definedName name="ijopi" localSheetId="5" hidden="1">{#N/A,#N/A,FALSE,"Pla_Preço";#N/A,#N/A,FALSE,"Crono"}</definedName>
    <definedName name="ijopi" localSheetId="2" hidden="1">{#N/A,#N/A,FALSE,"Pla_Preço";#N/A,#N/A,FALSE,"Crono"}</definedName>
    <definedName name="ijopi" localSheetId="1" hidden="1">{#N/A,#N/A,FALSE,"Pla_Preço";#N/A,#N/A,FALSE,"Crono"}</definedName>
    <definedName name="ijopi" hidden="1">{#N/A,#N/A,FALSE,"Pla_Preço";#N/A,#N/A,FALSE,"Crono"}</definedName>
    <definedName name="iniciais">"HMAS"</definedName>
    <definedName name="kmcls" localSheetId="6" hidden="1">{#N/A,#N/A,FALSE,"Pla_Preço";#N/A,#N/A,FALSE,"Crono"}</definedName>
    <definedName name="kmcls" localSheetId="3" hidden="1">{#N/A,#N/A,FALSE,"Pla_Preço";#N/A,#N/A,FALSE,"Crono"}</definedName>
    <definedName name="kmcls" localSheetId="4" hidden="1">{#N/A,#N/A,FALSE,"Pla_Preço";#N/A,#N/A,FALSE,"Crono"}</definedName>
    <definedName name="kmcls" localSheetId="5" hidden="1">{#N/A,#N/A,FALSE,"Pla_Preço";#N/A,#N/A,FALSE,"Crono"}</definedName>
    <definedName name="kmcls" localSheetId="2" hidden="1">{#N/A,#N/A,FALSE,"Pla_Preço";#N/A,#N/A,FALSE,"Crono"}</definedName>
    <definedName name="kmcls" localSheetId="1" hidden="1">{#N/A,#N/A,FALSE,"Pla_Preço";#N/A,#N/A,FALSE,"Crono"}</definedName>
    <definedName name="kmcls" hidden="1">{#N/A,#N/A,FALSE,"Pla_Preço";#N/A,#N/A,FALSE,"Crono"}</definedName>
    <definedName name="rfsdfsdbsdfsbabsbfa" localSheetId="6" hidden="1">{#N/A,#N/A,FALSE,"Pla_Preço";#N/A,#N/A,FALSE,"Crono"}</definedName>
    <definedName name="rfsdfsdbsdfsbabsbfa" localSheetId="3" hidden="1">{#N/A,#N/A,FALSE,"Pla_Preço";#N/A,#N/A,FALSE,"Crono"}</definedName>
    <definedName name="rfsdfsdbsdfsbabsbfa" localSheetId="4" hidden="1">{#N/A,#N/A,FALSE,"Pla_Preço";#N/A,#N/A,FALSE,"Crono"}</definedName>
    <definedName name="rfsdfsdbsdfsbabsbfa" localSheetId="5" hidden="1">{#N/A,#N/A,FALSE,"Pla_Preço";#N/A,#N/A,FALSE,"Crono"}</definedName>
    <definedName name="rfsdfsdbsdfsbabsbfa" localSheetId="2" hidden="1">{#N/A,#N/A,FALSE,"Pla_Preço";#N/A,#N/A,FALSE,"Crono"}</definedName>
    <definedName name="rfsdfsdbsdfsbabsbfa" localSheetId="1" hidden="1">{#N/A,#N/A,FALSE,"Pla_Preço";#N/A,#N/A,FALSE,"Crono"}</definedName>
    <definedName name="rfsdfsdbsdfsbabsbfa" hidden="1">{#N/A,#N/A,FALSE,"Pla_Preço";#N/A,#N/A,FALSE,"Crono"}</definedName>
    <definedName name="rnwertrsvf" localSheetId="6" hidden="1">{#N/A,#N/A,FALSE,"Pla_Preço";#N/A,#N/A,FALSE,"Crono"}</definedName>
    <definedName name="rnwertrsvf" localSheetId="3" hidden="1">{#N/A,#N/A,FALSE,"Pla_Preço";#N/A,#N/A,FALSE,"Crono"}</definedName>
    <definedName name="rnwertrsvf" localSheetId="4" hidden="1">{#N/A,#N/A,FALSE,"Pla_Preço";#N/A,#N/A,FALSE,"Crono"}</definedName>
    <definedName name="rnwertrsvf" localSheetId="5" hidden="1">{#N/A,#N/A,FALSE,"Pla_Preço";#N/A,#N/A,FALSE,"Crono"}</definedName>
    <definedName name="rnwertrsvf" localSheetId="2" hidden="1">{#N/A,#N/A,FALSE,"Pla_Preço";#N/A,#N/A,FALSE,"Crono"}</definedName>
    <definedName name="rnwertrsvf" localSheetId="1" hidden="1">{#N/A,#N/A,FALSE,"Pla_Preço";#N/A,#N/A,FALSE,"Crono"}</definedName>
    <definedName name="rnwertrsvf" hidden="1">{#N/A,#N/A,FALSE,"Pla_Preço";#N/A,#N/A,FALSE,"Crono"}</definedName>
    <definedName name="sdfsdfsdg8" localSheetId="6" hidden="1">{#N/A,#N/A,FALSE,"Pla_Preço";#N/A,#N/A,FALSE,"Crono"}</definedName>
    <definedName name="sdfsdfsdg8" localSheetId="3" hidden="1">{#N/A,#N/A,FALSE,"Pla_Preço";#N/A,#N/A,FALSE,"Crono"}</definedName>
    <definedName name="sdfsdfsdg8" localSheetId="4" hidden="1">{#N/A,#N/A,FALSE,"Pla_Preço";#N/A,#N/A,FALSE,"Crono"}</definedName>
    <definedName name="sdfsdfsdg8" localSheetId="5" hidden="1">{#N/A,#N/A,FALSE,"Pla_Preço";#N/A,#N/A,FALSE,"Crono"}</definedName>
    <definedName name="sdfsdfsdg8" localSheetId="2" hidden="1">{#N/A,#N/A,FALSE,"Pla_Preço";#N/A,#N/A,FALSE,"Crono"}</definedName>
    <definedName name="sdfsdfsdg8" localSheetId="1" hidden="1">{#N/A,#N/A,FALSE,"Pla_Preço";#N/A,#N/A,FALSE,"Crono"}</definedName>
    <definedName name="sdfsdfsdg8" hidden="1">{#N/A,#N/A,FALSE,"Pla_Preço";#N/A,#N/A,FALSE,"Crono"}</definedName>
    <definedName name="sdgfdxgf8" localSheetId="6" hidden="1">{#N/A,#N/A,FALSE,"Pla_Preço";#N/A,#N/A,FALSE,"Crono"}</definedName>
    <definedName name="sdgfdxgf8" localSheetId="3" hidden="1">{#N/A,#N/A,FALSE,"Pla_Preço";#N/A,#N/A,FALSE,"Crono"}</definedName>
    <definedName name="sdgfdxgf8" localSheetId="4" hidden="1">{#N/A,#N/A,FALSE,"Pla_Preço";#N/A,#N/A,FALSE,"Crono"}</definedName>
    <definedName name="sdgfdxgf8" localSheetId="5" hidden="1">{#N/A,#N/A,FALSE,"Pla_Preço";#N/A,#N/A,FALSE,"Crono"}</definedName>
    <definedName name="sdgfdxgf8" localSheetId="2" hidden="1">{#N/A,#N/A,FALSE,"Pla_Preço";#N/A,#N/A,FALSE,"Crono"}</definedName>
    <definedName name="sdgfdxgf8" localSheetId="1" hidden="1">{#N/A,#N/A,FALSE,"Pla_Preço";#N/A,#N/A,FALSE,"Crono"}</definedName>
    <definedName name="sdgfdxgf8" hidden="1">{#N/A,#N/A,FALSE,"Pla_Preço";#N/A,#N/A,FALSE,"Crono"}</definedName>
    <definedName name="sdgfgfdg9" localSheetId="6" hidden="1">{#N/A,#N/A,FALSE,"Pla_Preço";#N/A,#N/A,FALSE,"Crono"}</definedName>
    <definedName name="sdgfgfdg9" localSheetId="3" hidden="1">{#N/A,#N/A,FALSE,"Pla_Preço";#N/A,#N/A,FALSE,"Crono"}</definedName>
    <definedName name="sdgfgfdg9" localSheetId="4" hidden="1">{#N/A,#N/A,FALSE,"Pla_Preço";#N/A,#N/A,FALSE,"Crono"}</definedName>
    <definedName name="sdgfgfdg9" localSheetId="5" hidden="1">{#N/A,#N/A,FALSE,"Pla_Preço";#N/A,#N/A,FALSE,"Crono"}</definedName>
    <definedName name="sdgfgfdg9" localSheetId="2" hidden="1">{#N/A,#N/A,FALSE,"Pla_Preço";#N/A,#N/A,FALSE,"Crono"}</definedName>
    <definedName name="sdgfgfdg9" localSheetId="1" hidden="1">{#N/A,#N/A,FALSE,"Pla_Preço";#N/A,#N/A,FALSE,"Crono"}</definedName>
    <definedName name="sdgfgfdg9" hidden="1">{#N/A,#N/A,FALSE,"Pla_Preço";#N/A,#N/A,FALSE,"Crono"}</definedName>
    <definedName name="sergdftgdr5" localSheetId="6" hidden="1">{#N/A,#N/A,FALSE,"Pla_Preço";#N/A,#N/A,FALSE,"Crono"}</definedName>
    <definedName name="sergdftgdr5" localSheetId="3" hidden="1">{#N/A,#N/A,FALSE,"Pla_Preço";#N/A,#N/A,FALSE,"Crono"}</definedName>
    <definedName name="sergdftgdr5" localSheetId="4" hidden="1">{#N/A,#N/A,FALSE,"Pla_Preço";#N/A,#N/A,FALSE,"Crono"}</definedName>
    <definedName name="sergdftgdr5" localSheetId="5" hidden="1">{#N/A,#N/A,FALSE,"Pla_Preço";#N/A,#N/A,FALSE,"Crono"}</definedName>
    <definedName name="sergdftgdr5" localSheetId="2" hidden="1">{#N/A,#N/A,FALSE,"Pla_Preço";#N/A,#N/A,FALSE,"Crono"}</definedName>
    <definedName name="sergdftgdr5" localSheetId="1" hidden="1">{#N/A,#N/A,FALSE,"Pla_Preço";#N/A,#N/A,FALSE,"Crono"}</definedName>
    <definedName name="sergdftgdr5" hidden="1">{#N/A,#N/A,FALSE,"Pla_Preço";#N/A,#N/A,FALSE,"Crono"}</definedName>
    <definedName name="sgasdfa" localSheetId="6" hidden="1">{#N/A,#N/A,FALSE,"Pla_Preço";#N/A,#N/A,FALSE,"Crono"}</definedName>
    <definedName name="sgasdfa" localSheetId="3" hidden="1">{#N/A,#N/A,FALSE,"Pla_Preço";#N/A,#N/A,FALSE,"Crono"}</definedName>
    <definedName name="sgasdfa" localSheetId="4" hidden="1">{#N/A,#N/A,FALSE,"Pla_Preço";#N/A,#N/A,FALSE,"Crono"}</definedName>
    <definedName name="sgasdfa" localSheetId="5" hidden="1">{#N/A,#N/A,FALSE,"Pla_Preço";#N/A,#N/A,FALSE,"Crono"}</definedName>
    <definedName name="sgasdfa" localSheetId="2" hidden="1">{#N/A,#N/A,FALSE,"Pla_Preço";#N/A,#N/A,FALSE,"Crono"}</definedName>
    <definedName name="sgasdfa" localSheetId="1" hidden="1">{#N/A,#N/A,FALSE,"Pla_Preço";#N/A,#N/A,FALSE,"Crono"}</definedName>
    <definedName name="sgasdfa" hidden="1">{#N/A,#N/A,FALSE,"Pla_Preço";#N/A,#N/A,FALSE,"Crono"}</definedName>
    <definedName name="SINAPI_data">[1]!Data[Custom]</definedName>
    <definedName name="_xlnm.Print_Titles" localSheetId="6">BDI!$1:$1</definedName>
    <definedName name="_xlnm.Print_Titles" localSheetId="3">COMPOSIÇÕES!$2:$2</definedName>
    <definedName name="_xlnm.Print_Titles" localSheetId="5">INSUMOS!$1:$1</definedName>
    <definedName name="_xlnm.Print_Titles" localSheetId="2">MEMÓRIA!$2:$3</definedName>
    <definedName name="_xlnm.Print_Titles" localSheetId="0">RESUMO!$1:$3</definedName>
    <definedName name="_xlnm.Print_Titles" localSheetId="1">SINTETICO!$1:$3</definedName>
    <definedName name="Unidades_validas" localSheetId="2">[1]INSUMOS!$V$2:$V$105</definedName>
    <definedName name="werbasdfgaabter" localSheetId="6" hidden="1">{#N/A,#N/A,FALSE,"Pla_Preço";#N/A,#N/A,FALSE,"Crono"}</definedName>
    <definedName name="werbasdfgaabter" localSheetId="3" hidden="1">{#N/A,#N/A,FALSE,"Pla_Preço";#N/A,#N/A,FALSE,"Crono"}</definedName>
    <definedName name="werbasdfgaabter" localSheetId="4" hidden="1">{#N/A,#N/A,FALSE,"Pla_Preço";#N/A,#N/A,FALSE,"Crono"}</definedName>
    <definedName name="werbasdfgaabter" localSheetId="5" hidden="1">{#N/A,#N/A,FALSE,"Pla_Preço";#N/A,#N/A,FALSE,"Crono"}</definedName>
    <definedName name="werbasdfgaabter" localSheetId="2" hidden="1">{#N/A,#N/A,FALSE,"Pla_Preço";#N/A,#N/A,FALSE,"Crono"}</definedName>
    <definedName name="werbasdfgaabter" localSheetId="1" hidden="1">{#N/A,#N/A,FALSE,"Pla_Preço";#N/A,#N/A,FALSE,"Crono"}</definedName>
    <definedName name="werbasdfgaabter" hidden="1">{#N/A,#N/A,FALSE,"Pla_Preço";#N/A,#N/A,FALSE,"Crono"}</definedName>
    <definedName name="wqetbw65" localSheetId="6" hidden="1">{#N/A,#N/A,FALSE,"Pla_Preço";#N/A,#N/A,FALSE,"Crono"}</definedName>
    <definedName name="wqetbw65" localSheetId="3" hidden="1">{#N/A,#N/A,FALSE,"Pla_Preço";#N/A,#N/A,FALSE,"Crono"}</definedName>
    <definedName name="wqetbw65" localSheetId="4" hidden="1">{#N/A,#N/A,FALSE,"Pla_Preço";#N/A,#N/A,FALSE,"Crono"}</definedName>
    <definedName name="wqetbw65" localSheetId="5" hidden="1">{#N/A,#N/A,FALSE,"Pla_Preço";#N/A,#N/A,FALSE,"Crono"}</definedName>
    <definedName name="wqetbw65" localSheetId="2" hidden="1">{#N/A,#N/A,FALSE,"Pla_Preço";#N/A,#N/A,FALSE,"Crono"}</definedName>
    <definedName name="wqetbw65" localSheetId="1" hidden="1">{#N/A,#N/A,FALSE,"Pla_Preço";#N/A,#N/A,FALSE,"Crono"}</definedName>
    <definedName name="wqetbw65" hidden="1">{#N/A,#N/A,FALSE,"Pla_Preço";#N/A,#N/A,FALSE,"Crono"}</definedName>
    <definedName name="wrn.preco." localSheetId="6" hidden="1">{#N/A,#N/A,FALSE,"Pla_Preço";#N/A,#N/A,FALSE,"Crono"}</definedName>
    <definedName name="wrn.preco." localSheetId="3" hidden="1">{#N/A,#N/A,FALSE,"Pla_Preço";#N/A,#N/A,FALSE,"Crono"}</definedName>
    <definedName name="wrn.preco." localSheetId="4" hidden="1">{#N/A,#N/A,FALSE,"Pla_Preço";#N/A,#N/A,FALSE,"Crono"}</definedName>
    <definedName name="wrn.preco." localSheetId="5" hidden="1">{#N/A,#N/A,FALSE,"Pla_Preço";#N/A,#N/A,FALSE,"Crono"}</definedName>
    <definedName name="wrn.preco." localSheetId="2" hidden="1">{#N/A,#N/A,FALSE,"Pla_Preço";#N/A,#N/A,FALSE,"Crono"}</definedName>
    <definedName name="wrn.preco." localSheetId="1" hidden="1">{#N/A,#N/A,FALSE,"Pla_Preço";#N/A,#N/A,FALSE,"Crono"}</definedName>
    <definedName name="wrn.preco." hidden="1">{#N/A,#N/A,FALSE,"Pla_Preço";#N/A,#N/A,FALSE,"Crono"}</definedName>
    <definedName name="zdfgfhcg6" localSheetId="6" hidden="1">{#N/A,#N/A,FALSE,"Pla_Preço";#N/A,#N/A,FALSE,"Crono"}</definedName>
    <definedName name="zdfgfhcg6" localSheetId="3" hidden="1">{#N/A,#N/A,FALSE,"Pla_Preço";#N/A,#N/A,FALSE,"Crono"}</definedName>
    <definedName name="zdfgfhcg6" localSheetId="4" hidden="1">{#N/A,#N/A,FALSE,"Pla_Preço";#N/A,#N/A,FALSE,"Crono"}</definedName>
    <definedName name="zdfgfhcg6" localSheetId="5" hidden="1">{#N/A,#N/A,FALSE,"Pla_Preço";#N/A,#N/A,FALSE,"Crono"}</definedName>
    <definedName name="zdfgfhcg6" localSheetId="2" hidden="1">{#N/A,#N/A,FALSE,"Pla_Preço";#N/A,#N/A,FALSE,"Crono"}</definedName>
    <definedName name="zdfgfhcg6" localSheetId="1" hidden="1">{#N/A,#N/A,FALSE,"Pla_Preço";#N/A,#N/A,FALSE,"Crono"}</definedName>
    <definedName name="zdfgfhcg6" hidden="1">{#N/A,#N/A,FALSE,"Pla_Preço";#N/A,#N/A,FALSE,"Crono"}</definedName>
    <definedName name="zdfgsdrtr8" localSheetId="6" hidden="1">{#N/A,#N/A,FALSE,"Pla_Preço";#N/A,#N/A,FALSE,"Crono"}</definedName>
    <definedName name="zdfgsdrtr8" localSheetId="3" hidden="1">{#N/A,#N/A,FALSE,"Pla_Preço";#N/A,#N/A,FALSE,"Crono"}</definedName>
    <definedName name="zdfgsdrtr8" localSheetId="4" hidden="1">{#N/A,#N/A,FALSE,"Pla_Preço";#N/A,#N/A,FALSE,"Crono"}</definedName>
    <definedName name="zdfgsdrtr8" localSheetId="5" hidden="1">{#N/A,#N/A,FALSE,"Pla_Preço";#N/A,#N/A,FALSE,"Crono"}</definedName>
    <definedName name="zdfgsdrtr8" localSheetId="2" hidden="1">{#N/A,#N/A,FALSE,"Pla_Preço";#N/A,#N/A,FALSE,"Crono"}</definedName>
    <definedName name="zdfgsdrtr8" localSheetId="1" hidden="1">{#N/A,#N/A,FALSE,"Pla_Preço";#N/A,#N/A,FALSE,"Crono"}</definedName>
    <definedName name="zdfgsdrtr8" hidden="1">{#N/A,#N/A,FALSE,"Pla_Preço";#N/A,#N/A,FALSE,"Crono"}</definedName>
    <definedName name="zxgfgsdfgg8" localSheetId="6" hidden="1">{#N/A,#N/A,FALSE,"Pla_Preço";#N/A,#N/A,FALSE,"Crono"}</definedName>
    <definedName name="zxgfgsdfgg8" localSheetId="3" hidden="1">{#N/A,#N/A,FALSE,"Pla_Preço";#N/A,#N/A,FALSE,"Crono"}</definedName>
    <definedName name="zxgfgsdfgg8" localSheetId="4" hidden="1">{#N/A,#N/A,FALSE,"Pla_Preço";#N/A,#N/A,FALSE,"Crono"}</definedName>
    <definedName name="zxgfgsdfgg8" localSheetId="5" hidden="1">{#N/A,#N/A,FALSE,"Pla_Preço";#N/A,#N/A,FALSE,"Crono"}</definedName>
    <definedName name="zxgfgsdfgg8" localSheetId="2" hidden="1">{#N/A,#N/A,FALSE,"Pla_Preço";#N/A,#N/A,FALSE,"Crono"}</definedName>
    <definedName name="zxgfgsdfgg8" localSheetId="1" hidden="1">{#N/A,#N/A,FALSE,"Pla_Preço";#N/A,#N/A,FALSE,"Crono"}</definedName>
    <definedName name="zxgfgsdfgg8" hidden="1">{#N/A,#N/A,FALSE,"Pla_Preço";#N/A,#N/A,FALSE,"Crono"}</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7" i="9" l="1"/>
  <c r="C101" i="9" l="1"/>
  <c r="H97" i="9"/>
  <c r="G97" i="9"/>
  <c r="D97" i="9"/>
  <c r="F97" i="9" s="1"/>
  <c r="AT96" i="9"/>
  <c r="C96" i="9"/>
  <c r="B96" i="9"/>
  <c r="A96" i="9"/>
  <c r="D95" i="9"/>
  <c r="O95" i="9" s="1"/>
  <c r="AT94" i="9"/>
  <c r="C94" i="9"/>
  <c r="B94" i="9"/>
  <c r="A94" i="9"/>
  <c r="N93" i="9"/>
  <c r="M93" i="9"/>
  <c r="D93" i="9"/>
  <c r="L93" i="9" s="1"/>
  <c r="AT92" i="9"/>
  <c r="AU92" i="9" s="1"/>
  <c r="D92" i="9"/>
  <c r="C92" i="9"/>
  <c r="B92" i="9"/>
  <c r="A92" i="9"/>
  <c r="M91" i="9"/>
  <c r="K91" i="9"/>
  <c r="J91" i="9"/>
  <c r="G91" i="9"/>
  <c r="D91" i="9"/>
  <c r="I91" i="9" s="1"/>
  <c r="AT90" i="9"/>
  <c r="AU90" i="9" s="1"/>
  <c r="D90" i="9"/>
  <c r="C90" i="9"/>
  <c r="B90" i="9"/>
  <c r="A90" i="9"/>
  <c r="J89" i="9"/>
  <c r="H89" i="9"/>
  <c r="G89" i="9"/>
  <c r="D89" i="9"/>
  <c r="F89" i="9" s="1"/>
  <c r="AT88" i="9"/>
  <c r="C88" i="9"/>
  <c r="B88" i="9"/>
  <c r="A88" i="9"/>
  <c r="D87" i="9"/>
  <c r="O87" i="9" s="1"/>
  <c r="AT86" i="9"/>
  <c r="C86" i="9"/>
  <c r="B86" i="9"/>
  <c r="A86" i="9"/>
  <c r="N85" i="9"/>
  <c r="M85" i="9"/>
  <c r="D85" i="9"/>
  <c r="L85" i="9" s="1"/>
  <c r="AT84" i="9"/>
  <c r="AU84" i="9" s="1"/>
  <c r="D84" i="9"/>
  <c r="C84" i="9"/>
  <c r="B84" i="9"/>
  <c r="A84" i="9"/>
  <c r="M83" i="9"/>
  <c r="K83" i="9"/>
  <c r="J83" i="9"/>
  <c r="G83" i="9"/>
  <c r="D83" i="9"/>
  <c r="I83" i="9" s="1"/>
  <c r="AT82" i="9"/>
  <c r="AU82" i="9" s="1"/>
  <c r="D82" i="9"/>
  <c r="C82" i="9"/>
  <c r="B82" i="9"/>
  <c r="A82" i="9"/>
  <c r="J81" i="9"/>
  <c r="H81" i="9"/>
  <c r="G81" i="9"/>
  <c r="D81" i="9"/>
  <c r="F81" i="9" s="1"/>
  <c r="AT80" i="9"/>
  <c r="C80" i="9"/>
  <c r="B80" i="9"/>
  <c r="A80" i="9"/>
  <c r="D79" i="9"/>
  <c r="O79" i="9" s="1"/>
  <c r="AT78" i="9"/>
  <c r="C78" i="9"/>
  <c r="B78" i="9"/>
  <c r="A78" i="9"/>
  <c r="N77" i="9"/>
  <c r="M77" i="9"/>
  <c r="D77" i="9"/>
  <c r="L77" i="9" s="1"/>
  <c r="AT76" i="9"/>
  <c r="AU76" i="9" s="1"/>
  <c r="D76" i="9"/>
  <c r="C76" i="9"/>
  <c r="B76" i="9"/>
  <c r="A76" i="9"/>
  <c r="M75" i="9"/>
  <c r="K75" i="9"/>
  <c r="J75" i="9"/>
  <c r="G75" i="9"/>
  <c r="D75" i="9"/>
  <c r="I75" i="9" s="1"/>
  <c r="AT74" i="9"/>
  <c r="AU74" i="9" s="1"/>
  <c r="D74" i="9"/>
  <c r="C74" i="9"/>
  <c r="B74" i="9"/>
  <c r="A74" i="9"/>
  <c r="J73" i="9"/>
  <c r="H73" i="9"/>
  <c r="G73" i="9"/>
  <c r="D73" i="9"/>
  <c r="F73" i="9" s="1"/>
  <c r="AT72" i="9"/>
  <c r="C72" i="9"/>
  <c r="B72" i="9"/>
  <c r="A72" i="9"/>
  <c r="D71" i="9"/>
  <c r="O71" i="9" s="1"/>
  <c r="AT70" i="9"/>
  <c r="C70" i="9"/>
  <c r="B70" i="9"/>
  <c r="A70" i="9"/>
  <c r="N69" i="9"/>
  <c r="M69" i="9"/>
  <c r="D69" i="9"/>
  <c r="L69" i="9" s="1"/>
  <c r="AT68" i="9"/>
  <c r="AU68" i="9" s="1"/>
  <c r="D68" i="9"/>
  <c r="C68" i="9"/>
  <c r="B68" i="9"/>
  <c r="A68" i="9"/>
  <c r="M67" i="9"/>
  <c r="K67" i="9"/>
  <c r="J67" i="9"/>
  <c r="G67" i="9"/>
  <c r="D67" i="9"/>
  <c r="I67" i="9" s="1"/>
  <c r="AT66" i="9"/>
  <c r="AU66" i="9" s="1"/>
  <c r="D66" i="9"/>
  <c r="C66" i="9"/>
  <c r="B66" i="9"/>
  <c r="A66" i="9"/>
  <c r="AU65" i="9"/>
  <c r="AT65" i="9"/>
  <c r="E64" i="9"/>
  <c r="AT64" i="9" s="1"/>
  <c r="AU64" i="9" s="1"/>
  <c r="P63" i="9"/>
  <c r="O63" i="9"/>
  <c r="N63" i="9"/>
  <c r="M63" i="9"/>
  <c r="L63" i="9"/>
  <c r="K63" i="9"/>
  <c r="J63" i="9"/>
  <c r="I63" i="9"/>
  <c r="H63" i="9"/>
  <c r="G63" i="9"/>
  <c r="F63" i="9"/>
  <c r="E63" i="9"/>
  <c r="AT63" i="9" s="1"/>
  <c r="AU63" i="9" s="1"/>
  <c r="AT62" i="9"/>
  <c r="AU62" i="9" s="1"/>
  <c r="P61" i="9"/>
  <c r="O61" i="9"/>
  <c r="N61" i="9"/>
  <c r="M61" i="9"/>
  <c r="L61" i="9"/>
  <c r="K61" i="9"/>
  <c r="J61" i="9"/>
  <c r="I61" i="9"/>
  <c r="H61" i="9"/>
  <c r="G61" i="9"/>
  <c r="F61" i="9"/>
  <c r="E61" i="9"/>
  <c r="AT61" i="9" s="1"/>
  <c r="AU61" i="9" s="1"/>
  <c r="AU60" i="9"/>
  <c r="AT60" i="9"/>
  <c r="P59" i="9"/>
  <c r="O59" i="9"/>
  <c r="N59" i="9"/>
  <c r="M59" i="9"/>
  <c r="L59" i="9"/>
  <c r="K59" i="9"/>
  <c r="J59" i="9"/>
  <c r="I59" i="9"/>
  <c r="H59" i="9"/>
  <c r="G59" i="9"/>
  <c r="F59" i="9"/>
  <c r="E59" i="9"/>
  <c r="AT59" i="9" s="1"/>
  <c r="AU59" i="9" s="1"/>
  <c r="AT58" i="9"/>
  <c r="AU58" i="9" s="1"/>
  <c r="P57" i="9"/>
  <c r="O57" i="9"/>
  <c r="N57" i="9"/>
  <c r="M57" i="9"/>
  <c r="L57" i="9"/>
  <c r="K57" i="9"/>
  <c r="J57" i="9"/>
  <c r="I57" i="9"/>
  <c r="H57" i="9"/>
  <c r="G57" i="9"/>
  <c r="F57" i="9"/>
  <c r="E57" i="9"/>
  <c r="AT57" i="9" s="1"/>
  <c r="AU57" i="9" s="1"/>
  <c r="AT56" i="9"/>
  <c r="AU56" i="9" s="1"/>
  <c r="P55" i="9"/>
  <c r="O55" i="9"/>
  <c r="N55" i="9"/>
  <c r="M55" i="9"/>
  <c r="L55" i="9"/>
  <c r="K55" i="9"/>
  <c r="J55" i="9"/>
  <c r="I55" i="9"/>
  <c r="H55" i="9"/>
  <c r="G55" i="9"/>
  <c r="F55" i="9"/>
  <c r="E55" i="9"/>
  <c r="AT55" i="9" s="1"/>
  <c r="AU55" i="9" s="1"/>
  <c r="AU54" i="9"/>
  <c r="AT54" i="9"/>
  <c r="P53" i="9"/>
  <c r="O53" i="9"/>
  <c r="N53" i="9"/>
  <c r="M53" i="9"/>
  <c r="L53" i="9"/>
  <c r="K53" i="9"/>
  <c r="J53" i="9"/>
  <c r="I53" i="9"/>
  <c r="H53" i="9"/>
  <c r="G53" i="9"/>
  <c r="F53" i="9"/>
  <c r="E53" i="9"/>
  <c r="AT53" i="9" s="1"/>
  <c r="AU53" i="9" s="1"/>
  <c r="AT52" i="9"/>
  <c r="AU52" i="9" s="1"/>
  <c r="P51" i="9"/>
  <c r="O51" i="9"/>
  <c r="N51" i="9"/>
  <c r="M51" i="9"/>
  <c r="L51" i="9"/>
  <c r="K51" i="9"/>
  <c r="J51" i="9"/>
  <c r="I51" i="9"/>
  <c r="H51" i="9"/>
  <c r="G51" i="9"/>
  <c r="F51" i="9"/>
  <c r="E51" i="9"/>
  <c r="AT51" i="9" s="1"/>
  <c r="AU51" i="9" s="1"/>
  <c r="AT50" i="9"/>
  <c r="AU50" i="9" s="1"/>
  <c r="P49" i="9"/>
  <c r="O49" i="9"/>
  <c r="N49" i="9"/>
  <c r="M49" i="9"/>
  <c r="L49" i="9"/>
  <c r="K49" i="9"/>
  <c r="J49" i="9"/>
  <c r="I49" i="9"/>
  <c r="H49" i="9"/>
  <c r="G49" i="9"/>
  <c r="F49" i="9"/>
  <c r="E49" i="9"/>
  <c r="AT49" i="9" s="1"/>
  <c r="AU49" i="9" s="1"/>
  <c r="AU48" i="9"/>
  <c r="AT48" i="9"/>
  <c r="P47" i="9"/>
  <c r="O47" i="9"/>
  <c r="N47" i="9"/>
  <c r="M47" i="9"/>
  <c r="L47" i="9"/>
  <c r="K47" i="9"/>
  <c r="J47" i="9"/>
  <c r="I47" i="9"/>
  <c r="H47" i="9"/>
  <c r="G47" i="9"/>
  <c r="F47" i="9"/>
  <c r="E47" i="9"/>
  <c r="AT47" i="9" s="1"/>
  <c r="AU47" i="9" s="1"/>
  <c r="AT46" i="9"/>
  <c r="AU46" i="9" s="1"/>
  <c r="P45" i="9"/>
  <c r="O45" i="9"/>
  <c r="N45" i="9"/>
  <c r="M45" i="9"/>
  <c r="L45" i="9"/>
  <c r="K45" i="9"/>
  <c r="J45" i="9"/>
  <c r="I45" i="9"/>
  <c r="H45" i="9"/>
  <c r="G45" i="9"/>
  <c r="F45" i="9"/>
  <c r="E45" i="9"/>
  <c r="AT45" i="9" s="1"/>
  <c r="AU45" i="9" s="1"/>
  <c r="AT44" i="9"/>
  <c r="AU44" i="9" s="1"/>
  <c r="P43" i="9"/>
  <c r="O43" i="9"/>
  <c r="N43" i="9"/>
  <c r="M43" i="9"/>
  <c r="L43" i="9"/>
  <c r="K43" i="9"/>
  <c r="J43" i="9"/>
  <c r="I43" i="9"/>
  <c r="H43" i="9"/>
  <c r="G43" i="9"/>
  <c r="F43" i="9"/>
  <c r="E43" i="9"/>
  <c r="AT43" i="9" s="1"/>
  <c r="AU43" i="9" s="1"/>
  <c r="AU42" i="9"/>
  <c r="AT42" i="9"/>
  <c r="AQ41" i="9"/>
  <c r="AP41" i="9"/>
  <c r="AO41" i="9"/>
  <c r="AN41" i="9"/>
  <c r="AM41" i="9"/>
  <c r="AL41" i="9"/>
  <c r="AK41" i="9"/>
  <c r="AJ41" i="9"/>
  <c r="AI41" i="9"/>
  <c r="AH41" i="9"/>
  <c r="AG41" i="9"/>
  <c r="AF41" i="9"/>
  <c r="AE41" i="9"/>
  <c r="AD41" i="9"/>
  <c r="AC41" i="9"/>
  <c r="AB41" i="9"/>
  <c r="AA41" i="9"/>
  <c r="Z41" i="9"/>
  <c r="Y41" i="9"/>
  <c r="X41" i="9"/>
  <c r="W41" i="9"/>
  <c r="V41" i="9"/>
  <c r="U41" i="9"/>
  <c r="T41" i="9"/>
  <c r="S41" i="9"/>
  <c r="R41" i="9"/>
  <c r="Q41" i="9"/>
  <c r="P41" i="9"/>
  <c r="O41" i="9"/>
  <c r="N41" i="9"/>
  <c r="M41" i="9"/>
  <c r="L41" i="9"/>
  <c r="K41" i="9"/>
  <c r="J41" i="9"/>
  <c r="I41" i="9"/>
  <c r="H41" i="9"/>
  <c r="G41" i="9"/>
  <c r="F41" i="9"/>
  <c r="E41" i="9"/>
  <c r="AT40" i="9"/>
  <c r="AU40" i="9" s="1"/>
  <c r="AQ39" i="9"/>
  <c r="AP39" i="9"/>
  <c r="AO39" i="9"/>
  <c r="AN39" i="9"/>
  <c r="AM39" i="9"/>
  <c r="AL39" i="9"/>
  <c r="AK39" i="9"/>
  <c r="AJ39" i="9"/>
  <c r="AI39" i="9"/>
  <c r="AH39" i="9"/>
  <c r="AG39" i="9"/>
  <c r="AF39" i="9"/>
  <c r="AE39" i="9"/>
  <c r="AD39" i="9"/>
  <c r="AC39" i="9"/>
  <c r="AB39" i="9"/>
  <c r="AA39" i="9"/>
  <c r="Z39" i="9"/>
  <c r="Y39" i="9"/>
  <c r="X39" i="9"/>
  <c r="W39" i="9"/>
  <c r="V39" i="9"/>
  <c r="U39" i="9"/>
  <c r="T39" i="9"/>
  <c r="S39" i="9"/>
  <c r="R39" i="9"/>
  <c r="Q39" i="9"/>
  <c r="P39" i="9"/>
  <c r="O39" i="9"/>
  <c r="N39" i="9"/>
  <c r="M39" i="9"/>
  <c r="L39" i="9"/>
  <c r="K39" i="9"/>
  <c r="J39" i="9"/>
  <c r="I39" i="9"/>
  <c r="H39" i="9"/>
  <c r="G39" i="9"/>
  <c r="F39" i="9"/>
  <c r="E39" i="9"/>
  <c r="AT38" i="9"/>
  <c r="AU38" i="9" s="1"/>
  <c r="AK37" i="9"/>
  <c r="AJ37" i="9"/>
  <c r="AI37" i="9"/>
  <c r="AH37" i="9"/>
  <c r="AG37" i="9"/>
  <c r="AF37" i="9"/>
  <c r="AE37" i="9"/>
  <c r="AD37" i="9"/>
  <c r="AC37" i="9"/>
  <c r="AB37" i="9"/>
  <c r="AA37" i="9"/>
  <c r="Z37" i="9"/>
  <c r="Y37" i="9"/>
  <c r="X37" i="9"/>
  <c r="W37" i="9"/>
  <c r="V37" i="9"/>
  <c r="U37" i="9"/>
  <c r="T37" i="9"/>
  <c r="S37" i="9"/>
  <c r="R37" i="9"/>
  <c r="Q37" i="9"/>
  <c r="P37" i="9"/>
  <c r="O37" i="9"/>
  <c r="N37" i="9"/>
  <c r="M37" i="9"/>
  <c r="L37" i="9"/>
  <c r="K37" i="9"/>
  <c r="J37" i="9"/>
  <c r="I37" i="9"/>
  <c r="H37" i="9"/>
  <c r="F37" i="9"/>
  <c r="E37" i="9"/>
  <c r="AT36" i="9"/>
  <c r="AU36" i="9" s="1"/>
  <c r="AQ35" i="9"/>
  <c r="AP35" i="9"/>
  <c r="AO35" i="9"/>
  <c r="AN35" i="9"/>
  <c r="AM35" i="9"/>
  <c r="AL35" i="9"/>
  <c r="AK35" i="9"/>
  <c r="AJ35" i="9"/>
  <c r="AI35" i="9"/>
  <c r="AH35" i="9"/>
  <c r="AG35" i="9"/>
  <c r="AF35" i="9"/>
  <c r="AE35" i="9"/>
  <c r="AD35" i="9"/>
  <c r="AC35" i="9"/>
  <c r="AB35" i="9"/>
  <c r="AA35" i="9"/>
  <c r="Z35" i="9"/>
  <c r="Y35" i="9"/>
  <c r="X35" i="9"/>
  <c r="W35" i="9"/>
  <c r="V35" i="9"/>
  <c r="U35" i="9"/>
  <c r="T35" i="9"/>
  <c r="S35" i="9"/>
  <c r="R35" i="9"/>
  <c r="Q35" i="9"/>
  <c r="P35" i="9"/>
  <c r="O35" i="9"/>
  <c r="N35" i="9"/>
  <c r="M35" i="9"/>
  <c r="L35" i="9"/>
  <c r="K35" i="9"/>
  <c r="J35" i="9"/>
  <c r="I35" i="9"/>
  <c r="H35" i="9"/>
  <c r="G35" i="9"/>
  <c r="F35" i="9"/>
  <c r="E35" i="9"/>
  <c r="AT34" i="9"/>
  <c r="AU34" i="9" s="1"/>
  <c r="I33" i="9"/>
  <c r="H33" i="9"/>
  <c r="G33" i="9"/>
  <c r="F33" i="9"/>
  <c r="E33" i="9"/>
  <c r="AU32" i="9"/>
  <c r="AT32" i="9"/>
  <c r="AE31" i="9"/>
  <c r="AD31" i="9"/>
  <c r="AC31" i="9"/>
  <c r="AB31" i="9"/>
  <c r="AA31" i="9"/>
  <c r="Z31" i="9"/>
  <c r="Y31" i="9"/>
  <c r="X31" i="9"/>
  <c r="W31" i="9"/>
  <c r="V31" i="9"/>
  <c r="U31" i="9"/>
  <c r="T31" i="9"/>
  <c r="S31" i="9"/>
  <c r="R31" i="9"/>
  <c r="Q31" i="9"/>
  <c r="P31" i="9"/>
  <c r="O31" i="9"/>
  <c r="N31" i="9"/>
  <c r="M31" i="9"/>
  <c r="L31" i="9"/>
  <c r="K31" i="9"/>
  <c r="J31" i="9"/>
  <c r="I31" i="9"/>
  <c r="H31" i="9"/>
  <c r="G31" i="9"/>
  <c r="F31" i="9"/>
  <c r="E31" i="9"/>
  <c r="AT30" i="9"/>
  <c r="AU30" i="9" s="1"/>
  <c r="I29" i="9"/>
  <c r="H29" i="9"/>
  <c r="G29" i="9"/>
  <c r="F29" i="9"/>
  <c r="E29" i="9"/>
  <c r="AT28" i="9"/>
  <c r="AU28" i="9" s="1"/>
  <c r="AF27" i="9"/>
  <c r="AE27" i="9"/>
  <c r="AD27" i="9"/>
  <c r="AC27" i="9"/>
  <c r="AB27" i="9"/>
  <c r="AA27" i="9"/>
  <c r="Z27" i="9"/>
  <c r="Y27" i="9"/>
  <c r="X27" i="9"/>
  <c r="W27" i="9"/>
  <c r="V27" i="9"/>
  <c r="U27" i="9"/>
  <c r="T27" i="9"/>
  <c r="S27" i="9"/>
  <c r="R27" i="9"/>
  <c r="Q27" i="9"/>
  <c r="P27" i="9"/>
  <c r="O27" i="9"/>
  <c r="N27" i="9"/>
  <c r="M27" i="9"/>
  <c r="L27" i="9"/>
  <c r="K27" i="9"/>
  <c r="J27" i="9"/>
  <c r="I27" i="9"/>
  <c r="H27" i="9"/>
  <c r="G27" i="9"/>
  <c r="F27" i="9"/>
  <c r="E27" i="9"/>
  <c r="AU26" i="9"/>
  <c r="AT26" i="9"/>
  <c r="AC25" i="9"/>
  <c r="AB25" i="9"/>
  <c r="AA25" i="9"/>
  <c r="Z25" i="9"/>
  <c r="Y25" i="9"/>
  <c r="X25" i="9"/>
  <c r="W25" i="9"/>
  <c r="V25" i="9"/>
  <c r="U25" i="9"/>
  <c r="T25" i="9"/>
  <c r="S25" i="9"/>
  <c r="R25" i="9"/>
  <c r="Q25" i="9"/>
  <c r="P25" i="9"/>
  <c r="O25" i="9"/>
  <c r="N25" i="9"/>
  <c r="M25" i="9"/>
  <c r="L25" i="9"/>
  <c r="K25" i="9"/>
  <c r="J25" i="9"/>
  <c r="I25" i="9"/>
  <c r="H25" i="9"/>
  <c r="G25" i="9"/>
  <c r="F25" i="9"/>
  <c r="E25" i="9"/>
  <c r="AT24" i="9"/>
  <c r="AU24" i="9" s="1"/>
  <c r="AO23" i="9"/>
  <c r="AN23" i="9"/>
  <c r="AM23" i="9"/>
  <c r="AL23" i="9"/>
  <c r="AK23" i="9"/>
  <c r="AJ23" i="9"/>
  <c r="AI23" i="9"/>
  <c r="AH23" i="9"/>
  <c r="AG23" i="9"/>
  <c r="AF23" i="9"/>
  <c r="AE23" i="9"/>
  <c r="AD23" i="9"/>
  <c r="AC23" i="9"/>
  <c r="AB23" i="9"/>
  <c r="AA23" i="9"/>
  <c r="Z23" i="9"/>
  <c r="Y23" i="9"/>
  <c r="X23" i="9"/>
  <c r="W23" i="9"/>
  <c r="V23" i="9"/>
  <c r="U23" i="9"/>
  <c r="T23" i="9"/>
  <c r="S23" i="9"/>
  <c r="R23" i="9"/>
  <c r="Q23" i="9"/>
  <c r="P23" i="9"/>
  <c r="O23" i="9"/>
  <c r="N23" i="9"/>
  <c r="M23" i="9"/>
  <c r="L23" i="9"/>
  <c r="K23" i="9"/>
  <c r="J23" i="9"/>
  <c r="I23" i="9"/>
  <c r="H23" i="9"/>
  <c r="G23" i="9"/>
  <c r="F23" i="9"/>
  <c r="E23" i="9"/>
  <c r="AT22" i="9"/>
  <c r="AU22" i="9" s="1"/>
  <c r="AN21" i="9"/>
  <c r="AM21" i="9"/>
  <c r="AL21" i="9"/>
  <c r="AK21" i="9"/>
  <c r="AJ21" i="9"/>
  <c r="AI21" i="9"/>
  <c r="AH21" i="9"/>
  <c r="AG21" i="9"/>
  <c r="AF21" i="9"/>
  <c r="AE21" i="9"/>
  <c r="AD21" i="9"/>
  <c r="AC21" i="9"/>
  <c r="AB21" i="9"/>
  <c r="AA21" i="9"/>
  <c r="Z21" i="9"/>
  <c r="Y21" i="9"/>
  <c r="X21" i="9"/>
  <c r="W21" i="9"/>
  <c r="V21" i="9"/>
  <c r="U21" i="9"/>
  <c r="T21" i="9"/>
  <c r="S21" i="9"/>
  <c r="R21" i="9"/>
  <c r="Q21" i="9"/>
  <c r="P21" i="9"/>
  <c r="O21" i="9"/>
  <c r="N21" i="9"/>
  <c r="M21" i="9"/>
  <c r="L21" i="9"/>
  <c r="K21" i="9"/>
  <c r="J21" i="9"/>
  <c r="I21" i="9"/>
  <c r="H21" i="9"/>
  <c r="G21" i="9"/>
  <c r="F21" i="9"/>
  <c r="E21" i="9"/>
  <c r="AT20" i="9"/>
  <c r="AU20" i="9" s="1"/>
  <c r="AP19" i="9"/>
  <c r="AO19" i="9"/>
  <c r="AN19" i="9"/>
  <c r="AM19" i="9"/>
  <c r="AL19" i="9"/>
  <c r="AK19" i="9"/>
  <c r="AJ19" i="9"/>
  <c r="AI19"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G19" i="9"/>
  <c r="F19" i="9"/>
  <c r="E19" i="9"/>
  <c r="AT18" i="9"/>
  <c r="AU18" i="9" s="1"/>
  <c r="AI17" i="9"/>
  <c r="AH17" i="9"/>
  <c r="AG17" i="9"/>
  <c r="AF17" i="9"/>
  <c r="AE17" i="9"/>
  <c r="AD17" i="9"/>
  <c r="AC17" i="9"/>
  <c r="AB17" i="9"/>
  <c r="AA17" i="9"/>
  <c r="Z17" i="9"/>
  <c r="Y17" i="9"/>
  <c r="X17" i="9"/>
  <c r="W17" i="9"/>
  <c r="V17" i="9"/>
  <c r="U17" i="9"/>
  <c r="T17" i="9"/>
  <c r="S17" i="9"/>
  <c r="R17" i="9"/>
  <c r="Q17" i="9"/>
  <c r="P17" i="9"/>
  <c r="O17" i="9"/>
  <c r="N17" i="9"/>
  <c r="M17" i="9"/>
  <c r="L17" i="9"/>
  <c r="K17" i="9"/>
  <c r="J17" i="9"/>
  <c r="I17" i="9"/>
  <c r="H17" i="9"/>
  <c r="G17" i="9"/>
  <c r="F17" i="9"/>
  <c r="E17" i="9"/>
  <c r="AT16" i="9"/>
  <c r="AU16" i="9" s="1"/>
  <c r="AJ15" i="9"/>
  <c r="AI15" i="9"/>
  <c r="AH15" i="9"/>
  <c r="AG15" i="9"/>
  <c r="AF15" i="9"/>
  <c r="AE15" i="9"/>
  <c r="AD15" i="9"/>
  <c r="AC15" i="9"/>
  <c r="AB15" i="9"/>
  <c r="AA15" i="9"/>
  <c r="Z15" i="9"/>
  <c r="Y15" i="9"/>
  <c r="X15" i="9"/>
  <c r="W15" i="9"/>
  <c r="V15" i="9"/>
  <c r="U15" i="9"/>
  <c r="T15" i="9"/>
  <c r="S15" i="9"/>
  <c r="R15" i="9"/>
  <c r="Q15" i="9"/>
  <c r="P15" i="9"/>
  <c r="O15" i="9"/>
  <c r="N15" i="9"/>
  <c r="M15" i="9"/>
  <c r="L15" i="9"/>
  <c r="K15" i="9"/>
  <c r="J15" i="9"/>
  <c r="I15" i="9"/>
  <c r="H15" i="9"/>
  <c r="G15" i="9"/>
  <c r="F15" i="9"/>
  <c r="E15" i="9"/>
  <c r="AT14" i="9"/>
  <c r="AU14" i="9" s="1"/>
  <c r="AK13" i="9"/>
  <c r="AJ13" i="9"/>
  <c r="AI13" i="9"/>
  <c r="AH13" i="9"/>
  <c r="AG13" i="9"/>
  <c r="AF13" i="9"/>
  <c r="AE13" i="9"/>
  <c r="AD13" i="9"/>
  <c r="AC13" i="9"/>
  <c r="AB13" i="9"/>
  <c r="AA13" i="9"/>
  <c r="Z13" i="9"/>
  <c r="Y13" i="9"/>
  <c r="X13" i="9"/>
  <c r="W13" i="9"/>
  <c r="V13" i="9"/>
  <c r="U13" i="9"/>
  <c r="T13" i="9"/>
  <c r="S13" i="9"/>
  <c r="R13" i="9"/>
  <c r="Q13" i="9"/>
  <c r="P13" i="9"/>
  <c r="O13" i="9"/>
  <c r="N13" i="9"/>
  <c r="M13" i="9"/>
  <c r="L13" i="9"/>
  <c r="K13" i="9"/>
  <c r="J13" i="9"/>
  <c r="I13" i="9"/>
  <c r="H13" i="9"/>
  <c r="G13" i="9"/>
  <c r="F13" i="9"/>
  <c r="E13" i="9"/>
  <c r="AT12" i="9"/>
  <c r="AU12" i="9" s="1"/>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O11" i="9"/>
  <c r="N11" i="9"/>
  <c r="M11" i="9"/>
  <c r="L11" i="9"/>
  <c r="K11" i="9"/>
  <c r="J11" i="9"/>
  <c r="I11" i="9"/>
  <c r="H11" i="9"/>
  <c r="G11" i="9"/>
  <c r="F11" i="9"/>
  <c r="E11" i="9"/>
  <c r="AT10" i="9"/>
  <c r="AU10" i="9" s="1"/>
  <c r="V9" i="9"/>
  <c r="U9" i="9"/>
  <c r="T9" i="9"/>
  <c r="S9" i="9"/>
  <c r="R9" i="9"/>
  <c r="Q9" i="9"/>
  <c r="P9" i="9"/>
  <c r="O9" i="9"/>
  <c r="N9" i="9"/>
  <c r="M9" i="9"/>
  <c r="L9" i="9"/>
  <c r="K9" i="9"/>
  <c r="J9" i="9"/>
  <c r="I9" i="9"/>
  <c r="H9" i="9"/>
  <c r="G9" i="9"/>
  <c r="F9" i="9"/>
  <c r="E9" i="9"/>
  <c r="AT8" i="9"/>
  <c r="AU8" i="9" s="1"/>
  <c r="AQ7" i="9"/>
  <c r="AP7" i="9"/>
  <c r="AO7" i="9"/>
  <c r="AN7" i="9"/>
  <c r="AM7" i="9"/>
  <c r="AL7" i="9"/>
  <c r="AK7" i="9"/>
  <c r="AJ7" i="9"/>
  <c r="AI7" i="9"/>
  <c r="AH7" i="9"/>
  <c r="AG7" i="9"/>
  <c r="AF7" i="9"/>
  <c r="AE7" i="9"/>
  <c r="AD7" i="9"/>
  <c r="AC7" i="9"/>
  <c r="AB7" i="9"/>
  <c r="AA7" i="9"/>
  <c r="Z7" i="9"/>
  <c r="Y7" i="9"/>
  <c r="X7" i="9"/>
  <c r="W7" i="9"/>
  <c r="V7" i="9"/>
  <c r="U7" i="9"/>
  <c r="T7" i="9"/>
  <c r="S7" i="9"/>
  <c r="R7" i="9"/>
  <c r="Q7" i="9"/>
  <c r="P7" i="9"/>
  <c r="O7" i="9"/>
  <c r="N7" i="9"/>
  <c r="M7" i="9"/>
  <c r="L7" i="9"/>
  <c r="K7" i="9"/>
  <c r="J7" i="9"/>
  <c r="I7" i="9"/>
  <c r="H7" i="9"/>
  <c r="G7" i="9"/>
  <c r="F7" i="9"/>
  <c r="E7" i="9"/>
  <c r="AT6" i="9"/>
  <c r="AU6" i="9" s="1"/>
  <c r="AR5" i="9"/>
  <c r="AQ5" i="9"/>
  <c r="AP5" i="9"/>
  <c r="AO5" i="9"/>
  <c r="AN5" i="9"/>
  <c r="AM5" i="9"/>
  <c r="AL5" i="9"/>
  <c r="AK5" i="9"/>
  <c r="AJ5" i="9"/>
  <c r="AI5" i="9"/>
  <c r="AH5" i="9"/>
  <c r="AG5" i="9"/>
  <c r="AF5" i="9"/>
  <c r="AE5" i="9"/>
  <c r="AD5" i="9"/>
  <c r="AC5" i="9"/>
  <c r="AB5" i="9"/>
  <c r="AA5" i="9"/>
  <c r="Z5" i="9"/>
  <c r="Y5" i="9"/>
  <c r="X5" i="9"/>
  <c r="W5" i="9"/>
  <c r="V5" i="9"/>
  <c r="U5" i="9"/>
  <c r="T5" i="9"/>
  <c r="S5" i="9"/>
  <c r="R5" i="9"/>
  <c r="Q5" i="9"/>
  <c r="P5" i="9"/>
  <c r="O5" i="9"/>
  <c r="N5" i="9"/>
  <c r="M5" i="9"/>
  <c r="L5" i="9"/>
  <c r="K5" i="9"/>
  <c r="J5" i="9"/>
  <c r="I5" i="9"/>
  <c r="H5" i="9"/>
  <c r="G5" i="9"/>
  <c r="F5" i="9"/>
  <c r="E5" i="9"/>
  <c r="AL13" i="9" l="1"/>
  <c r="AJ17" i="9"/>
  <c r="AK17" i="9" s="1"/>
  <c r="AR35" i="9"/>
  <c r="AR39" i="9"/>
  <c r="AT39" i="9" s="1"/>
  <c r="AU39" i="9" s="1"/>
  <c r="AR41" i="9"/>
  <c r="AT41" i="9" s="1"/>
  <c r="AU41" i="9" s="1"/>
  <c r="AM13" i="9"/>
  <c r="AN13" i="9" s="1"/>
  <c r="AT35" i="9"/>
  <c r="AU35" i="9" s="1"/>
  <c r="F101" i="9"/>
  <c r="E79" i="9"/>
  <c r="E95" i="9"/>
  <c r="AG27" i="9"/>
  <c r="L67" i="9"/>
  <c r="O69" i="9"/>
  <c r="F71" i="9"/>
  <c r="I73" i="9"/>
  <c r="L75" i="9"/>
  <c r="O77" i="9"/>
  <c r="F79" i="9"/>
  <c r="I81" i="9"/>
  <c r="L83" i="9"/>
  <c r="O85" i="9"/>
  <c r="F87" i="9"/>
  <c r="I89" i="9"/>
  <c r="L91" i="9"/>
  <c r="O93" i="9"/>
  <c r="F95" i="9"/>
  <c r="I97" i="9"/>
  <c r="E87" i="9"/>
  <c r="AD25" i="9"/>
  <c r="AH27" i="9"/>
  <c r="AI27" i="9" s="1"/>
  <c r="J33" i="9"/>
  <c r="P69" i="9"/>
  <c r="G71" i="9"/>
  <c r="P77" i="9"/>
  <c r="G79" i="9"/>
  <c r="P85" i="9"/>
  <c r="G87" i="9"/>
  <c r="P93" i="9"/>
  <c r="G95" i="9"/>
  <c r="J97" i="9"/>
  <c r="W9" i="9"/>
  <c r="AQ19" i="9"/>
  <c r="N67" i="9"/>
  <c r="E69" i="9"/>
  <c r="H71" i="9"/>
  <c r="K73" i="9"/>
  <c r="N75" i="9"/>
  <c r="E77" i="9"/>
  <c r="H79" i="9"/>
  <c r="K81" i="9"/>
  <c r="N83" i="9"/>
  <c r="E85" i="9"/>
  <c r="H87" i="9"/>
  <c r="K89" i="9"/>
  <c r="N91" i="9"/>
  <c r="E93" i="9"/>
  <c r="H95" i="9"/>
  <c r="K97" i="9"/>
  <c r="P71" i="9"/>
  <c r="AR7" i="9"/>
  <c r="AT7" i="9" s="1"/>
  <c r="AU7" i="9" s="1"/>
  <c r="AF31" i="9"/>
  <c r="O67" i="9"/>
  <c r="F69" i="9"/>
  <c r="I71" i="9"/>
  <c r="L73" i="9"/>
  <c r="O75" i="9"/>
  <c r="F77" i="9"/>
  <c r="I79" i="9"/>
  <c r="L81" i="9"/>
  <c r="O83" i="9"/>
  <c r="F85" i="9"/>
  <c r="I87" i="9"/>
  <c r="L89" i="9"/>
  <c r="O91" i="9"/>
  <c r="F93" i="9"/>
  <c r="I95" i="9"/>
  <c r="L97" i="9"/>
  <c r="P79" i="9"/>
  <c r="P87" i="9"/>
  <c r="P95" i="9"/>
  <c r="AK15" i="9"/>
  <c r="AL15" i="9" s="1"/>
  <c r="AG31" i="9"/>
  <c r="P67" i="9"/>
  <c r="G69" i="9"/>
  <c r="G101" i="9" s="1"/>
  <c r="J71" i="9"/>
  <c r="D72" i="9"/>
  <c r="AU72" i="9" s="1"/>
  <c r="M73" i="9"/>
  <c r="P75" i="9"/>
  <c r="G77" i="9"/>
  <c r="J79" i="9"/>
  <c r="D80" i="9"/>
  <c r="AU80" i="9" s="1"/>
  <c r="M81" i="9"/>
  <c r="P83" i="9"/>
  <c r="G85" i="9"/>
  <c r="J87" i="9"/>
  <c r="D88" i="9"/>
  <c r="AU88" i="9" s="1"/>
  <c r="M89" i="9"/>
  <c r="P91" i="9"/>
  <c r="G93" i="9"/>
  <c r="J95" i="9"/>
  <c r="D96" i="9"/>
  <c r="AU96" i="9" s="1"/>
  <c r="M97" i="9"/>
  <c r="E71" i="9"/>
  <c r="AP23" i="9"/>
  <c r="AH31" i="9"/>
  <c r="AI31" i="9" s="1"/>
  <c r="E67" i="9"/>
  <c r="H69" i="9"/>
  <c r="K71" i="9"/>
  <c r="N73" i="9"/>
  <c r="E75" i="9"/>
  <c r="H77" i="9"/>
  <c r="K79" i="9"/>
  <c r="N81" i="9"/>
  <c r="E83" i="9"/>
  <c r="H85" i="9"/>
  <c r="K87" i="9"/>
  <c r="N89" i="9"/>
  <c r="E91" i="9"/>
  <c r="H93" i="9"/>
  <c r="K95" i="9"/>
  <c r="N97" i="9"/>
  <c r="AQ11" i="9"/>
  <c r="F67" i="9"/>
  <c r="I69" i="9"/>
  <c r="I101" i="9" s="1"/>
  <c r="L71" i="9"/>
  <c r="O73" i="9"/>
  <c r="F75" i="9"/>
  <c r="I77" i="9"/>
  <c r="L79" i="9"/>
  <c r="O81" i="9"/>
  <c r="F83" i="9"/>
  <c r="I85" i="9"/>
  <c r="L87" i="9"/>
  <c r="O89" i="9"/>
  <c r="F91" i="9"/>
  <c r="I93" i="9"/>
  <c r="L95" i="9"/>
  <c r="O97" i="9"/>
  <c r="J69" i="9"/>
  <c r="D70" i="9"/>
  <c r="AU70" i="9" s="1"/>
  <c r="M71" i="9"/>
  <c r="P73" i="9"/>
  <c r="J77" i="9"/>
  <c r="D78" i="9"/>
  <c r="AU78" i="9" s="1"/>
  <c r="M79" i="9"/>
  <c r="P81" i="9"/>
  <c r="J85" i="9"/>
  <c r="D86" i="9"/>
  <c r="AU86" i="9" s="1"/>
  <c r="M87" i="9"/>
  <c r="P89" i="9"/>
  <c r="J93" i="9"/>
  <c r="D94" i="9"/>
  <c r="AU94" i="9" s="1"/>
  <c r="M95" i="9"/>
  <c r="P97" i="9"/>
  <c r="AO21" i="9"/>
  <c r="AP21" i="9" s="1"/>
  <c r="AL37" i="9"/>
  <c r="AM37" i="9" s="1"/>
  <c r="H67" i="9"/>
  <c r="H101" i="9" s="1"/>
  <c r="K69" i="9"/>
  <c r="N71" i="9"/>
  <c r="E73" i="9"/>
  <c r="H75" i="9"/>
  <c r="K77" i="9"/>
  <c r="N79" i="9"/>
  <c r="E81" i="9"/>
  <c r="H83" i="9"/>
  <c r="K85" i="9"/>
  <c r="N87" i="9"/>
  <c r="E89" i="9"/>
  <c r="H91" i="9"/>
  <c r="K93" i="9"/>
  <c r="N95" i="9"/>
  <c r="E97" i="9"/>
  <c r="J29" i="9"/>
  <c r="K33" i="9" l="1"/>
  <c r="L33" i="9" s="1"/>
  <c r="M33" i="9" s="1"/>
  <c r="X9" i="9"/>
  <c r="Y9" i="9" s="1"/>
  <c r="Z9" i="9" s="1"/>
  <c r="AA9" i="9" s="1"/>
  <c r="AR11" i="9"/>
  <c r="AT11" i="9" s="1"/>
  <c r="AU11" i="9" s="1"/>
  <c r="AN37" i="9"/>
  <c r="AO13" i="9"/>
  <c r="AP13" i="9"/>
  <c r="AQ13" i="9" s="1"/>
  <c r="L29" i="9"/>
  <c r="K29" i="9"/>
  <c r="M29" i="9" s="1"/>
  <c r="M101" i="9" s="1"/>
  <c r="AT91" i="9"/>
  <c r="AU91" i="9" s="1"/>
  <c r="AT67" i="9"/>
  <c r="AU67" i="9" s="1"/>
  <c r="AR19" i="9"/>
  <c r="AT19" i="9" s="1"/>
  <c r="AU19" i="9" s="1"/>
  <c r="AT93" i="9"/>
  <c r="AU93" i="9" s="1"/>
  <c r="AT69" i="9"/>
  <c r="AU69" i="9" s="1"/>
  <c r="AE25" i="9"/>
  <c r="AF25" i="9" s="1"/>
  <c r="AL17" i="9"/>
  <c r="J101" i="9"/>
  <c r="AJ31" i="9"/>
  <c r="AK31" i="9" s="1"/>
  <c r="AM17" i="9"/>
  <c r="AQ23" i="9"/>
  <c r="AR23" i="9" s="1"/>
  <c r="AT71" i="9"/>
  <c r="AU71" i="9" s="1"/>
  <c r="AT87" i="9"/>
  <c r="AU87" i="9" s="1"/>
  <c r="AT97" i="9"/>
  <c r="AU97" i="9" s="1"/>
  <c r="AT83" i="9"/>
  <c r="AU83" i="9" s="1"/>
  <c r="AT85" i="9"/>
  <c r="AU85" i="9" s="1"/>
  <c r="AT73" i="9"/>
  <c r="AU73" i="9" s="1"/>
  <c r="AT89" i="9"/>
  <c r="AU89" i="9" s="1"/>
  <c r="AM15" i="9"/>
  <c r="AO37" i="9"/>
  <c r="AQ21" i="9"/>
  <c r="AT95" i="9"/>
  <c r="AU95" i="9" s="1"/>
  <c r="D101" i="9"/>
  <c r="AS107" i="9" s="1"/>
  <c r="AT79" i="9"/>
  <c r="AU79" i="9" s="1"/>
  <c r="AT75" i="9"/>
  <c r="AU75" i="9" s="1"/>
  <c r="AT77" i="9"/>
  <c r="AU77" i="9" s="1"/>
  <c r="E101" i="9"/>
  <c r="AT81" i="9"/>
  <c r="AU81" i="9" s="1"/>
  <c r="AJ27" i="9"/>
  <c r="AP37" i="9" l="1"/>
  <c r="L101" i="9"/>
  <c r="L102" i="9" s="1"/>
  <c r="AQ37" i="9"/>
  <c r="M107" i="9"/>
  <c r="M102" i="9"/>
  <c r="AL31" i="9"/>
  <c r="AM31" i="9" s="1"/>
  <c r="N33" i="9"/>
  <c r="H107" i="9"/>
  <c r="G102" i="9"/>
  <c r="F102" i="9"/>
  <c r="G107" i="9"/>
  <c r="F107" i="9"/>
  <c r="I102" i="9"/>
  <c r="AT23" i="9"/>
  <c r="AU23" i="9" s="1"/>
  <c r="AR21" i="9"/>
  <c r="AT21" i="9" s="1"/>
  <c r="AU21" i="9" s="1"/>
  <c r="I107" i="9"/>
  <c r="H102" i="9"/>
  <c r="J102" i="9"/>
  <c r="J107" i="9"/>
  <c r="AT13" i="9"/>
  <c r="AU13" i="9" s="1"/>
  <c r="AK27" i="9"/>
  <c r="AN15" i="9"/>
  <c r="AO15" i="9"/>
  <c r="AN17" i="9"/>
  <c r="AO17" i="9" s="1"/>
  <c r="K101" i="9"/>
  <c r="AR13" i="9"/>
  <c r="AG25" i="9"/>
  <c r="N29" i="9"/>
  <c r="O29" i="9" s="1"/>
  <c r="E107" i="9"/>
  <c r="E102" i="9"/>
  <c r="E103" i="9" s="1"/>
  <c r="E104" i="9"/>
  <c r="F104" i="9" s="1"/>
  <c r="G104" i="9" s="1"/>
  <c r="H104" i="9" s="1"/>
  <c r="I104" i="9" s="1"/>
  <c r="J104" i="9" s="1"/>
  <c r="AB9" i="9"/>
  <c r="AC9" i="9"/>
  <c r="AD9" i="9"/>
  <c r="O33" i="9"/>
  <c r="L107" i="9" l="1"/>
  <c r="F103" i="9"/>
  <c r="G103" i="9" s="1"/>
  <c r="H103" i="9" s="1"/>
  <c r="I103" i="9" s="1"/>
  <c r="AP17" i="9"/>
  <c r="AQ17" i="9" s="1"/>
  <c r="O101" i="9"/>
  <c r="AT37" i="9"/>
  <c r="AU37" i="9" s="1"/>
  <c r="P33" i="9"/>
  <c r="S33" i="9" s="1"/>
  <c r="Q33" i="9"/>
  <c r="AL27" i="9"/>
  <c r="AM27" i="9" s="1"/>
  <c r="AE9" i="9"/>
  <c r="R33" i="9"/>
  <c r="AF9" i="9"/>
  <c r="N101" i="9"/>
  <c r="AR37" i="9"/>
  <c r="AP15" i="9"/>
  <c r="AQ15" i="9" s="1"/>
  <c r="AR15" i="9" s="1"/>
  <c r="P29" i="9"/>
  <c r="P101" i="9" s="1"/>
  <c r="K104" i="9"/>
  <c r="L104" i="9" s="1"/>
  <c r="M104" i="9" s="1"/>
  <c r="J103" i="9"/>
  <c r="AN31" i="9"/>
  <c r="K102" i="9"/>
  <c r="K107" i="9"/>
  <c r="AH25" i="9"/>
  <c r="AR17" i="9" l="1"/>
  <c r="AT17" i="9" s="1"/>
  <c r="AU17" i="9" s="1"/>
  <c r="AT15" i="9"/>
  <c r="AU15" i="9" s="1"/>
  <c r="N104" i="9"/>
  <c r="O104" i="9" s="1"/>
  <c r="P104" i="9" s="1"/>
  <c r="K103" i="9"/>
  <c r="L103" i="9" s="1"/>
  <c r="M103" i="9" s="1"/>
  <c r="AI25" i="9"/>
  <c r="O107" i="9"/>
  <c r="O102" i="9"/>
  <c r="P107" i="9"/>
  <c r="P102" i="9"/>
  <c r="AO31" i="9"/>
  <c r="Q29" i="9"/>
  <c r="AN27" i="9"/>
  <c r="AO27" i="9" s="1"/>
  <c r="AP27" i="9" s="1"/>
  <c r="AQ27" i="9" s="1"/>
  <c r="AR27" i="9" s="1"/>
  <c r="AT27" i="9" s="1"/>
  <c r="AU27" i="9" s="1"/>
  <c r="T33" i="9"/>
  <c r="U33" i="9"/>
  <c r="V33" i="9"/>
  <c r="N107" i="9"/>
  <c r="N102" i="9"/>
  <c r="AG9" i="9"/>
  <c r="AP31" i="9" l="1"/>
  <c r="AQ31" i="9" s="1"/>
  <c r="AR31" i="9" s="1"/>
  <c r="AT31" i="9" s="1"/>
  <c r="AU31" i="9" s="1"/>
  <c r="N103" i="9"/>
  <c r="O103" i="9"/>
  <c r="P103" i="9" s="1"/>
  <c r="AJ25" i="9"/>
  <c r="AK25" i="9"/>
  <c r="AL25" i="9" s="1"/>
  <c r="AM25" i="9" s="1"/>
  <c r="AN25" i="9" s="1"/>
  <c r="AO25" i="9" s="1"/>
  <c r="AP25" i="9" s="1"/>
  <c r="AQ25" i="9" s="1"/>
  <c r="AH9" i="9"/>
  <c r="W33" i="9"/>
  <c r="X33" i="9"/>
  <c r="Y33" i="9" s="1"/>
  <c r="Q101" i="9"/>
  <c r="R29" i="9"/>
  <c r="S29" i="9" s="1"/>
  <c r="S101" i="9" l="1"/>
  <c r="T29" i="9"/>
  <c r="AR25" i="9"/>
  <c r="AT25" i="9" s="1"/>
  <c r="AU25" i="9" s="1"/>
  <c r="Z33" i="9"/>
  <c r="AI9" i="9"/>
  <c r="Q107" i="9"/>
  <c r="Q102" i="9"/>
  <c r="Q103" i="9" s="1"/>
  <c r="Q104" i="9"/>
  <c r="R101" i="9"/>
  <c r="AA33" i="9" l="1"/>
  <c r="AB33" i="9" s="1"/>
  <c r="AC33" i="9" s="1"/>
  <c r="AD33" i="9" s="1"/>
  <c r="AE33" i="9" s="1"/>
  <c r="AF33" i="9" s="1"/>
  <c r="AG33" i="9" s="1"/>
  <c r="AH33" i="9" s="1"/>
  <c r="AI33" i="9" s="1"/>
  <c r="AJ33" i="9" s="1"/>
  <c r="AK33" i="9" s="1"/>
  <c r="AL33" i="9" s="1"/>
  <c r="AM33" i="9" s="1"/>
  <c r="AN33" i="9" s="1"/>
  <c r="AO33" i="9" s="1"/>
  <c r="AP33" i="9" s="1"/>
  <c r="AQ33" i="9" s="1"/>
  <c r="AR33" i="9" s="1"/>
  <c r="AT33" i="9" s="1"/>
  <c r="AU33" i="9" s="1"/>
  <c r="R107" i="9"/>
  <c r="R102" i="9"/>
  <c r="R103" i="9" s="1"/>
  <c r="R104" i="9"/>
  <c r="S104" i="9" s="1"/>
  <c r="AJ9" i="9"/>
  <c r="T101" i="9"/>
  <c r="U29" i="9"/>
  <c r="S107" i="9"/>
  <c r="S102" i="9"/>
  <c r="S103" i="9" l="1"/>
  <c r="AK9" i="9"/>
  <c r="T107" i="9"/>
  <c r="T102" i="9"/>
  <c r="T103" i="9" s="1"/>
  <c r="T104" i="9"/>
  <c r="U101" i="9"/>
  <c r="V29" i="9"/>
  <c r="V101" i="9" l="1"/>
  <c r="W29" i="9"/>
  <c r="U107" i="9"/>
  <c r="U102" i="9"/>
  <c r="U103" i="9" s="1"/>
  <c r="U104" i="9"/>
  <c r="AL9" i="9"/>
  <c r="AM9" i="9" l="1"/>
  <c r="V104" i="9"/>
  <c r="W101" i="9"/>
  <c r="X29" i="9"/>
  <c r="V102" i="9"/>
  <c r="V103" i="9" s="1"/>
  <c r="V107" i="9"/>
  <c r="W104" i="9" l="1"/>
  <c r="X101" i="9"/>
  <c r="Y29" i="9"/>
  <c r="AN9" i="9"/>
  <c r="W107" i="9"/>
  <c r="W102" i="9"/>
  <c r="W103" i="9" s="1"/>
  <c r="AO9" i="9" l="1"/>
  <c r="Y101" i="9"/>
  <c r="Z29" i="9"/>
  <c r="X104" i="9"/>
  <c r="X107" i="9"/>
  <c r="X102" i="9"/>
  <c r="X103" i="9" s="1"/>
  <c r="Y104" i="9" l="1"/>
  <c r="Y107" i="9"/>
  <c r="Y102" i="9"/>
  <c r="Y103" i="9" s="1"/>
  <c r="AP9" i="9"/>
  <c r="Z101" i="9"/>
  <c r="AA29" i="9"/>
  <c r="AQ9" i="9" l="1"/>
  <c r="Z107" i="9"/>
  <c r="Z102" i="9"/>
  <c r="Z103" i="9" s="1"/>
  <c r="AA101" i="9"/>
  <c r="AB29" i="9"/>
  <c r="Z104" i="9"/>
  <c r="AA107" i="9" l="1"/>
  <c r="AA102" i="9"/>
  <c r="AA103" i="9" s="1"/>
  <c r="AB101" i="9"/>
  <c r="AC29" i="9"/>
  <c r="AR9" i="9"/>
  <c r="AA104" i="9"/>
  <c r="AB107" i="9" l="1"/>
  <c r="AB102" i="9"/>
  <c r="AB103" i="9" s="1"/>
  <c r="AB104" i="9"/>
  <c r="AT9" i="9"/>
  <c r="AU9" i="9" s="1"/>
  <c r="AC101" i="9"/>
  <c r="AD29" i="9"/>
  <c r="AD101" i="9" l="1"/>
  <c r="AE29" i="9"/>
  <c r="AC107" i="9"/>
  <c r="AC102" i="9"/>
  <c r="AC103" i="9" s="1"/>
  <c r="AC104" i="9"/>
  <c r="AE101" i="9" l="1"/>
  <c r="AF29" i="9"/>
  <c r="AD107" i="9"/>
  <c r="AD102" i="9"/>
  <c r="AD103" i="9" s="1"/>
  <c r="AD104" i="9"/>
  <c r="AE104" i="9" l="1"/>
  <c r="AF101" i="9"/>
  <c r="AG29" i="9"/>
  <c r="AE107" i="9"/>
  <c r="AE102" i="9"/>
  <c r="AE103" i="9" s="1"/>
  <c r="AH29" i="9" l="1"/>
  <c r="AG101" i="9"/>
  <c r="AF107" i="9"/>
  <c r="AF102" i="9"/>
  <c r="AF103" i="9" s="1"/>
  <c r="AF104" i="9"/>
  <c r="AG104" i="9" l="1"/>
  <c r="AH101" i="9"/>
  <c r="AI29" i="9"/>
  <c r="AG107" i="9"/>
  <c r="AG102" i="9"/>
  <c r="AG103" i="9" s="1"/>
  <c r="AH102" i="9" l="1"/>
  <c r="AH103" i="9" s="1"/>
  <c r="AH107" i="9"/>
  <c r="AJ29" i="9"/>
  <c r="AI101" i="9"/>
  <c r="AH104" i="9"/>
  <c r="AI107" i="9" l="1"/>
  <c r="AI102" i="9"/>
  <c r="AI103" i="9" s="1"/>
  <c r="AI104" i="9"/>
  <c r="AK29" i="9"/>
  <c r="AJ101" i="9"/>
  <c r="AJ102" i="9" l="1"/>
  <c r="AJ103" i="9" s="1"/>
  <c r="AJ107" i="9"/>
  <c r="AJ104" i="9"/>
  <c r="AL29" i="9"/>
  <c r="AK101" i="9"/>
  <c r="AK107" i="9" l="1"/>
  <c r="AK102" i="9"/>
  <c r="AK103" i="9" s="1"/>
  <c r="AM29" i="9"/>
  <c r="AL101" i="9"/>
  <c r="AK104" i="9"/>
  <c r="AL104" i="9" l="1"/>
  <c r="AL107" i="9"/>
  <c r="AL102" i="9"/>
  <c r="AL103" i="9" s="1"/>
  <c r="AN29" i="9"/>
  <c r="AM101" i="9"/>
  <c r="AM107" i="9" l="1"/>
  <c r="AM102" i="9"/>
  <c r="AM103" i="9" s="1"/>
  <c r="AM104" i="9"/>
  <c r="AO29" i="9"/>
  <c r="AN101" i="9"/>
  <c r="AN107" i="9" l="1"/>
  <c r="AN102" i="9"/>
  <c r="AN103" i="9" s="1"/>
  <c r="AP29" i="9"/>
  <c r="AO101" i="9"/>
  <c r="AN104" i="9"/>
  <c r="AO104" i="9" l="1"/>
  <c r="AO107" i="9"/>
  <c r="AO102" i="9"/>
  <c r="AO103" i="9" s="1"/>
  <c r="AQ29" i="9"/>
  <c r="AP101" i="9"/>
  <c r="AP107" i="9" l="1"/>
  <c r="AP102" i="9"/>
  <c r="AP103" i="9" s="1"/>
  <c r="AP104" i="9"/>
  <c r="AR29" i="9"/>
  <c r="AQ101" i="9"/>
  <c r="AQ107" i="9" l="1"/>
  <c r="AQ102" i="9"/>
  <c r="AQ103" i="9" s="1"/>
  <c r="AT29" i="9"/>
  <c r="AU29" i="9" s="1"/>
  <c r="AR101" i="9"/>
  <c r="AQ104" i="9"/>
  <c r="AR104" i="9" l="1"/>
  <c r="AR107" i="9"/>
  <c r="AR102" i="9"/>
  <c r="AR103" i="9" s="1"/>
  <c r="H5" i="8" l="1"/>
  <c r="G5" i="8"/>
  <c r="C46" i="2"/>
  <c r="D45" i="2"/>
  <c r="D44" i="2"/>
  <c r="D43" i="2"/>
  <c r="D42" i="2"/>
  <c r="D41" i="2"/>
  <c r="D40" i="2"/>
  <c r="D39" i="2"/>
  <c r="D38" i="2"/>
  <c r="D37" i="2"/>
  <c r="D36" i="2"/>
  <c r="D35" i="2"/>
  <c r="D34" i="2"/>
  <c r="D33" i="2"/>
  <c r="D32" i="2"/>
  <c r="D31" i="2"/>
  <c r="D30" i="2"/>
  <c r="D29" i="2"/>
  <c r="D28" i="2"/>
  <c r="C24" i="2"/>
  <c r="D23" i="2"/>
  <c r="D22" i="2"/>
  <c r="D21" i="2"/>
  <c r="D20" i="2"/>
  <c r="D19" i="2"/>
  <c r="D18" i="2"/>
  <c r="D17" i="2"/>
  <c r="D16" i="2"/>
  <c r="D15" i="2"/>
  <c r="D14" i="2"/>
  <c r="D13" i="2"/>
  <c r="D12" i="2"/>
  <c r="D11" i="2"/>
  <c r="D10" i="2"/>
  <c r="D9" i="2"/>
  <c r="D8" i="2"/>
  <c r="D7" i="2"/>
  <c r="D6" i="2"/>
  <c r="A49" i="2"/>
  <c r="A26" i="2" l="1"/>
  <c r="A4" i="2"/>
</calcChain>
</file>

<file path=xl/sharedStrings.xml><?xml version="1.0" encoding="utf-8"?>
<sst xmlns="http://schemas.openxmlformats.org/spreadsheetml/2006/main" count="20133" uniqueCount="4176">
  <si>
    <t>.</t>
  </si>
  <si>
    <t>PLANILHA RESUMO</t>
  </si>
  <si>
    <t>Item</t>
  </si>
  <si>
    <t>Descrição</t>
  </si>
  <si>
    <t>Total</t>
  </si>
  <si>
    <t>Peso</t>
  </si>
  <si>
    <t>1</t>
  </si>
  <si>
    <t>SERVIÇOS PRELIMINARES</t>
  </si>
  <si>
    <t>2</t>
  </si>
  <si>
    <t>PAREDES E PAINÉIS</t>
  </si>
  <si>
    <t>3</t>
  </si>
  <si>
    <t>ESQUADRIAS</t>
  </si>
  <si>
    <t>4</t>
  </si>
  <si>
    <t>REVESTIMENTO DE PAREDES</t>
  </si>
  <si>
    <t>5</t>
  </si>
  <si>
    <t>REVESTIMENTO DE FORRO</t>
  </si>
  <si>
    <t>6</t>
  </si>
  <si>
    <t>REVESTIMENTO DE PISOS</t>
  </si>
  <si>
    <t>7</t>
  </si>
  <si>
    <t>PINTURA</t>
  </si>
  <si>
    <t>8</t>
  </si>
  <si>
    <t>LOUÇAS, METAIS E ACESSÓRIOS</t>
  </si>
  <si>
    <t>9</t>
  </si>
  <si>
    <t>ACESSIBILIDADE</t>
  </si>
  <si>
    <t>10</t>
  </si>
  <si>
    <t>INSTALAÇÕES ELÉTRICAS</t>
  </si>
  <si>
    <t>11</t>
  </si>
  <si>
    <t>INSTALAÇÕES HIDROSANITÁRIAS</t>
  </si>
  <si>
    <t>12</t>
  </si>
  <si>
    <t>SPDA</t>
  </si>
  <si>
    <t>13</t>
  </si>
  <si>
    <t>INSTALAÇÕES REDE LÓGICA</t>
  </si>
  <si>
    <t>14</t>
  </si>
  <si>
    <t>COBERTURA</t>
  </si>
  <si>
    <t>15</t>
  </si>
  <si>
    <t>PSCIP - SISTEMA DE PREVENÇÃO SEGURANÇA E COMBATE A INCÊNDIO E PÂNICO</t>
  </si>
  <si>
    <t>16</t>
  </si>
  <si>
    <t>INSTALAÇÕES FLUÍDO MECÂNICAS</t>
  </si>
  <si>
    <t>17</t>
  </si>
  <si>
    <t>LIMPEZA</t>
  </si>
  <si>
    <t>18</t>
  </si>
  <si>
    <t>ADMINISTRAÇÃO DA OBRA</t>
  </si>
  <si>
    <t>Total Geral</t>
  </si>
  <si>
    <t>PLANILHA ORÇAMENTÁRIA SINTÉTICA</t>
  </si>
  <si>
    <t>Código</t>
  </si>
  <si>
    <t>Banco</t>
  </si>
  <si>
    <t>Und</t>
  </si>
  <si>
    <t>Quant.</t>
  </si>
  <si>
    <t>Valor Unit</t>
  </si>
  <si>
    <t>Valor com BDI</t>
  </si>
  <si>
    <t>Peso (%)</t>
  </si>
  <si>
    <t>Tipo</t>
  </si>
  <si>
    <t/>
  </si>
  <si>
    <t>Etapa</t>
  </si>
  <si>
    <t>1.1</t>
  </si>
  <si>
    <t>CANTEIRO DE OBRAS</t>
  </si>
  <si>
    <t>1.1.1</t>
  </si>
  <si>
    <t>103689</t>
  </si>
  <si>
    <t>SINAPI</t>
  </si>
  <si>
    <t>FORNECIMENTO E INSTALAÇÃO DE PLACA DE OBRA COM CHAPA GALVANIZADA E ESTRUTURA DE MADEIRA. AF_03/2022_PS</t>
  </si>
  <si>
    <t>m²</t>
  </si>
  <si>
    <t>562,37</t>
  </si>
  <si>
    <t>Composição</t>
  </si>
  <si>
    <t>1.1.2</t>
  </si>
  <si>
    <t>27.001.0023</t>
  </si>
  <si>
    <t>Próprio</t>
  </si>
  <si>
    <t>LOCACAO DE CACAMBA (4M3) (7 DIAS)</t>
  </si>
  <si>
    <t>UN</t>
  </si>
  <si>
    <t>432,39</t>
  </si>
  <si>
    <t>1.1.3</t>
  </si>
  <si>
    <t>101508</t>
  </si>
  <si>
    <t>ENTRADA DE ENERGIA ELÉTRICA, AÉREA, TRIFÁSICA, COM CAIXA DE SOBREPOR, CABO DE 35 MM2 E DISJUNTOR DIN 50A (NÃO INCLUSO O POSTE DE CONCRETO). AF_07/2020_PS</t>
  </si>
  <si>
    <t>2986,62</t>
  </si>
  <si>
    <t>1.1.4</t>
  </si>
  <si>
    <t>00041199</t>
  </si>
  <si>
    <t>POSTE DE CONCRETO ARMADO DE SECAO DUPLO T, EXTENSAO DE 10,00 M, RESISTENCIA DE 150 DAN, TIPO D</t>
  </si>
  <si>
    <t>1088,8 (15,28%)</t>
  </si>
  <si>
    <t>Insumo</t>
  </si>
  <si>
    <t>1.1.5</t>
  </si>
  <si>
    <t>02.003.0020</t>
  </si>
  <si>
    <t>EXECUÇÃO DE ALMOXARIFADO EM CANTEIRO DE OBRAS, FORA DA PROJEÇÃO DA LAJE, EM CHAPA DE MADEIRA COMPENSADA, NÃO INCLUSO MOBILIÁRIO E EQUIPAMENTOS.</t>
  </si>
  <si>
    <t>864,99</t>
  </si>
  <si>
    <t>1.1.6</t>
  </si>
  <si>
    <t>02.003.0021</t>
  </si>
  <si>
    <t>EXECUÇÃO DE ESCRITÓRIO EM CANTEIRO DE OBRAS, FORA DA PROJEÇÃO DA LAJE, EM CHAPA DE MADEIRA COMPENSADA, NÃO INCLUSO MOBILIÁRIO E EQUIPAMENTOS.</t>
  </si>
  <si>
    <t>1322,47</t>
  </si>
  <si>
    <t>1.1.7</t>
  </si>
  <si>
    <t>02.003.0022</t>
  </si>
  <si>
    <t>EXECUÇÃO DE SANITÁRIO E VESTIÁRIO EM CANTEIRO DE OBRAS, FORA DA PROJEÇÃO DA LAJE, EM CHAPA DE MADEIRA COMPENSADA, NÃO INCLUSO MOBILIÁRIO.</t>
  </si>
  <si>
    <t>1204,26</t>
  </si>
  <si>
    <t>1.1.8</t>
  </si>
  <si>
    <t>02.003.0023</t>
  </si>
  <si>
    <t>EXECUÇÃO DE GUARITA EM CANTEIRO DE OBRAS, EM CHAPA DE MADEIRA COMPENSADA, NÃO INCLUSO MOBILIÁRIO.</t>
  </si>
  <si>
    <t>1638</t>
  </si>
  <si>
    <t>1.1.9</t>
  </si>
  <si>
    <t>02.003.0024</t>
  </si>
  <si>
    <t>EXECUÇÃO DE REFEITÓRIO EM CANTEIRO DE OBRAS, FORA DA PROJEÇÃO DA LAJE, EM CHAPA DE MADEIRA COMPENSADA, NÃO INCLUSO MOBILIÁRIO E EQUIPAMENTOS.</t>
  </si>
  <si>
    <t>894,43</t>
  </si>
  <si>
    <t>1.2</t>
  </si>
  <si>
    <t>DEMOLIÇÕES E RETIRADAS</t>
  </si>
  <si>
    <t>1.2.1</t>
  </si>
  <si>
    <t>97638</t>
  </si>
  <si>
    <t>REMOÇÃO DE CHAPAS E PERFIS DE DRYWALL, DE FORMA MANUAL, SEM REAPROVEITAMENTO. AF_09/2023</t>
  </si>
  <si>
    <t>10,5</t>
  </si>
  <si>
    <t>1.2.2</t>
  </si>
  <si>
    <t>97622</t>
  </si>
  <si>
    <t>DEMOLIÇÃO DE ALVENARIA DE BLOCO FURADO, DE FORMA MANUAL, SEM REAPROVEITAMENTO. AF_09/2023</t>
  </si>
  <si>
    <t>m³</t>
  </si>
  <si>
    <t>67,5</t>
  </si>
  <si>
    <t>1.2.3</t>
  </si>
  <si>
    <t>97634</t>
  </si>
  <si>
    <t>DEMOLIÇÃO DE REVESTIMENTO CERÂMICO, DE FORMA MECANIZADA COM MARTELETE, SEM REAPROVEITAMENTO. AF_09/2023</t>
  </si>
  <si>
    <t>8,52</t>
  </si>
  <si>
    <t>1.2.4</t>
  </si>
  <si>
    <t>97663</t>
  </si>
  <si>
    <t>REMOÇÃO DE LOUÇAS, DE FORMA MANUAL, SEM REAPROVEITAMENTO. AF_09/2023</t>
  </si>
  <si>
    <t>14,96</t>
  </si>
  <si>
    <t>1.2.5</t>
  </si>
  <si>
    <t>97640</t>
  </si>
  <si>
    <t>REMOÇÃO DE FORROS DE DRYWALL, PVC E FIBROMINERAL, DE FORMA MANUAL, SEM REAPROVEITAMENTO. AF_09/2023</t>
  </si>
  <si>
    <t>2,45</t>
  </si>
  <si>
    <t>1.2.6</t>
  </si>
  <si>
    <t>97649</t>
  </si>
  <si>
    <t>REMOÇÃO DE TELHAS DE FIBROCIMENTO, METÁLICA E CERÂMICA, DE FORMA MECANIZADA, COM USO DE GUINDASTE, SEM REAPROVEITAMENTO. AF_09/2023</t>
  </si>
  <si>
    <t>5,41</t>
  </si>
  <si>
    <t>1.3</t>
  </si>
  <si>
    <t>EQUIPAMENTOS DE PROTEÇÃO</t>
  </si>
  <si>
    <t>1.3.1</t>
  </si>
  <si>
    <t>97062</t>
  </si>
  <si>
    <t>COLOCAÇÃO DE TELA EM ANDAIME FACHADEIRO. AF_03/2024</t>
  </si>
  <si>
    <t>7,71</t>
  </si>
  <si>
    <t>1.3.2</t>
  </si>
  <si>
    <t>00020193</t>
  </si>
  <si>
    <t>LOCACAO DE ANDAIME METALICO TIPO FACHADEIRO, PECAS COM APROXIMADAMENTE 1,20 M DE LARGURA E 2,0 M DE ALTURA, INCLUINDO DIAGONAIS EM X, BARRAS DE LIGACAO, SAPATAS E DEMAIS ITENS NECESSARIOS A MONTAGEM (NAO INCLUI INSTALACAO)</t>
  </si>
  <si>
    <t>M2XMES</t>
  </si>
  <si>
    <t>31,13 (15,28%)</t>
  </si>
  <si>
    <t>1.3.3</t>
  </si>
  <si>
    <t>00010527</t>
  </si>
  <si>
    <t>LOCACAO DE ANDAIME METALICO TUBULAR DE ENCAIXE, TIPO DE TORRE, CADA PAINEL COM LARGURA DE 1 ATE 1,5 M E ALTURA DE *1,00* M, INCLUINDO DIAGONAL, BARRAS DE LIGACAO, SAPATAS OU RODIZIOS E DEMAIS ITENS NECESSARIOS A MONTAGEM (NAO INCLUI INSTALACAO)</t>
  </si>
  <si>
    <t>MXMES</t>
  </si>
  <si>
    <t>41,5 (15,28%)</t>
  </si>
  <si>
    <t>1.3.4</t>
  </si>
  <si>
    <t>97063</t>
  </si>
  <si>
    <t>MONTAGEM E DESMONTAGEM DE ANDAIME MODULAR FACHADEIRO, COM PISO METÁLICO, PARA EDIFÍCIOS COM MULTIPLOS PAVIMENTOS (EXCLUSIVE ANDAIME E LIMPEZA). AF_03/2024</t>
  </si>
  <si>
    <t>24,76</t>
  </si>
  <si>
    <t>1.3.5</t>
  </si>
  <si>
    <t>97064</t>
  </si>
  <si>
    <t>MONTAGEM E DESMONTAGEM DE ANDAIME TUBULAR TIPO "TORRE" (EXCLUSIVE ANDAIME E LIMPEZA). AF_03/2024</t>
  </si>
  <si>
    <t>M</t>
  </si>
  <si>
    <t>34,16</t>
  </si>
  <si>
    <t>2.1</t>
  </si>
  <si>
    <t>103328</t>
  </si>
  <si>
    <t>ALVENARIA DE VEDAÇÃO DE BLOCOS CERÂMICOS FURADOS NA HORIZONTAL DE 9X19X19 CM (ESPESSURA 9 CM) E ARGAMASSA DE ASSENTAMENTO COM PREPARO EM BETONEIRA. AF_12/2021</t>
  </si>
  <si>
    <t>114,52</t>
  </si>
  <si>
    <t>2.2</t>
  </si>
  <si>
    <t>96359</t>
  </si>
  <si>
    <t>PAREDE COM SISTEMA EM CHAPAS DE GESSO PARA DRYWALL, USO INTERNO, COM DUAS FACES SIMPLES E ESTRUTURA METÁLICA COM GUIAS SIMPLES PARA PAREDES COM ÁREA LÍQUIDA MAIOR OU IGUAL A 6 M2, COM VÃOS. AF_07/2023_PS</t>
  </si>
  <si>
    <t>131,04</t>
  </si>
  <si>
    <t>2.3</t>
  </si>
  <si>
    <t>96358</t>
  </si>
  <si>
    <t>PAREDE COM SISTEMA EM CHAPAS DE GESSO PARA DRYWALL, USO INTERNO, COM DUAS FACES SIMPLES E ESTRUTURA METÁLICA COM GUIAS SIMPLES, SEM VÃOS. AF_07/2023_PS</t>
  </si>
  <si>
    <t>117,39</t>
  </si>
  <si>
    <t>2.4</t>
  </si>
  <si>
    <t>102257</t>
  </si>
  <si>
    <t>DIVISORIA SANITÁRIA, TIPO CABINE, EM PAINEL DE GRANILITE, ESP = 3CM, ASSENTADO COM ARGAMASSA COLANTE AC III-E, EXCLUSIVE FERRAGENS. AF_01/2021</t>
  </si>
  <si>
    <t>416,26</t>
  </si>
  <si>
    <t>3.1</t>
  </si>
  <si>
    <t>JANELAS E GUICHÊS</t>
  </si>
  <si>
    <t>3.1.1</t>
  </si>
  <si>
    <t>94559</t>
  </si>
  <si>
    <t>JANELA DE AÇO TIPO BASCULANTE, PARA VIDROS (VIDROS NÃO INCLUSOS), BATENTE/ REQUADRO INCLUSO (6,5 A 14 CM), DIMENSÕES 60X60 CM, COM COM PINTURA ANTICORROSIVA, SEM ACABAMENTO, COM FERRAGENS, FIXAÇÃO COM ARGAMASSA, EXCLUSIVE CONTRAMARCO - FORNECIMENTO E INSTALAÇÃO. AF_11/2024</t>
  </si>
  <si>
    <t>886,84</t>
  </si>
  <si>
    <t>3.1.2</t>
  </si>
  <si>
    <t>08.002.0174</t>
  </si>
  <si>
    <t>JANELA DE ALUMÍNIO TIPO BASCULANTE, COM VIDROS, BATENTE E FERRAGENS. EXCLUSIVE ALIZAR, ACABAMENTO E CONTRAMARCO. FORNECIMENTO E INSTALAÇÃO.</t>
  </si>
  <si>
    <t>821,38</t>
  </si>
  <si>
    <t>3.1.3</t>
  </si>
  <si>
    <t>94569</t>
  </si>
  <si>
    <t>JANELA DE ALUMÍNIO TIPO MAXIM-AR, BATENTE/ REQUADRO 3 A 14 CM, VIDRO INCLUSO, FIXAÇÃO COM PARAFUSO, SEM GUARNIÇÃO/ ALIZAR, DIMENSÕES 60X80 (A X L) CM, SEM ACABAMENTO, VEDAÇÃO COM SILICONE, EXCLUSIVE CONTRAMARCO - FORNECIMENTO E INSTALAÇÃO. AF_11/2024</t>
  </si>
  <si>
    <t>1088,26</t>
  </si>
  <si>
    <t>3.1.4</t>
  </si>
  <si>
    <t>102181</t>
  </si>
  <si>
    <t>INSTALAÇÃO DE VIDRO TEMPERADO, E = 10 MM, ENCAIXADO EM PERFIL U. AF_01/2021_PS</t>
  </si>
  <si>
    <t>675,53</t>
  </si>
  <si>
    <t>3.2</t>
  </si>
  <si>
    <t>PORTAS E PORTÕES</t>
  </si>
  <si>
    <t>3.2.1</t>
  </si>
  <si>
    <t>08.004.0087</t>
  </si>
  <si>
    <t>PORTA EM PERFIL CHAPA DOBRADA N.18, INCLUSIVE FERRAGENS, DE CORRER (EXCLUSIVE VIDRO) - FORNECIMENTO E INSTALAÇÃO</t>
  </si>
  <si>
    <t>714,26</t>
  </si>
  <si>
    <t>3.2.2</t>
  </si>
  <si>
    <t>3.2.3</t>
  </si>
  <si>
    <t>100690</t>
  </si>
  <si>
    <t>KIT DE PORTA DE MADEIRA FRISADA, SEMI-OCA (LEVE OU MÉDIA), PADRÃO POPULAR, 80X210CM, ESPESSURA DE 3,5CM, ITENS INCLUSOS: DOBRADIÇAS, MONTAGEM E INSTALAÇÃO DE BATENTE, FECHADURA COM EXECUÇÃO DO FURO - FORNECIMENTO E INSTALAÇÃO. AF_12/2019</t>
  </si>
  <si>
    <t>1236,31</t>
  </si>
  <si>
    <t>3.2.4</t>
  </si>
  <si>
    <t>91315</t>
  </si>
  <si>
    <t>KIT DE PORTA DE MADEIRA PARA PINTURA, SEMI-OCA (LEVE OU MÉDIA), PADRÃO POPULAR, 90X210CM, ESPESSURA DE 3,5CM, ITENS INCLUSOS: DOBRADIÇAS, MONTAGEM E INSTALAÇÃO DO BATENTE, FECHADURA COM EXECUÇÃO DO FURO - FORNECIMENTO E INSTALAÇÃO. AF_12/2019</t>
  </si>
  <si>
    <t>1279,32</t>
  </si>
  <si>
    <t>3.2.5</t>
  </si>
  <si>
    <t>08.002.0170</t>
  </si>
  <si>
    <t>PORTA DE ABRIR DE 01 FOLHA (VENEZIANA/VIDRO) C/FERRAGENS E VIDRO - FORNECIMENTO E INSTALAÇÃO</t>
  </si>
  <si>
    <t>M²</t>
  </si>
  <si>
    <t>1040,26</t>
  </si>
  <si>
    <t>3.2.6</t>
  </si>
  <si>
    <t>08.001.0155</t>
  </si>
  <si>
    <t>KIT DE PORTA DE MADEIRA PARA PINTURA, SEMI-OCA (LEVE OU MÉDIA), PADRÃO MÉDIO, 100X210CM, ESPESSURA DE 3,5CM, ITENS INCLUSOS: DOBRADIÇAS, MONTAGEM E INSTALAÇÃO DO BATENTE, FECHADURA COM EXECUÇÃO DO FURO - FORNECIMENTO E INSTALAÇÃO.</t>
  </si>
  <si>
    <t>1534,43</t>
  </si>
  <si>
    <t>3.2.7</t>
  </si>
  <si>
    <t>08.001.0133</t>
  </si>
  <si>
    <t>FOLHA PARA PORTA DE MADEIRA 1,20 X 2,10 INCLUSO DOBRADIÇA - FORNECIMENTO E INSTALAÇÃO</t>
  </si>
  <si>
    <t>1055,01</t>
  </si>
  <si>
    <t>3.2.8</t>
  </si>
  <si>
    <t>08.001.0170</t>
  </si>
  <si>
    <t>PORTA DE MADEIRA, 1,40x2,10, COM 2 FOLHAS, COM VISOR DE VIDRO INCOLOR DE 4 MM, COM BATE MACA EM AÇO INOX 304 DE 0,15M E COM PROTEÇÃO ANTI-IMPACTO EM AÇO INOX 304, AMBOS OS LADOS, COMPLETA</t>
  </si>
  <si>
    <t>4551,34</t>
  </si>
  <si>
    <t>3.2.9</t>
  </si>
  <si>
    <t>08.001.0171</t>
  </si>
  <si>
    <t>PORTA DE MADEIRA 1,40 X 2,10 INCLUSO DOBRADIÇA 2 FOLHAS - FORNECIMENTO E INSTALAÇÃO</t>
  </si>
  <si>
    <t>1060,64</t>
  </si>
  <si>
    <t>3.2.10</t>
  </si>
  <si>
    <t>08.004.0206</t>
  </si>
  <si>
    <t>PORTAO EM TELA ARAME GALVANIZADO N.12 MALHA 5 x 5 CM E MOLDURA EM TUBOS DE ACO COM DUAS FOLHAS DE ABRIR, INCLUSO FERRAGENS</t>
  </si>
  <si>
    <t>699,43</t>
  </si>
  <si>
    <t>3.2.11</t>
  </si>
  <si>
    <t>08.004.0254</t>
  </si>
  <si>
    <t>PORTA DE ABRIR DE 02 FOLHAS EM VENEZIANA C/FERRAGENS - FORNECIMENTO E INSTALAÇÃO</t>
  </si>
  <si>
    <t>806,15</t>
  </si>
  <si>
    <t>3.2.12</t>
  </si>
  <si>
    <t>08.001.0173</t>
  </si>
  <si>
    <t>KIT DE PORTA DE MADEIRA PARA PINTURA, SEMI-OCA (LEVE OU MÉDIA), PADRÃO MÉDIO, ESPESSURA DE 3,5CM, ITENS INCLUSOS: DOBRADIÇAS, MONTAGEM E INSTALAÇÃO DO BATENTE, FECHADURA COM EXECUÇÃO DO FURO - FORNECIMENTO E INSTALAÇÃO.</t>
  </si>
  <si>
    <t>872,19</t>
  </si>
  <si>
    <t>3.2.13</t>
  </si>
  <si>
    <t>08.001.0169</t>
  </si>
  <si>
    <t>PORTA DE MADEIRA PARA BANHEIRO, EM CHAPA DE MADEIRA COMPENSADA, REVESTIDA COM LAMINADO TEXTURIZADO, 60X180CM, INCLUSO MARCO E DOBRADICAS</t>
  </si>
  <si>
    <t>822,39</t>
  </si>
  <si>
    <t>3.2.14</t>
  </si>
  <si>
    <t>08.001.0137</t>
  </si>
  <si>
    <t>PORTA DE ABRIR EM MADEIRA 0,90X2,10M COM CHAPA METÁLICA H=40CM, BARRA DE APOIO PNE. FORNECIMENTO E INSTALAÇÃO.</t>
  </si>
  <si>
    <t>2015,86</t>
  </si>
  <si>
    <t>3.2.15</t>
  </si>
  <si>
    <t>08.001.0172</t>
  </si>
  <si>
    <t>PORTA DE ABRIR EM MADEIRA 0,90X1,50M COM CHAPA METÁLICA H=40CM, BARRA DE APOIO PNE. FORNECIMENTO E INSTALAÇÃO.</t>
  </si>
  <si>
    <t>1153,91</t>
  </si>
  <si>
    <t>3.2.16</t>
  </si>
  <si>
    <t>08.004.0258</t>
  </si>
  <si>
    <t>PORTÃO EM FERRO, EM TUBO DE AÇO GALV. 2" COM TELA DE ARAME GALVANIZADA ONDULADA (12 BWG) MALHA 5 X 5 CM - FORNECIMENTO E INSTALAÇÃO</t>
  </si>
  <si>
    <t>845,37</t>
  </si>
  <si>
    <t>3.2.17</t>
  </si>
  <si>
    <t>08.004.0253</t>
  </si>
  <si>
    <t>PORTAO EM CHAPA FRISADA (LAMBRIL), INCLUSIVE FERRAGENS, NA(S) ESPECIFICACAO(OES):- 1 FOLHA</t>
  </si>
  <si>
    <t>738,94</t>
  </si>
  <si>
    <t>3.2.18</t>
  </si>
  <si>
    <t>08.004.0255</t>
  </si>
  <si>
    <t>PORTÃO DE ABRIR/GIRO 2 FOLHAS EM CHAPA VINCADA, INCLUSIVE FERRAGENS</t>
  </si>
  <si>
    <t>804,9</t>
  </si>
  <si>
    <t>3.2.19</t>
  </si>
  <si>
    <t>08.004.0257</t>
  </si>
  <si>
    <t>PORTAO EM CHAPA FRISADA (LAMBRIL), INCLUSIVE FERRAGENS, NA(S) ESPECIFICACAO(OES): 2 FOLHAS - PARA VEICULOS - FORNECIMENTO E INSTALAÇÃO</t>
  </si>
  <si>
    <t>615,32</t>
  </si>
  <si>
    <t>4.1</t>
  </si>
  <si>
    <t>87879</t>
  </si>
  <si>
    <t>CHAPISCO APLICADO EM ALVENARIAS E ESTRUTURAS DE CONCRETO INTERNAS, COM COLHER DE PEDREIRO. ARGAMASSA TRAÇO 1:3 COM PREPARO EM BETONEIRA 400L. AF_10/2022</t>
  </si>
  <si>
    <t>5,25</t>
  </si>
  <si>
    <t>4.2</t>
  </si>
  <si>
    <t>87529</t>
  </si>
  <si>
    <t>MASSA ÚNICA, EM ARGAMASSA TRAÇO 1:2:8, PREPARO MECÂNICO, APLICADA MANUALMENTE EM PAREDES INTERNAS DE AMBIENTES COM ÁREA ENTRE 5M² E 10M², E = 17,5MM, COM TALISCAS. AF_03/2024</t>
  </si>
  <si>
    <t>43,13</t>
  </si>
  <si>
    <t>4.3</t>
  </si>
  <si>
    <t>87550</t>
  </si>
  <si>
    <t>EMBOÇO, EM ARGAMASSA TRAÇO 1:2:8, PREPARO MANUAL, APLICADO MANUALMENTE EM PAREDES INTERNAS DE AMBIENTES COM ÁREA ENTRE 5M² E 10M², E = 10MM, COM TALISCAS. AF_03/2024</t>
  </si>
  <si>
    <t>32,01</t>
  </si>
  <si>
    <t>4.4</t>
  </si>
  <si>
    <t>104612</t>
  </si>
  <si>
    <t>REVESTIMENTO CERÂMICO PARA PAREDES INTERNAS COM PLACAS TIPO ESMALTADA DE DIMENSÕES 60X60 CM APLICADAS A MEIA ALTURA DAS PAREDES. AF_02/2023_PE</t>
  </si>
  <si>
    <t>117,24</t>
  </si>
  <si>
    <t>5.1</t>
  </si>
  <si>
    <t>96114</t>
  </si>
  <si>
    <t>FORRO EM DRYWALL, PARA AMBIENTES COMERCIAIS, INCLUSIVE ESTRUTURA BIRECIONAL DE FIXAÇÃO. AF_08/2023_PS</t>
  </si>
  <si>
    <t>94,2</t>
  </si>
  <si>
    <t>6.1</t>
  </si>
  <si>
    <t>87620</t>
  </si>
  <si>
    <t>CONTRAPISO EM ARGAMASSA TRAÇO 1:4 (CIMENTO E AREIA), PREPARO MECÂNICO COM BETONEIRA 400 L, APLICADO EM ÁREAS SECAS SOBRE LAJE, ADERIDO, ACABAMENTO NÃO REFORÇADO, ESPESSURA 2CM. AF_07/2021</t>
  </si>
  <si>
    <t>37,14</t>
  </si>
  <si>
    <t>6.2</t>
  </si>
  <si>
    <t>104162</t>
  </si>
  <si>
    <t>PISO EM GRANILITE, MARMORITE OU GRANITINA EM AMBIENTES INTERNOS, COM ESPESSURA DE 8 MM, INCLUSO MISTURA EM BETONEIRA, COLOCAÇÃO DAS JUNTAS, APLICAÇÃO DO PISO, 4 POLIMENTOS COM POLITRIZ, ESTUCAMENTO, SELADOR E CERA. AF_06/2022</t>
  </si>
  <si>
    <t>125,45</t>
  </si>
  <si>
    <t>7.1</t>
  </si>
  <si>
    <t>88485</t>
  </si>
  <si>
    <t>FUNDO SELADOR ACRÍLICO, APLICAÇÃO MANUAL EM PAREDE, UMA DEMÃO. AF_04/2023</t>
  </si>
  <si>
    <t>4,74</t>
  </si>
  <si>
    <t>7.2</t>
  </si>
  <si>
    <t>88484</t>
  </si>
  <si>
    <t>FUNDO SELADOR ACRÍLICO, APLICAÇÃO MANUAL EM TETO, UMA DEMÃO. AF_04/2023</t>
  </si>
  <si>
    <t>5,86</t>
  </si>
  <si>
    <t>7.3</t>
  </si>
  <si>
    <t>88497</t>
  </si>
  <si>
    <t>EMASSAMENTO COM MASSA LÁTEX, APLICAÇÃO EM PAREDE, DUAS DEMÃOS, LIXAMENTO MANUAL. AF_04/2023</t>
  </si>
  <si>
    <t>21,98</t>
  </si>
  <si>
    <t>7.4</t>
  </si>
  <si>
    <t>88496</t>
  </si>
  <si>
    <t>EMASSAMENTO COM MASSA LÁTEX, APLICAÇÃO EM TETO, DUAS DEMÃOS, LIXAMENTO MANUAL. AF_04/2023</t>
  </si>
  <si>
    <t>38,14</t>
  </si>
  <si>
    <t>7.5</t>
  </si>
  <si>
    <t>88489</t>
  </si>
  <si>
    <t>PINTURA LÁTEX ACRÍLICA PREMIUM, APLICAÇÃO MANUAL EM PAREDES, DUAS DEMÃOS. AF_04/2023</t>
  </si>
  <si>
    <t>15,27</t>
  </si>
  <si>
    <t>7.6</t>
  </si>
  <si>
    <t>88488</t>
  </si>
  <si>
    <t>PINTURA LÁTEX ACRÍLICA PREMIUM, APLICAÇÃO MANUAL EM TETO, DUAS DEMÃOS. AF_04/2023</t>
  </si>
  <si>
    <t>17,99</t>
  </si>
  <si>
    <t>7.7</t>
  </si>
  <si>
    <t>13.001.0141</t>
  </si>
  <si>
    <t>PINTURA ESMALTE BRILHANTE EM PAREDES INTERNAS/EXTERNAS  EM 2 (DUAS) DEMÃOS /M2 (SEM LIXAMENTO)</t>
  </si>
  <si>
    <t>31,26</t>
  </si>
  <si>
    <t>7.8</t>
  </si>
  <si>
    <t>102220</t>
  </si>
  <si>
    <t>PINTURA TINTA DE ACABAMENTO (PIGMENTADA) ESMALTE SINTÉTICO BRILHANTE EM MADEIRA, 2 DEMÃOS. AF_01/2021</t>
  </si>
  <si>
    <t>18,84</t>
  </si>
  <si>
    <t>7.9</t>
  </si>
  <si>
    <t>102193</t>
  </si>
  <si>
    <t>LIXAMENTO DE MADEIRA PARA APLICAÇÃO DE FUNDO OU PINTURA. AF_01/2021</t>
  </si>
  <si>
    <t>2,48</t>
  </si>
  <si>
    <t>7.10</t>
  </si>
  <si>
    <t>102200</t>
  </si>
  <si>
    <t>APLICAÇÃO MASSA ALQUÍDICA PARA MADEIRA, PARA PINTURA COM TINTA DE ACABAMENTO (PIGMENTADA). AF_01/2021</t>
  </si>
  <si>
    <t>26,36</t>
  </si>
  <si>
    <t>7.11</t>
  </si>
  <si>
    <t>100759</t>
  </si>
  <si>
    <t>PINTURA COM TINTA ALQUÍDICA DE ACABAMENTO (ESMALTE SINTÉTICO BRILHANTE) PULVERIZADA SOBRE SUPERFÍCIES METÁLICAS (EXCETO PERFIL) EXECUTADO EM OBRA (02 DEMÃOS). AF_01/2020_PE</t>
  </si>
  <si>
    <t>57,22</t>
  </si>
  <si>
    <t>7.12</t>
  </si>
  <si>
    <t>96130</t>
  </si>
  <si>
    <t>APLICAÇÃO MANUAL DE MASSA ACRÍLICA EM PAREDES EXTERNAS DE CASAS, UMA DEMÃO. AF_03/2024</t>
  </si>
  <si>
    <t>23,14</t>
  </si>
  <si>
    <t>7.13</t>
  </si>
  <si>
    <t>88415</t>
  </si>
  <si>
    <t>APLICAÇÃO MANUAL DE FUNDO SELADOR ACRÍLICO EM PAREDES EXTERNAS DE CASAS. AF_03/2024</t>
  </si>
  <si>
    <t>5,56</t>
  </si>
  <si>
    <t>7.14</t>
  </si>
  <si>
    <t>95626</t>
  </si>
  <si>
    <t>APLICAÇÃO MANUAL DE TINTA LÁTEX ACRÍLICA EM PAREDE EXTERNAS DE CASAS, DUAS DEMÃOS. AF_03/2024</t>
  </si>
  <si>
    <t>18,46</t>
  </si>
  <si>
    <t>8.1</t>
  </si>
  <si>
    <t>LAVATÓRIOS, VASOS SANITÁRIOS E MICTÓRIOS</t>
  </si>
  <si>
    <t>8.1.1</t>
  </si>
  <si>
    <t>86904</t>
  </si>
  <si>
    <t>LAVATÓRIO LOUÇA BRANCA SUSPENSO, 29,5 X 39CM OU EQUIVALENTE, PADRÃO POPULAR - FORNECIMENTO E INSTALAÇÃO. AF_01/2020</t>
  </si>
  <si>
    <t>186,89</t>
  </si>
  <si>
    <t>8.1.2</t>
  </si>
  <si>
    <t>11.002.0248</t>
  </si>
  <si>
    <t>LAVATÓRIO LOUÇA SUSPENSO PCD, 56 X 46 CM OU EQUIVALENTE, PADRÃO POPULAR - FORNECIMENTO E INSTALAÇÃO. AF_01/2020</t>
  </si>
  <si>
    <t>1096,17</t>
  </si>
  <si>
    <t>8.1.3</t>
  </si>
  <si>
    <t>86879</t>
  </si>
  <si>
    <t>VÁLVULA EM PLÁSTICO 1" PARA PIA, TANQUE OU LAVATÓRIO, COM OU SEM LADRÃO - FORNECIMENTO E INSTALAÇÃO. AF_01/2020</t>
  </si>
  <si>
    <t>11,84</t>
  </si>
  <si>
    <t>8.1.4</t>
  </si>
  <si>
    <t>95471</t>
  </si>
  <si>
    <t>VASO SANITARIO SIFONADO CONVENCIONAL PARA PCD SEM FURO FRONTAL COM LOUÇA BRANCA SEM ASSENTO - FORNECIMENTO E INSTALAÇÃO. AF_01/2020</t>
  </si>
  <si>
    <t>963,43</t>
  </si>
  <si>
    <t>8.1.5</t>
  </si>
  <si>
    <t>86931</t>
  </si>
  <si>
    <t>VASO SANITÁRIO SIFONADO COM CAIXA ACOPLADA LOUÇA BRANCA, INCLUSO ENGATE FLEXÍVEL EM PLÁSTICO BRANCO, 1/2 X 40CM - FORNECIMENTO E INSTALAÇÃO. AF_01/2020</t>
  </si>
  <si>
    <t>629,34</t>
  </si>
  <si>
    <t>8.1.6</t>
  </si>
  <si>
    <t>86885</t>
  </si>
  <si>
    <t>ENGATE FLEXÍVEL EM PLÁSTICO BRANCO, 1/2" X 40CM - FORNECIMENTO E INSTALAÇÃO. AF_01/2020</t>
  </si>
  <si>
    <t>14,94</t>
  </si>
  <si>
    <t>8.1.7</t>
  </si>
  <si>
    <t>100858</t>
  </si>
  <si>
    <t>MICTÓRIO SIFONADO LOUÇA BRANCA - PADRÃO MÉDIO - FORNECIMENTO E INSTALAÇÃO. AF_01/2020</t>
  </si>
  <si>
    <t>755,89</t>
  </si>
  <si>
    <t>8.1.8</t>
  </si>
  <si>
    <t>86883</t>
  </si>
  <si>
    <t>SIFÃO DO TIPO FLEXÍVEL EM PVC 1 X 1.1/2 - FORNECIMENTO E INSTALAÇÃO. AF_01/2020</t>
  </si>
  <si>
    <t>15,12</t>
  </si>
  <si>
    <t>8.2</t>
  </si>
  <si>
    <t>PIAS</t>
  </si>
  <si>
    <t>8.2.1</t>
  </si>
  <si>
    <t>11.002.0183</t>
  </si>
  <si>
    <t>CUBA SIMPLES DE AÇO INOXIDÁVEL CHAPA 22 - 500X400X250MM</t>
  </si>
  <si>
    <t>740,25</t>
  </si>
  <si>
    <t>8.2.2</t>
  </si>
  <si>
    <t>86901</t>
  </si>
  <si>
    <t>CUBA DE EMBUTIR OVAL EM LOUÇA BRANCA, 35 X 50CM OU EQUIVALENTE - FORNECIMENTO E INSTALAÇÃO. AF_01/2020</t>
  </si>
  <si>
    <t>181,74</t>
  </si>
  <si>
    <t>8.2.3</t>
  </si>
  <si>
    <t>86878</t>
  </si>
  <si>
    <t>VÁLVULA EM METAL CROMADO TIPO AMERICANA 3.1/2" X 1.1/2" PARA PIA - FORNECIMENTO E INSTALAÇÃO. AF_01/2020</t>
  </si>
  <si>
    <t>147,78</t>
  </si>
  <si>
    <t>8.2.4</t>
  </si>
  <si>
    <t>86877</t>
  </si>
  <si>
    <t>VÁLVULA EM METAL CROMADO 1.1/2" X 1.1/2" PARA TANQUE OU LAVATÓRIO, COM OU SEM LADRÃO - FORNECIMENTO E INSTALAÇÃO. AF_01/2020</t>
  </si>
  <si>
    <t>136,67</t>
  </si>
  <si>
    <t>8.2.5</t>
  </si>
  <si>
    <t>11.002.0253</t>
  </si>
  <si>
    <t>FUNIL EXPURGO HOSPITALAR DE AÇO INOX 304 290X300MM E= 0,8MM SEM MESA PARA EMBUTIR - MIRNOX OU SIMILAR</t>
  </si>
  <si>
    <t>un</t>
  </si>
  <si>
    <t>2175,66</t>
  </si>
  <si>
    <t>8.2.6</t>
  </si>
  <si>
    <t>8.3</t>
  </si>
  <si>
    <t>TANQUES</t>
  </si>
  <si>
    <t>8.3.1</t>
  </si>
  <si>
    <t>86872</t>
  </si>
  <si>
    <t>TANQUE DE LOUÇA BRANCA COM COLUNA, 30L OU EQUIVALENTE - FORNECIMENTO E INSTALAÇÃO. AF_01/2020</t>
  </si>
  <si>
    <t>907,97</t>
  </si>
  <si>
    <t>8.3.2</t>
  </si>
  <si>
    <t>8.3.3</t>
  </si>
  <si>
    <t>11.002.0228</t>
  </si>
  <si>
    <t>TANQUE ACO INOXIDAVEL (ACO 304) - 45 LITROS. FORNECIMENTO E INSTALAÇÃO.</t>
  </si>
  <si>
    <t>747,58</t>
  </si>
  <si>
    <t>8.3.4</t>
  </si>
  <si>
    <t>8.3.5</t>
  </si>
  <si>
    <t>8.4</t>
  </si>
  <si>
    <t>TORNEIRAS</t>
  </si>
  <si>
    <t>8.4.1</t>
  </si>
  <si>
    <t>8.4.2</t>
  </si>
  <si>
    <t>11.002.0230</t>
  </si>
  <si>
    <t>TORNEIRA DE MESA COM  FECHAMENTO AUTOMÁTICO. FORNECIMENTO E INSTALAÇÃO</t>
  </si>
  <si>
    <t>225,04</t>
  </si>
  <si>
    <t>8.4.3</t>
  </si>
  <si>
    <t>11.002.0042 - CEF</t>
  </si>
  <si>
    <t>TORNEIRA CLINICA PROFISSIONAL, MESA TIPO ALAVANCA, FABRICADA EM METAL CROMADO COM BICO AREJADOR, INCLUINDO ENGATE FLEIVEL PVC 40 CM - FORNECIMENTO E INSTALAÇÃO, INCLUSO FRETE E ICMS</t>
  </si>
  <si>
    <t>173,49</t>
  </si>
  <si>
    <t>8.4.4</t>
  </si>
  <si>
    <t>86910</t>
  </si>
  <si>
    <t>TORNEIRA CROMADA TUBO MÓVEL, DE PAREDE, 1/2" OU 3/4", PARA PIA DE COZINHA, PADRÃO MÉDIO - FORNECIMENTO E INSTALAÇÃO. AF_01/2020</t>
  </si>
  <si>
    <t>168,01</t>
  </si>
  <si>
    <t>8.4.5</t>
  </si>
  <si>
    <t>86914</t>
  </si>
  <si>
    <t>TORNEIRA CROMADA 1/2" OU 3/4" PARA TANQUE, PADRÃO MÉDIO - FORNECIMENTO E INSTALAÇÃO. AF_01/2020</t>
  </si>
  <si>
    <t>128,9</t>
  </si>
  <si>
    <t>8.4.6</t>
  </si>
  <si>
    <t>11.002.0141</t>
  </si>
  <si>
    <t>DUCHA HIGIENICA COM REGISTRO E GATILHO</t>
  </si>
  <si>
    <t>365,84</t>
  </si>
  <si>
    <t>9.1</t>
  </si>
  <si>
    <t>100868</t>
  </si>
  <si>
    <t>BARRA DE APOIO RETA, EM ACO INOX POLIDO, COMPRIMENTO 80 CM, FIXADA NA PAREDE - FORNECIMENTO E INSTALAÇÃO. AF_01/2020</t>
  </si>
  <si>
    <t>458,38</t>
  </si>
  <si>
    <t>9.2</t>
  </si>
  <si>
    <t>100867</t>
  </si>
  <si>
    <t>BARRA DE APOIO RETA, EM ACO INOX POLIDO, COMPRIMENTO 70 CM, FIXADA NA PAREDE - FORNECIMENTO E INSTALAÇÃO. AF_01/2020</t>
  </si>
  <si>
    <t>441,06</t>
  </si>
  <si>
    <t>9.3</t>
  </si>
  <si>
    <t>25.001.0092</t>
  </si>
  <si>
    <t>BARRA DE APOIO RETA, EM AÇO INOX POLIDO, COMPRIMENTO DE 40 CM, DIÂMETRO MÍNIMO DE 3 CM</t>
  </si>
  <si>
    <t>350,21</t>
  </si>
  <si>
    <t>9.4</t>
  </si>
  <si>
    <t>100863</t>
  </si>
  <si>
    <t>BARRA DE APOIO EM "L", EM ACO INOX POLIDO 70 X 70 CM, FIXADA NA PAREDE - FORNECIMENTO E INSTALACAO. AF_01/2020</t>
  </si>
  <si>
    <t>804,06</t>
  </si>
  <si>
    <t>9.5</t>
  </si>
  <si>
    <t>24.003.0013</t>
  </si>
  <si>
    <t>PLACA DE PROTEÇÃO EM CHAPA ACO INOX, PARA PORTAS, NAS DIMENSÕES 90 X 40 CM, FIXADA COM PARAFUSO</t>
  </si>
  <si>
    <t>454,28</t>
  </si>
  <si>
    <t>9.6</t>
  </si>
  <si>
    <t>25.001.0023</t>
  </si>
  <si>
    <t>PLACA TATIL EM ACRILICO COM LETRAS EM ALTO RELEVO E BRAILLE (20X20)CM PARA SINALIZACAO DE PORTAS DIVERSAS (EX. SANIT. UNISSEX ACESSIVEL), FIXADAS POR ADESIVOS DUPLA FACE, DA ANLIK OU SIMILAR</t>
  </si>
  <si>
    <t>64,25</t>
  </si>
  <si>
    <t>9.7</t>
  </si>
  <si>
    <t>25.001.0007</t>
  </si>
  <si>
    <t>PLACA DE IDENTIFICAÇÃO COM DESENHO UNIVERSAL DE ACESSIBILIDADE EM ACRÍLICO PARA W.C.</t>
  </si>
  <si>
    <t>92,62</t>
  </si>
  <si>
    <t>9.8</t>
  </si>
  <si>
    <t>25.001.0119 - CEF</t>
  </si>
  <si>
    <t>PLACA DE IDENTIFICAÇÃO DE WC EM BRAILE FEMININO OU MASCULINO (30 X 9 CM EM ACRÍLICO)</t>
  </si>
  <si>
    <t>71,46</t>
  </si>
  <si>
    <t>9.9</t>
  </si>
  <si>
    <t>6434</t>
  </si>
  <si>
    <t>AGESUL</t>
  </si>
  <si>
    <t>ADESIVO EM VINIL IMPRESSO COM SIMBOLO S.I.A (CADEIRANTE) MEDINDO (1,20 X 0,80)M COM LAMINACAO TRANSPARENTE</t>
  </si>
  <si>
    <t>195,98 (15,28%)</t>
  </si>
  <si>
    <t>9.10</t>
  </si>
  <si>
    <t>12.011.0020</t>
  </si>
  <si>
    <t>ALARME BANHEIRO P.N.E. DEFICIENTE FÍSICO CONFORME NBR 9050  COM ACIONADOR</t>
  </si>
  <si>
    <t>251,35</t>
  </si>
  <si>
    <t>10.1</t>
  </si>
  <si>
    <t>ILUMINAÇÃO E FORÇA</t>
  </si>
  <si>
    <t>10.1.1</t>
  </si>
  <si>
    <t>91859</t>
  </si>
  <si>
    <t>ELETRODUTO FLEXÍVEL LISO, PEAD, DN 32 MM (1"), PARA CIRCUITOS TERMINAIS, INSTALADO EM PAREDE - FORNECIMENTO E INSTALAÇÃO. AF_03/2023</t>
  </si>
  <si>
    <t>13,1</t>
  </si>
  <si>
    <t>10.1.2</t>
  </si>
  <si>
    <t>97668</t>
  </si>
  <si>
    <t>ELETRODUTO FLEXÍVEL CORRUGADO, PEAD, DN 63 (2"), PARA REDE ENTERRADA DE DISTRIBUIÇÃO DE ENERGIA ELÉTRICA - FORNECIMENTO E INSTALAÇÃO. AF_12/2021</t>
  </si>
  <si>
    <t>16,1</t>
  </si>
  <si>
    <t>10.1.3</t>
  </si>
  <si>
    <t>12.002.0300</t>
  </si>
  <si>
    <t>ELETRODUTO FLEXÍVEL CORRUGADO, PEAD, 1", PARA REDE ENTERRADA - FORNECIMENTO E INSTALAÇÃO.</t>
  </si>
  <si>
    <t>16,28</t>
  </si>
  <si>
    <t>10.1.4</t>
  </si>
  <si>
    <t>91856</t>
  </si>
  <si>
    <t>ELETRODUTO FLEXÍVEL CORRUGADO, PVC, DN 32 MM (1"), PARA CIRCUITOS TERMINAIS, INSTALADO EM PAREDE - FORNECIMENTO E INSTALAÇÃO. AF_03/2023</t>
  </si>
  <si>
    <t>15,37</t>
  </si>
  <si>
    <t>10.1.5</t>
  </si>
  <si>
    <t>91854</t>
  </si>
  <si>
    <t>ELETRODUTO FLEXÍVEL CORRUGADO, PVC, DN 25 MM (3/4"), PARA CIRCUITOS TERMINAIS, INSTALADO EM PAREDE - FORNECIMENTO E INSTALAÇÃO. AF_03/2023</t>
  </si>
  <si>
    <t>11,91</t>
  </si>
  <si>
    <t>10.1.6</t>
  </si>
  <si>
    <t>91834</t>
  </si>
  <si>
    <t>ELETRODUTO FLEXÍVEL CORRUGADO, PVC, DN 25 MM (3/4"), PARA CIRCUITOS TERMINAIS, INSTALADO EM FORRO - FORNECIMENTO E INSTALAÇÃO. AF_03/2023</t>
  </si>
  <si>
    <t>23,51</t>
  </si>
  <si>
    <t>10.1.7</t>
  </si>
  <si>
    <t>101875</t>
  </si>
  <si>
    <t>QUADRO DE DISTRIBUIÇÃO DE ENERGIA EM CHAPA DE AÇO GALVANIZADO, DE EMBUTIR, COM BARRAMENTO TRIFÁSICO, PARA 12 DISJUNTORES DIN 100A - FORNECIMENTO E INSTALAÇÃO. AF_10/2020</t>
  </si>
  <si>
    <t>427,99</t>
  </si>
  <si>
    <t>10.1.8</t>
  </si>
  <si>
    <t>101883</t>
  </si>
  <si>
    <t>QUADRO DE DISTRIBUIÇÃO DE ENERGIA EM CHAPA DE AÇO GALVANIZADO, DE EMBUTIR, COM BARRAMENTO TRIFÁSICO, PARA 18 DISJUNTORES DIN 100A - FORNECIMENTO E INSTALAÇÃO. AF_10/2020</t>
  </si>
  <si>
    <t>588,45</t>
  </si>
  <si>
    <t>10.1.9</t>
  </si>
  <si>
    <t>101879</t>
  </si>
  <si>
    <t>QUADRO DE DISTRIBUIÇÃO DE ENERGIA EM CHAPA DE AÇO GALVANIZADO, DE EMBUTIR, COM BARRAMENTO TRIFÁSICO, PARA 24 DISJUNTORES DIN 100A - FORNECIMENTO E INSTALAÇÃO. AF_10/2020</t>
  </si>
  <si>
    <t>617,02</t>
  </si>
  <si>
    <t>10.1.10</t>
  </si>
  <si>
    <t>101562</t>
  </si>
  <si>
    <t>CABO DE COBRE FLEXÍVEL ISOLADO, 25 MM², 0,6/1,0 KV, PARA REDE AÉREA DE DISTRIBUIÇÃO DE ENERGIA ELÉTRICA DE BAIXA TENSÃO - FORNECIMENTO E INSTALAÇÃO. AF_07/2020</t>
  </si>
  <si>
    <t>32,59</t>
  </si>
  <si>
    <t>10.1.11</t>
  </si>
  <si>
    <t>92990</t>
  </si>
  <si>
    <t>CABO DE COBRE FLEXÍVEL ISOLADO, 70 MM², ANTI-CHAMA 0,6/1,0 KV, PARA REDE ENTERRADA DE DISTRIBUIÇÃO DE ENERGIA ELÉTRICA - FORNECIMENTO E INSTALAÇÃO. AF_12/2021</t>
  </si>
  <si>
    <t>99,04</t>
  </si>
  <si>
    <t>10.1.12</t>
  </si>
  <si>
    <t>91935</t>
  </si>
  <si>
    <t>CABO DE COBRE FLEXÍVEL ISOLADO, 16 MM², ANTI-CHAMA 0,6/1,0 KV, PARA CIRCUITOS TERMINAIS - FORNECIMENTO E INSTALAÇÃO. AF_03/2023</t>
  </si>
  <si>
    <t>32,22</t>
  </si>
  <si>
    <t>10.1.13</t>
  </si>
  <si>
    <t>92986</t>
  </si>
  <si>
    <t>CABO DE COBRE FLEXÍVEL ISOLADO, 35 MM², ANTI-CHAMA 0,6/1,0 KV, PARA REDE ENTERRADA DE DISTRIBUIÇÃO DE ENERGIA ELÉTRICA - FORNECIMENTO E INSTALAÇÃO. AF_12/2021</t>
  </si>
  <si>
    <t>49,21</t>
  </si>
  <si>
    <t>10.1.14</t>
  </si>
  <si>
    <t>93653</t>
  </si>
  <si>
    <t>DISJUNTOR MONOPOLAR TIPO DIN, CORRENTE NOMINAL DE 10A - FORNECIMENTO E INSTALAÇÃO. AF_10/2020</t>
  </si>
  <si>
    <t>14,64</t>
  </si>
  <si>
    <t>10.1.15</t>
  </si>
  <si>
    <t>93654</t>
  </si>
  <si>
    <t>DISJUNTOR MONOPOLAR TIPO DIN, CORRENTE NOMINAL DE 16A - FORNECIMENTO E INSTALAÇÃO. AF_10/2020</t>
  </si>
  <si>
    <t>15,42</t>
  </si>
  <si>
    <t>10.1.16</t>
  </si>
  <si>
    <t>93664</t>
  </si>
  <si>
    <t>DISJUNTOR BIPOLAR TIPO DIN, CORRENTE NOMINAL DE 32A - FORNECIMENTO E INSTALAÇÃO. AF_10/2020</t>
  </si>
  <si>
    <t>78,82</t>
  </si>
  <si>
    <t>10.1.17</t>
  </si>
  <si>
    <t>93655</t>
  </si>
  <si>
    <t>DISJUNTOR MONOPOLAR TIPO DIN, CORRENTE NOMINAL DE 20A - FORNECIMENTO E INSTALAÇÃO. AF_10/2020</t>
  </si>
  <si>
    <t>17,02</t>
  </si>
  <si>
    <t>10.1.18</t>
  </si>
  <si>
    <t>93656</t>
  </si>
  <si>
    <t>DISJUNTOR MONOPOLAR TIPO DIN, CORRENTE NOMINAL DE 25A - FORNECIMENTO E INSTALAÇÃO. AF_10/2020</t>
  </si>
  <si>
    <t>10.1.19</t>
  </si>
  <si>
    <t>93660</t>
  </si>
  <si>
    <t>DISJUNTOR BIPOLAR TIPO DIN, CORRENTE NOMINAL DE 10A - FORNECIMENTO E INSTALAÇÃO. AF_10/2020</t>
  </si>
  <si>
    <t>70,18</t>
  </si>
  <si>
    <t>10.1.20</t>
  </si>
  <si>
    <t>93661</t>
  </si>
  <si>
    <t>DISJUNTOR BIPOLAR TIPO DIN, CORRENTE NOMINAL DE 16A - FORNECIMENTO E INSTALAÇÃO. AF_10/2020</t>
  </si>
  <si>
    <t>71,74</t>
  </si>
  <si>
    <t>10.1.21</t>
  </si>
  <si>
    <t>101894</t>
  </si>
  <si>
    <t>DISJUNTOR TRIPOLAR TIPO NEMA, CORRENTE NOMINAL DE 60 ATÉ 100A - FORNECIMENTO E INSTALAÇÃO. AF_10/2020</t>
  </si>
  <si>
    <t>195,56</t>
  </si>
  <si>
    <t>10.1.22</t>
  </si>
  <si>
    <t>93667</t>
  </si>
  <si>
    <t>DISJUNTOR TRIPOLAR TIPO DIN, CORRENTE NOMINAL DE 10A - FORNECIMENTO E INSTALAÇÃO. AF_10/2020</t>
  </si>
  <si>
    <t>88,01</t>
  </si>
  <si>
    <t>10.1.23</t>
  </si>
  <si>
    <t>93668</t>
  </si>
  <si>
    <t>DISJUNTOR TRIPOLAR TIPO DIN, CORRENTE NOMINAL DE 16A - FORNECIMENTO E INSTALAÇÃO. AF_10/2020</t>
  </si>
  <si>
    <t>90,34</t>
  </si>
  <si>
    <t>10.1.24</t>
  </si>
  <si>
    <t>93669</t>
  </si>
  <si>
    <t>DISJUNTOR TRIPOLAR TIPO DIN, CORRENTE NOMINAL DE 20A - FORNECIMENTO E INSTALAÇÃO. AF_10/2020</t>
  </si>
  <si>
    <t>95,19</t>
  </si>
  <si>
    <t>10.1.25</t>
  </si>
  <si>
    <t>93670</t>
  </si>
  <si>
    <t>DISJUNTOR TRIPOLAR TIPO DIN, CORRENTE NOMINAL DE 25A - FORNECIMENTO E INSTALAÇÃO. AF_10/2020</t>
  </si>
  <si>
    <t>10.1.26</t>
  </si>
  <si>
    <t>93671</t>
  </si>
  <si>
    <t>DISJUNTOR TRIPOLAR TIPO DIN, CORRENTE NOMINAL DE 32A - FORNECIMENTO E INSTALAÇÃO. AF_10/2020</t>
  </si>
  <si>
    <t>100,97</t>
  </si>
  <si>
    <t>10.1.27</t>
  </si>
  <si>
    <t>93672</t>
  </si>
  <si>
    <t>DISJUNTOR TRIPOLAR TIPO DIN, CORRENTE NOMINAL DE 40A - FORNECIMENTO E INSTALAÇÃO. AF_10/2020</t>
  </si>
  <si>
    <t>109,85</t>
  </si>
  <si>
    <t>10.1.28</t>
  </si>
  <si>
    <t>101896</t>
  </si>
  <si>
    <t>DISJUNTOR TERMOMAGNÉTICO TRIPOLAR, CORRENTE NOMINAL DE 200A - FORNECIMENTO E INSTALAÇÃO. AF_10/2020</t>
  </si>
  <si>
    <t>788,2</t>
  </si>
  <si>
    <t>10.1.29</t>
  </si>
  <si>
    <t>00002374</t>
  </si>
  <si>
    <t>DISJUNTOR TERMOMAGNETICO TRIPOLAR 150 A / 600 V, TIPO FXD / ICC - 35 KA</t>
  </si>
  <si>
    <t>444,45 (15,28%)</t>
  </si>
  <si>
    <t>10.1.30</t>
  </si>
  <si>
    <t>101898</t>
  </si>
  <si>
    <t>DISJUNTOR TERMOMAGNÉTICO TRIPOLAR, CORRENTE NOMINAL DE 400A - FORNECIMENTO E INSTALAÇÃO. AF_10/2020</t>
  </si>
  <si>
    <t>1672,37</t>
  </si>
  <si>
    <t>10.1.31</t>
  </si>
  <si>
    <t>SINAPI.97711</t>
  </si>
  <si>
    <t>DISJUNTOR TETRAPOLAR TIPO DR, CORRENTE NOMINAL DE 40A - FORNECIMENTO E INSTALAÇÃO. AF_10/2020</t>
  </si>
  <si>
    <t>236,28</t>
  </si>
  <si>
    <t>10.1.32</t>
  </si>
  <si>
    <t>SINAPI.93676</t>
  </si>
  <si>
    <t>DISJUNTOR TETRAPOLAR TIPO DR, CORRENTE NOMINAL DE 25A - FORNECIMENTO E INSTALAÇÃO. AF_10/2020</t>
  </si>
  <si>
    <t>216,57</t>
  </si>
  <si>
    <t>10.1.33</t>
  </si>
  <si>
    <t>12.008.0150</t>
  </si>
  <si>
    <t>DISPOSITIVO DR, TETRAPOLAR, SENSIBILIDADE DE 30MA, CORRENTE DE 63A</t>
  </si>
  <si>
    <t>240,26</t>
  </si>
  <si>
    <t>10.1.34</t>
  </si>
  <si>
    <t>12.008.0024</t>
  </si>
  <si>
    <t>DISPOSITIVO DPS CLASSE II, 1 POLO, TENSAO MAXIMA DE 175 V, CORRENTE MAXIMA DE *45* KA (TIPO AC)- FORNECIMENTO E INSTALACAO</t>
  </si>
  <si>
    <t>139,93</t>
  </si>
  <si>
    <t>10.1.35</t>
  </si>
  <si>
    <t>91924</t>
  </si>
  <si>
    <t>CABO DE COBRE FLEXÍVEL ISOLADO, 1,5 MM², ANTI-CHAMA 450/750 V, PARA CIRCUITOS TERMINAIS - FORNECIMENTO E INSTALAÇÃO. AF_03/2023</t>
  </si>
  <si>
    <t>3,76</t>
  </si>
  <si>
    <t>10.1.36</t>
  </si>
  <si>
    <t>91926</t>
  </si>
  <si>
    <t>CABO DE COBRE FLEXÍVEL ISOLADO, 2,5 MM², ANTI-CHAMA 450/750 V, PARA CIRCUITOS TERMINAIS - FORNECIMENTO E INSTALAÇÃO. AF_03/2023</t>
  </si>
  <si>
    <t>5,47</t>
  </si>
  <si>
    <t>10.1.37</t>
  </si>
  <si>
    <t>91928</t>
  </si>
  <si>
    <t>CABO DE COBRE FLEXÍVEL ISOLADO, 4 MM², ANTI-CHAMA 450/750 V, PARA CIRCUITOS TERMINAIS - FORNECIMENTO E INSTALAÇÃO. AF_03/2023</t>
  </si>
  <si>
    <t>8,49</t>
  </si>
  <si>
    <t>10.1.38</t>
  </si>
  <si>
    <t>91930</t>
  </si>
  <si>
    <t>CABO DE COBRE FLEXÍVEL ISOLADO, 6 MM², ANTI-CHAMA 450/750 V, PARA CIRCUITOS TERMINAIS - FORNECIMENTO E INSTALAÇÃO. AF_03/2023</t>
  </si>
  <si>
    <t>11,86</t>
  </si>
  <si>
    <t>10.1.39</t>
  </si>
  <si>
    <t>91932</t>
  </si>
  <si>
    <t>CABO DE COBRE FLEXÍVEL ISOLADO, 10 MM², ANTI-CHAMA 450/750 V, PARA CIRCUITOS TERMINAIS - FORNECIMENTO E INSTALAÇÃO. AF_03/2023</t>
  </si>
  <si>
    <t>21,29</t>
  </si>
  <si>
    <t>10.1.40</t>
  </si>
  <si>
    <t>12.002.0209</t>
  </si>
  <si>
    <t>ELETROCALHA PERFURADA 50X50MM, EM CHAPA DE ACO GALVANIZADA CH. 24, SEM TAMPA, INCLUSIVE CONEXOES - FORNECIMENTO E INSTALAÇÃO</t>
  </si>
  <si>
    <t>64,78</t>
  </si>
  <si>
    <t>10.1.41</t>
  </si>
  <si>
    <t>12.002.0221</t>
  </si>
  <si>
    <t>CURVA HORIZONTAL 50 X 50 MM PARA ELETROCALHA METÁLICA, COM ÂNGULO DE 90° - FORNECIMENTO E INSTALAÇÃO</t>
  </si>
  <si>
    <t>31,34</t>
  </si>
  <si>
    <t>10.1.42</t>
  </si>
  <si>
    <t>12.002.0277</t>
  </si>
  <si>
    <t>TÊ RETO 90º, PARA ELETROCALHA, 50X50</t>
  </si>
  <si>
    <t>62,17</t>
  </si>
  <si>
    <t>10.1.43</t>
  </si>
  <si>
    <t>12.002.0019CEF</t>
  </si>
  <si>
    <t>TERMINAL PARA ELETROCALHA 50X50MM</t>
  </si>
  <si>
    <t>14,85</t>
  </si>
  <si>
    <t>10.1.44</t>
  </si>
  <si>
    <t>12.002.0167</t>
  </si>
  <si>
    <t>CURVA VERTICAL 50 x 50 mm PARA ELETROCALHA METÁLICA, COM ÂNGULO 90°</t>
  </si>
  <si>
    <t>33,36</t>
  </si>
  <si>
    <t>10.1.45</t>
  </si>
  <si>
    <t>12.002.0055</t>
  </si>
  <si>
    <t>SAÍDA LATERAL SIMPLES PARA ELETRODUTO 3/4"</t>
  </si>
  <si>
    <t>19,2</t>
  </si>
  <si>
    <t>10.1.46</t>
  </si>
  <si>
    <t>91996</t>
  </si>
  <si>
    <t>TOMADA MÉDIA DE EMBUTIR (1 MÓDULO), 2P+T 10 A, INCLUINDO SUPORTE E PLACA - FORNECIMENTO E INSTALAÇÃO. AF_03/2023</t>
  </si>
  <si>
    <t>41,36</t>
  </si>
  <si>
    <t>10.1.47</t>
  </si>
  <si>
    <t>92000</t>
  </si>
  <si>
    <t>TOMADA BAIXA DE EMBUTIR (1 MÓDULO), 2P+T 10 A, INCLUINDO SUPORTE E PLACA - FORNECIMENTO E INSTALAÇÃO. AF_03/2023</t>
  </si>
  <si>
    <t>36,65</t>
  </si>
  <si>
    <t>10.1.48</t>
  </si>
  <si>
    <t>92008</t>
  </si>
  <si>
    <t>TOMADA BAIXA DE EMBUTIR (2 MÓDULOS), 2P+T 10 A, INCLUINDO SUPORTE E PLACA - FORNECIMENTO E INSTALAÇÃO. AF_03/2023</t>
  </si>
  <si>
    <t>56,49</t>
  </si>
  <si>
    <t>10.1.49</t>
  </si>
  <si>
    <t>92001</t>
  </si>
  <si>
    <t>TOMADA BAIXA DE EMBUTIR (1 MÓDULO), 2P+T 20 A, INCLUINDO SUPORTE E PLACA - FORNECIMENTO E INSTALAÇÃO. AF_03/2023</t>
  </si>
  <si>
    <t>39,05</t>
  </si>
  <si>
    <t>10.1.50</t>
  </si>
  <si>
    <t>12.005.0112</t>
  </si>
  <si>
    <t>TOMADA 2P+T10A, PARA PISO, COM PLACA EM METAL AMARELO E CAIXA PVC 4X2"</t>
  </si>
  <si>
    <t>130,95</t>
  </si>
  <si>
    <t>10.1.51</t>
  </si>
  <si>
    <t>91997</t>
  </si>
  <si>
    <t>TOMADA MÉDIA DE EMBUTIR (1 MÓDULO), 2P+T 20 A, INCLUINDO SUPORTE E PLACA - FORNECIMENTO E INSTALAÇÃO. AF_03/2023</t>
  </si>
  <si>
    <t>43,76</t>
  </si>
  <si>
    <t>10.1.52</t>
  </si>
  <si>
    <t>92004</t>
  </si>
  <si>
    <t>TOMADA MÉDIA DE EMBUTIR (2 MÓDULOS), 2P+T 10 A, INCLUINDO SUPORTE E PLACA - FORNECIMENTO E INSTALAÇÃO. AF_03/2023</t>
  </si>
  <si>
    <t>65,96</t>
  </si>
  <si>
    <t>10.1.53</t>
  </si>
  <si>
    <t>91981</t>
  </si>
  <si>
    <t>INTERRUPTOR BIPOLAR (1 MÓDULO), 10A/250V, INCLUINDO SUPORTE E PLACA - FORNECIMENTO E INSTALAÇÃO. AF_03/2023</t>
  </si>
  <si>
    <t>57,69</t>
  </si>
  <si>
    <t>10.1.54</t>
  </si>
  <si>
    <t>91959</t>
  </si>
  <si>
    <t>INTERRUPTOR SIMPLES (2 MÓDULOS), 10A/250V, INCLUINDO SUPORTE E PLACA - FORNECIMENTO E INSTALAÇÃO. AF_03/2023</t>
  </si>
  <si>
    <t>53,21</t>
  </si>
  <si>
    <t>10.1.55</t>
  </si>
  <si>
    <t>91953</t>
  </si>
  <si>
    <t>INTERRUPTOR SIMPLES (1 MÓDULO), 10A/250V, INCLUINDO SUPORTE E PLACA - FORNECIMENTO E INSTALAÇÃO. AF_03/2023</t>
  </si>
  <si>
    <t>34,99</t>
  </si>
  <si>
    <t>10.1.56</t>
  </si>
  <si>
    <t>91955</t>
  </si>
  <si>
    <t>INTERRUPTOR PARALELO (1 MÓDULO), 10A/250V, INCLUINDO SUPORTE E PLACA - FORNECIMENTO E INSTALAÇÃO. AF_03/2023</t>
  </si>
  <si>
    <t>42,61</t>
  </si>
  <si>
    <t>10.1.57</t>
  </si>
  <si>
    <t>91945</t>
  </si>
  <si>
    <t>SUPORTE PARAFUSADO COM PLACA DE ENCAIXE 4" X 2" ALTO (2,00 M DO PISO) PARA PONTO ELÉTRICO - FORNECIMENTO E INSTALAÇÃO. AF_03/2023</t>
  </si>
  <si>
    <t>16,58</t>
  </si>
  <si>
    <t>10.1.58</t>
  </si>
  <si>
    <t>SINAPI.100910</t>
  </si>
  <si>
    <t>LUMINÁRIA TIPO CALHA, DE SOBREPOR, COM 2 LÂMPADAS TUBULARES LED DE 18 W, SEM REATOR - FORNECIMENTO E INSTALAÇÃO. AF_02/2020</t>
  </si>
  <si>
    <t>333,15</t>
  </si>
  <si>
    <t>10.1.59</t>
  </si>
  <si>
    <t>103782</t>
  </si>
  <si>
    <t>LUMINÁRIA TIPO PLAFON CIRCULAR, DE SOBREPOR, COM LED DE 12/13 W - FORNECIMENTO E INSTALAÇÃO. AF_09/2024</t>
  </si>
  <si>
    <t>35,27</t>
  </si>
  <si>
    <t>10.1.60</t>
  </si>
  <si>
    <t>97605</t>
  </si>
  <si>
    <t>LUMINÁRIA ARANDELA TIPO MEIA LUA, DE SOBREPOR, COM 1 LÂMPADA LED DE 6 W, SEM REATOR - FORNECIMENTO E INSTALAÇÃO. AF_09/2024</t>
  </si>
  <si>
    <t>102,85</t>
  </si>
  <si>
    <t>10.1.61</t>
  </si>
  <si>
    <t>11.006.0080</t>
  </si>
  <si>
    <t>CAIXA DE PASSAGEM 30X30X40 COM TAMPA E DRENO BRITA</t>
  </si>
  <si>
    <t>278,45</t>
  </si>
  <si>
    <t>10.1.62</t>
  </si>
  <si>
    <t>12.010.0016</t>
  </si>
  <si>
    <t>POSTE DE 6 METROS COM LUMINÁRIA LED 137 W COM 2 PÉTALAS E SUPORTE DUPLO PARA FIXAÇÃO - FORNECIMENTO E INSTALAÇÃO</t>
  </si>
  <si>
    <t>2865,86</t>
  </si>
  <si>
    <t>10.1.63</t>
  </si>
  <si>
    <t>12.003.0058</t>
  </si>
  <si>
    <t>REFLETOR HOLOFOTE LED 150 W, A  PROVA DÁGUA, BRANCO FRIO - FORNECIMENTO E INSTALAÇÃO</t>
  </si>
  <si>
    <t>250</t>
  </si>
  <si>
    <t>10.1.64</t>
  </si>
  <si>
    <t>101632</t>
  </si>
  <si>
    <t>RELÉ FOTOELÉTRICO PARA COMANDO DE ILUMINAÇÃO EXTERNA 1000 W - FORNECIMENTO E INSTALAÇÃO. AF_02/2025</t>
  </si>
  <si>
    <t>44,82</t>
  </si>
  <si>
    <t>10.1.65</t>
  </si>
  <si>
    <t>90456</t>
  </si>
  <si>
    <t>QUEBRA EM ALVENARIA PARA INSTALAÇÃO DE CAIXA DE TOMADA (4X4 OU 4X2). AF_09/2023</t>
  </si>
  <si>
    <t>6,75</t>
  </si>
  <si>
    <t>10.1.66</t>
  </si>
  <si>
    <t>12.001.0014</t>
  </si>
  <si>
    <t>CAIXA DE LIGAÇÃO EM CHAPA AÇO ESTAMPADA 4X4"</t>
  </si>
  <si>
    <t>10.1.67</t>
  </si>
  <si>
    <t>12.003.0134</t>
  </si>
  <si>
    <t>REFLETOR RETANGULAR FECHADO LED, REF. FLOOD LIGHT IP 68, 250W, 26.000LM, COM DOIS MODULOS DA RCA OU SIMILAR - FORNECIMENTO E INSTALACAO</t>
  </si>
  <si>
    <t>414,87</t>
  </si>
  <si>
    <t>10.1.68</t>
  </si>
  <si>
    <t>102137</t>
  </si>
  <si>
    <t>CHAVE DE BOIA AUTOMÁTICA SUPERIOR/INFERIOR 15A/250V - FORNECIMENTO E INSTALAÇÃO. AF_12/2020</t>
  </si>
  <si>
    <t>110,31</t>
  </si>
  <si>
    <t>10.1.69</t>
  </si>
  <si>
    <t>101901</t>
  </si>
  <si>
    <t>CONTATOR TRIPOLAR I NOMINAL 12A - FORNECIMENTO E INSTALAÇÃO. AF_10/2020</t>
  </si>
  <si>
    <t>254,74</t>
  </si>
  <si>
    <t>10.1.70</t>
  </si>
  <si>
    <t>12.011.0050</t>
  </si>
  <si>
    <t>CHAVE COMUTADORA/SELETORA COM 1 POLO E 2 POSIÇÕES PARA 25A</t>
  </si>
  <si>
    <t>246,46</t>
  </si>
  <si>
    <t>10.1.71</t>
  </si>
  <si>
    <t>12.001.0264</t>
  </si>
  <si>
    <t>CAIXA PARA QUADRO DE COMANDO METÁLICA DE SOBREPOR 40X40X20 CM</t>
  </si>
  <si>
    <t>Un</t>
  </si>
  <si>
    <t>272,2</t>
  </si>
  <si>
    <t>10.1.72</t>
  </si>
  <si>
    <t>90447</t>
  </si>
  <si>
    <t>RASGO LINEAR MANUAL EM ALVENARIA, PARA ELETRODUTOS, DIÂMETROS MENORES OU IGUAIS A 40 MM. AF_09/2023</t>
  </si>
  <si>
    <t>10,18</t>
  </si>
  <si>
    <t>10.2</t>
  </si>
  <si>
    <t>AR CONDICIONADO</t>
  </si>
  <si>
    <t>10.2.1</t>
  </si>
  <si>
    <t>91911</t>
  </si>
  <si>
    <t>CURVA 90 GRAUS PARA ELETRODUTO, PVC, ROSCÁVEL, DN 20 MM (1/2"), PARA CIRCUITOS TERMINAIS, INSTALADA EM PAREDE - FORNECIMENTO E INSTALAÇÃO. AF_03/2023</t>
  </si>
  <si>
    <t>19,69</t>
  </si>
  <si>
    <t>10.2.2</t>
  </si>
  <si>
    <t>91914</t>
  </si>
  <si>
    <t>CURVA 90 GRAUS PARA ELETRODUTO, PVC, ROSCÁVEL, DN 25 MM (3/4"), PARA CIRCUITOS TERMINAIS, INSTALADA EM PAREDE - FORNECIMENTO E INSTALAÇÃO. AF_03/2023</t>
  </si>
  <si>
    <t>21,17</t>
  </si>
  <si>
    <t>10.2.3</t>
  </si>
  <si>
    <t>93018</t>
  </si>
  <si>
    <t>CURVA 90 GRAUS PARA ELETRODUTO, PVC, ROSCÁVEL, DN 50 MM (1 1/2"), PARA REDE ENTERRADA DE DISTRIBUIÇÃO DE ENERGIA ELÉTRICA - FORNECIMENTO E INSTALAÇÃO. AF_12/2021</t>
  </si>
  <si>
    <t>26,66</t>
  </si>
  <si>
    <t>10.2.4</t>
  </si>
  <si>
    <t>93022</t>
  </si>
  <si>
    <t>CURVA 90 GRAUS PARA ELETRODUTO, PVC, ROSCÁVEL, DN 75 MM (2 1/2"), PARA REDE ENTERRADA DE DISTRIBUIÇÃO DE ENERGIA ELÉTRICA - FORNECIMENTO E INSTALAÇÃO. AF_12/2021</t>
  </si>
  <si>
    <t>52,17</t>
  </si>
  <si>
    <t>10.2.5</t>
  </si>
  <si>
    <t>91870</t>
  </si>
  <si>
    <t>ELETRODUTO RÍGIDO ROSCÁVEL, PVC, DN 20 MM (1/2"), PARA CIRCUITOS TERMINAIS, INSTALADO EM PAREDE - FORNECIMENTO E INSTALAÇÃO. AF_03/2023</t>
  </si>
  <si>
    <t>15,59</t>
  </si>
  <si>
    <t>10.2.6</t>
  </si>
  <si>
    <t>91871</t>
  </si>
  <si>
    <t>ELETRODUTO RÍGIDO ROSCÁVEL, PVC, DN 25 MM (3/4"), PARA CIRCUITOS TERMINAIS, INSTALADO EM PAREDE - FORNECIMENTO E INSTALAÇÃO. AF_03/2023</t>
  </si>
  <si>
    <t>17,8</t>
  </si>
  <si>
    <t>10.2.7</t>
  </si>
  <si>
    <t>93008</t>
  </si>
  <si>
    <t>ELETRODUTO RÍGIDO ROSCÁVEL, PVC, DN 50 MM (1 1/2"), PARA REDE ENTERRADA DE DISTRIBUIÇÃO DE ENERGIA ELÉTRICA - FORNECIMENTO E INSTALAÇÃO. AF_12/2021</t>
  </si>
  <si>
    <t>23,65</t>
  </si>
  <si>
    <t>10.2.8</t>
  </si>
  <si>
    <t>93010</t>
  </si>
  <si>
    <t>ELETRODUTO RÍGIDO ROSCÁVEL, PVC, DN 75 MM (2 1/2"), PARA REDE ENTERRADA DE DISTRIBUIÇÃO DE ENERGIA ELÉTRICA - FORNECIMENTO E INSTALAÇÃO. AF_12/2021</t>
  </si>
  <si>
    <t>49,3</t>
  </si>
  <si>
    <t>10.2.9</t>
  </si>
  <si>
    <t>91882</t>
  </si>
  <si>
    <t>LUVA PARA ELETRODUTO, PVC, ROSCÁVEL, DN 20 MM (1/2"), PARA CIRCUITOS TERMINAIS, INSTALADA EM PAREDE - FORNECIMENTO E INSTALAÇÃO. AF_03/2023</t>
  </si>
  <si>
    <t>12,11</t>
  </si>
  <si>
    <t>10.2.10</t>
  </si>
  <si>
    <t>91884</t>
  </si>
  <si>
    <t>LUVA PARA ELETRODUTO, PVC, ROSCÁVEL, DN 25 MM (3/4"), PARA CIRCUITOS TERMINAIS, INSTALADA EM PAREDE - FORNECIMENTO E INSTALAÇÃO. AF_03/2023</t>
  </si>
  <si>
    <t>13,5</t>
  </si>
  <si>
    <t>10.2.11</t>
  </si>
  <si>
    <t>93013</t>
  </si>
  <si>
    <t>LUVA PARA ELETRODUTO, PVC, ROSCÁVEL, DN 50 MM (1 1/2"), PARA REDE ENTERRADA DE DISTRIBUIÇÃO DE ENERGIA ELÉTRICA - FORNECIMENTO E INSTALAÇÃO. AF_12/2021</t>
  </si>
  <si>
    <t>17,52</t>
  </si>
  <si>
    <t>10.2.12</t>
  </si>
  <si>
    <t>93015</t>
  </si>
  <si>
    <t>LUVA PARA ELETRODUTO, PVC, ROSCÁVEL, DN 75 MM (2 1/2"), PARA REDE ENTERRADA DE DISTRIBUIÇÃO DE ENERGIA ELÉTRICA - FORNECIMENTO E INSTALAÇÃO. AF_12/2021</t>
  </si>
  <si>
    <t>30,55</t>
  </si>
  <si>
    <t>10.2.13</t>
  </si>
  <si>
    <t>SINAPI.97282</t>
  </si>
  <si>
    <t>COTOVELO RETO 90º PARA ELETROCALHA, LISA OU PERFURADA EM AÇO GALVANIZADO, LARGURA DE 100MM E ALTURA DE 50MM - FORNECIMENTO E INSTALAÇÃO. AF_09/2016</t>
  </si>
  <si>
    <t>148,17</t>
  </si>
  <si>
    <t>10.2.14</t>
  </si>
  <si>
    <t>SINAPI.97288</t>
  </si>
  <si>
    <t>COTOVELO RETO 90º, PARA ELETROCALHA, LISA OU PERFURADA EM AÇO GALVANIZADO, LARGURA DE 150MM E ALTURA DE 50MM - FORNECIMENTO E INSTALAÇÃO. AF_09/2016</t>
  </si>
  <si>
    <t>146,52</t>
  </si>
  <si>
    <t>10.2.15</t>
  </si>
  <si>
    <t>12.002.0308</t>
  </si>
  <si>
    <t>CRUZETA 100 x 50 MM PARA ELETROCALHA PERFURADA METÁLICA</t>
  </si>
  <si>
    <t>47,08</t>
  </si>
  <si>
    <t>10.2.16</t>
  </si>
  <si>
    <t>12.002.0359</t>
  </si>
  <si>
    <t>CURVA DE INVERSAO,90º,PARA ELETROCALHA PERFURADA OU LISA,50X 50MM.FORNECIMENTO E COLOCACAO</t>
  </si>
  <si>
    <t>54,62</t>
  </si>
  <si>
    <t>10.2.17</t>
  </si>
  <si>
    <t>12.002.0358</t>
  </si>
  <si>
    <t>CURVA DE INVERSAO,90º,PARA ELETROCALHA PERFURADA OU LISA,100 X50MM.FORNECIMENTO E COLOCACAO</t>
  </si>
  <si>
    <t>62,73</t>
  </si>
  <si>
    <t>10.2.18</t>
  </si>
  <si>
    <t>12.002.0373</t>
  </si>
  <si>
    <t>CURVA DE INVERSAO,90º,PARA ELETROCALHA PERFURADA OU LISA,150 X50MM.FORNECIMENTO E COLOCACAO</t>
  </si>
  <si>
    <t>86,28</t>
  </si>
  <si>
    <t>10.2.19</t>
  </si>
  <si>
    <t>SINAPI.97236CEF</t>
  </si>
  <si>
    <t>ELETROCALHA LISA OU PERFURADA EM AÇO GALVANIZADO, LARGURA 50MM E ALTURA 50MM, INCLUSIVE EMENDA E FIXAÇÃO - FORNECIMENTO E INSTALAÇÃO. AF_09/2016</t>
  </si>
  <si>
    <t>73,7</t>
  </si>
  <si>
    <t>10.2.20</t>
  </si>
  <si>
    <t>SINAPI.97238</t>
  </si>
  <si>
    <t>ELETROCALHA LISA OU PERFURADA EM AÇO GALVANIZADO, LARGURA  100MM E ALTURA 50MM, INCLUSIVE EMENDA E FIXAÇÃO - FORNECIMENTO E INSTALAÇÃO. AF_09/2016</t>
  </si>
  <si>
    <t>83,03</t>
  </si>
  <si>
    <t>10.2.21</t>
  </si>
  <si>
    <t>SINAPI.97240CEF</t>
  </si>
  <si>
    <t>ELETROCALHA LISA OU PERFURADA EM AÇO GALVANIZADO, LARGURA 150MM E ALTURA 50MM, INCLUSIVE EMENDA E FIXAÇÃO - FORNECIMENTO E INSTALAÇÃO. (AF.GEOR)</t>
  </si>
  <si>
    <t>95,05</t>
  </si>
  <si>
    <t>10.2.22</t>
  </si>
  <si>
    <t>12.002.0374</t>
  </si>
  <si>
    <t>REDUCAO CONCENTRICA,PARA ELETROCALHA PERFURADA OU LISA,150X50MM.FORNECIMENTO E COLOCACAO</t>
  </si>
  <si>
    <t>74,22</t>
  </si>
  <si>
    <t>10.2.23</t>
  </si>
  <si>
    <t>12.002.0369</t>
  </si>
  <si>
    <t>REDUCAO CONCENTRICA,PARA ELETROCALHA PERFURADA OU LISA,100X50MM.FORNECIMENTO E COLOCACAO</t>
  </si>
  <si>
    <t>62,12</t>
  </si>
  <si>
    <t>10.2.24</t>
  </si>
  <si>
    <t>SINAPI.97315</t>
  </si>
  <si>
    <t>TÊ HORIZONTAL 90º, PARA ELETROCALHA, LISA OU PERFURADA EM AÇO GALVANIZADO, LARGURA DE 100MM E ALTURA DE 50MM - FORNECIMENTO E INSTALAÇÃO. AF_09/2016</t>
  </si>
  <si>
    <t>203,61</t>
  </si>
  <si>
    <t>10.2.25</t>
  </si>
  <si>
    <t>SINAPI.97317</t>
  </si>
  <si>
    <t>TÊ HORIZONTAL 90º, PARA ELETROCALHA, LISA OU PERFURADA EM AÇO GALVANIZADO, LARGURA DE 150MM E ALTURA DE 50MM - FORNECIMENTO E INSTALAÇÃO. AF_09/2016</t>
  </si>
  <si>
    <t>217,59</t>
  </si>
  <si>
    <t>10.2.26</t>
  </si>
  <si>
    <t>SINAPI.97313</t>
  </si>
  <si>
    <t>TÊ HORIZONTAL 90º, PARA ELETROCALHA, LISA OU PERFURADA EM AÇO GALVANIZADO, LARGURA DE 50MM E ALTURA DE 50MM - FORNECIMENTO E INSTALAÇÃO. AF_09/2016</t>
  </si>
  <si>
    <t>193,66</t>
  </si>
  <si>
    <t>10.2.27</t>
  </si>
  <si>
    <t>95817</t>
  </si>
  <si>
    <t>CONDULETE DE PVC, TIPO X, PARA ELETRODUTO DE PVC SOLDÁVEL DN 25 MM (3/4"), APARENTE - FORNECIMENTO E INSTALAÇÃO. AF_10/2022</t>
  </si>
  <si>
    <t>41,29</t>
  </si>
  <si>
    <t>10.2.28</t>
  </si>
  <si>
    <t>12.009.0045</t>
  </si>
  <si>
    <t>CABO DE COBRE ISOLADO COM EPR/XLPE 1KV (90G) 6MM2 - FORNECIMENTO E INSTALACAO (AF.GEOR)</t>
  </si>
  <si>
    <t>16,92</t>
  </si>
  <si>
    <t>10.2.29</t>
  </si>
  <si>
    <t>12.009.0046</t>
  </si>
  <si>
    <t>CABO DE COBRE ISOLADO COM EPR/XLPE 1KV (90G) 10MM2 - FORNECIMENTO E INSTALACAO (AF.GEOR)</t>
  </si>
  <si>
    <t>22,87</t>
  </si>
  <si>
    <t>10.2.30</t>
  </si>
  <si>
    <t>12.009.0047</t>
  </si>
  <si>
    <t>CABO DE COBRE ISOLADO COM EPR/XLPE 1KV (90G) 16MM2 - FORNECIMENTO E INSTALACAO (AF.GEOR)</t>
  </si>
  <si>
    <t>31,71</t>
  </si>
  <si>
    <t>10.2.31</t>
  </si>
  <si>
    <t>12.009.0052</t>
  </si>
  <si>
    <t>CABO DE COBRE ISOLADO COM EPR/XLPE 1KV (90G) 25MM2 - FORNECIMENTO E INSTALACAO (AF.GEOR)</t>
  </si>
  <si>
    <t>44,21</t>
  </si>
  <si>
    <t>10.2.32</t>
  </si>
  <si>
    <t>12.009.0053</t>
  </si>
  <si>
    <t>CABO DE COBRE ISOLADO COM EPR/XLPE 1KV (90G) 35MM2 - FORNECIMENTO E INSTALACAO (AF.GEOR)</t>
  </si>
  <si>
    <t>60,99</t>
  </si>
  <si>
    <t>10.2.33</t>
  </si>
  <si>
    <t>10.2.34</t>
  </si>
  <si>
    <t>10.2.35</t>
  </si>
  <si>
    <t>10.2.36</t>
  </si>
  <si>
    <t>12.001.0172</t>
  </si>
  <si>
    <t>QUADRO DE DISTRIBUIÇÃO DE ENERGIA DE EMBUTIR, COM BARRAMENTO TRIFÁSICO DE 225A, CAPACIDADE PARA ATÉ 56 DISJUNTORES DIN, FORNECIMENTO E INSTALAÇÃO</t>
  </si>
  <si>
    <t>2000,72</t>
  </si>
  <si>
    <t>10.2.37</t>
  </si>
  <si>
    <t>10.2.38</t>
  </si>
  <si>
    <t>12.001.0272</t>
  </si>
  <si>
    <t>QUADRO DE DISTRIBUIÇÃO DE ENERGIA EM CHAPA DE AÇO GALVANIZADO, DE EMBUTIR, COM BARRAMENTO TRIFÁSICO, PARA 30 DISJUNTORES DIN 100A - FORNECIMENTO E INSTALAÇÃO. AF_10/2020</t>
  </si>
  <si>
    <t>711,16</t>
  </si>
  <si>
    <t>10.2.39</t>
  </si>
  <si>
    <t>12.001.0303</t>
  </si>
  <si>
    <t>QUADRO DE DISTRIBUIÇÃO DE ENERGIA EM CHAPA DE AÇO GALVANIZADO, DE EMBUTIR, COM BARRAMENTO TRIFÁSICO, PARA 18 DISJUNTORES DIN 340A - FORNECIMENTO E INSTALAÇÃO</t>
  </si>
  <si>
    <t>795,87</t>
  </si>
  <si>
    <t>10.2.40</t>
  </si>
  <si>
    <t>12.001.0304</t>
  </si>
  <si>
    <t>QUADRO DE DISTRIBUIÇÃO DE ENERGIA EM CHAPA DE AÇO GALVANIZADO, DE EMBUTIR, COM BARRAMENTO TRIFÁSICO, PARA 24 DISJUNTORES DIN 340A - FORNECIMENTO E INSTALAÇÃO.</t>
  </si>
  <si>
    <t>928,16</t>
  </si>
  <si>
    <t>10.2.41</t>
  </si>
  <si>
    <t>10.2.42</t>
  </si>
  <si>
    <t>10.2.43</t>
  </si>
  <si>
    <t>93662</t>
  </si>
  <si>
    <t>DISJUNTOR BIPOLAR TIPO DIN, CORRENTE NOMINAL DE 20A - FORNECIMENTO E INSTALAÇÃO. AF_10/2020</t>
  </si>
  <si>
    <t>74,96</t>
  </si>
  <si>
    <t>10.2.44</t>
  </si>
  <si>
    <t>10.2.45</t>
  </si>
  <si>
    <t>10.2.46</t>
  </si>
  <si>
    <t>93673</t>
  </si>
  <si>
    <t>DISJUNTOR TRIPOLAR TIPO DIN, CORRENTE NOMINAL DE 50A - FORNECIMENTO E INSTALAÇÃO. AF_10/2020</t>
  </si>
  <si>
    <t>121,38</t>
  </si>
  <si>
    <t>10.2.48</t>
  </si>
  <si>
    <t>12.008.0195</t>
  </si>
  <si>
    <t>DISJUNTOR TRIPOLAR TIPO DIN, CORRENTE NOMINAL DE 150A - FORNECIMENTO E INSTALAÇÃO</t>
  </si>
  <si>
    <t>520,71</t>
  </si>
  <si>
    <t>10.2.49</t>
  </si>
  <si>
    <t>12.008.0196</t>
  </si>
  <si>
    <t>DISJUNTOR TRIPOLAR, CORRENTE NOMINAL DE 275A - FORNECIMENTO E INSTALAÇÃO</t>
  </si>
  <si>
    <t>2344,23</t>
  </si>
  <si>
    <t>10.2.50</t>
  </si>
  <si>
    <t>12.008.0038</t>
  </si>
  <si>
    <t>DISPOSITIVO DPS CLASSE II, 1 POLO, TENSAO MAXIMA DE 275 V, CORRENTE MAXIMA DE *45* KA (TIPO AC)</t>
  </si>
  <si>
    <t>140,53</t>
  </si>
  <si>
    <t>10.2.51</t>
  </si>
  <si>
    <t>10.3</t>
  </si>
  <si>
    <t>QUADROS DE DISTRIBUIÇÃO</t>
  </si>
  <si>
    <t>10.3.1</t>
  </si>
  <si>
    <t>11.006.0088</t>
  </si>
  <si>
    <t>CAIXA DE PASSAGEM PVC PARA ELÉTRICA 30X30X10CM (SOBREPOR),FORNECIMENTO E INSTALAÇÃO</t>
  </si>
  <si>
    <t>187,41</t>
  </si>
  <si>
    <t>10.3.2</t>
  </si>
  <si>
    <t>91917</t>
  </si>
  <si>
    <t>CURVA 90 GRAUS PARA ELETRODUTO, PVC, ROSCÁVEL, DN 32 MM (1"), PARA CIRCUITOS TERMINAIS, INSTALADA EM PAREDE - FORNECIMENTO E INSTALAÇÃO. AF_03/2023</t>
  </si>
  <si>
    <t>24,63</t>
  </si>
  <si>
    <t>10.3.3</t>
  </si>
  <si>
    <t>93026</t>
  </si>
  <si>
    <t>CURVA 90 GRAUS PARA ELETRODUTO, PVC, ROSCÁVEL, DN 110 MM (4"), PARA REDE ENTERRADA DE DISTRIBUIÇÃO DE ENERGIA ELÉTRICA - FORNECIMENTO E INSTALAÇÃO. AF_12/2021</t>
  </si>
  <si>
    <t>86,69</t>
  </si>
  <si>
    <t>10.3.4</t>
  </si>
  <si>
    <t>10.3.5</t>
  </si>
  <si>
    <t>97669</t>
  </si>
  <si>
    <t>ELETRODUTO FLEXÍVEL CORRUGADO, PEAD, DN 90 (3"), PARA REDE ENTERRADA DE DISTRIBUIÇÃO DE ENERGIA ELÉTRICA - FORNECIMENTO E INSTALAÇÃO. AF_12/2021</t>
  </si>
  <si>
    <t>23,74</t>
  </si>
  <si>
    <t>10.3.6</t>
  </si>
  <si>
    <t>97670</t>
  </si>
  <si>
    <t>ELETRODUTO FLEXÍVEL CORRUGADO, PEAD, DN 100 (4"), PARA REDE ENTERRADA DE DISTRIBUIÇÃO DE ENERGIA ELÉTRICA - FORNECIMENTO E INSTALAÇÃO. AF_12/2021</t>
  </si>
  <si>
    <t>30,66</t>
  </si>
  <si>
    <t>10.3.7</t>
  </si>
  <si>
    <t>12.002.0206</t>
  </si>
  <si>
    <t>ELETRODUTO FLEXÍVEL CORRUGADO PESADO, PVC, DN 1.1/2", PARA CIRCUITOS TERMINAIS, INSTALADO EM PAREDE - FORNECIMENTO E INSTALAÇÃO.</t>
  </si>
  <si>
    <t>10,82</t>
  </si>
  <si>
    <t>10.3.8</t>
  </si>
  <si>
    <t>12.002.0292</t>
  </si>
  <si>
    <t>ELETRODUTO FLEXÍVEL CORRUGADO, PVC, DN 1.1/4" MM, PARA CIRCUITOS TERMINAIS, INSTALADO EM PAREDE - FORNECIMENTO E INSTALAÇÃO</t>
  </si>
  <si>
    <t>16,22</t>
  </si>
  <si>
    <t>10.3.9</t>
  </si>
  <si>
    <t>12.002.0175</t>
  </si>
  <si>
    <t>ELETRODUTO FLEXÍVEL CORRUGADO, PEAD, DN 2", PARA CIRCUITOS TERMINAIS, INSTALADO EM PISO - FORNECIMENTO E INSTALAÇÃO.</t>
  </si>
  <si>
    <t>20,06</t>
  </si>
  <si>
    <t>10.3.10</t>
  </si>
  <si>
    <t>12.002.0121</t>
  </si>
  <si>
    <t>ELETRODUTO FLEXÍVEL CORRUGADO, PVC, DN 2.1/2", PARA CIRCUITOS TERMINAIS, INSTALADO EM PISO - FORNECIMENTO E INSTALAÇÃO.</t>
  </si>
  <si>
    <t>74,31</t>
  </si>
  <si>
    <t>10.3.11</t>
  </si>
  <si>
    <t>12.002.0005</t>
  </si>
  <si>
    <t>ELETRODUTO FLEXÍVEL CORRUGADO, PEAD, DN 50 MM (1.1/2"), PARA CIRCUITOS TERMINAIS, INSTALADO EM LAJE - FORNECIMENTO E INSTALAÇÃO.</t>
  </si>
  <si>
    <t>12,56</t>
  </si>
  <si>
    <t>10.3.12</t>
  </si>
  <si>
    <t>91872</t>
  </si>
  <si>
    <t>ELETRODUTO RÍGIDO ROSCÁVEL, PVC, DN 32 MM (1"), PARA CIRCUITOS TERMINAIS, INSTALADO EM PAREDE - FORNECIMENTO E INSTALAÇÃO. AF_03/2023</t>
  </si>
  <si>
    <t>22,84</t>
  </si>
  <si>
    <t>10.3.13</t>
  </si>
  <si>
    <t>91873</t>
  </si>
  <si>
    <t>ELETRODUTO RÍGIDO ROSCÁVEL, PVC, DN 40 MM (1 1/4"), PARA CIRCUITOS TERMINAIS, INSTALADO EM PAREDE - FORNECIMENTO E INSTALAÇÃO. AF_03/2023</t>
  </si>
  <si>
    <t>27,7</t>
  </si>
  <si>
    <t>10.3.14</t>
  </si>
  <si>
    <t>93012</t>
  </si>
  <si>
    <t>ELETRODUTO RÍGIDO ROSCÁVEL, PVC, DN 110 MM (4"), PARA REDE ENTERRADA DE DISTRIBUIÇÃO DE ENERGIA ELÉTRICA - FORNECIMENTO E INSTALAÇÃO. AF_12/2021</t>
  </si>
  <si>
    <t>91,7</t>
  </si>
  <si>
    <t>10.3.15</t>
  </si>
  <si>
    <t>91868</t>
  </si>
  <si>
    <t>ELETRODUTO RÍGIDO ROSCÁVEL, PVC, DN 32 MM (1"), PARA CIRCUITOS TERMINAIS, INSTALADO EM LAJE - FORNECIMENTO E INSTALAÇÃO. AF_03/2023</t>
  </si>
  <si>
    <t>17,68</t>
  </si>
  <si>
    <t>10.3.16</t>
  </si>
  <si>
    <t>91885</t>
  </si>
  <si>
    <t>LUVA PARA ELETRODUTO, PVC, ROSCÁVEL, DN 32 MM (1"), PARA CIRCUITOS TERMINAIS, INSTALADA EM PAREDE - FORNECIMENTO E INSTALAÇÃO. AF_03/2023</t>
  </si>
  <si>
    <t>15,34</t>
  </si>
  <si>
    <t>10.3.17</t>
  </si>
  <si>
    <t>93017</t>
  </si>
  <si>
    <t>LUVA PARA ELETRODUTO, PVC, ROSCÁVEL, DN 110 MM (4"), PARA REDE ENTERRADA DE DISTRIBUIÇÃO DE ENERGIA ELÉTRICA - FORNECIMENTO E INSTALAÇÃO. AF_12/2021</t>
  </si>
  <si>
    <t>53,2</t>
  </si>
  <si>
    <t>10.3.18</t>
  </si>
  <si>
    <t>12.002.0370</t>
  </si>
  <si>
    <t>SAIDA HORIZONTAL PARA ELETRODUTO 1 1/2""</t>
  </si>
  <si>
    <t>16,7</t>
  </si>
  <si>
    <t>10.3.19</t>
  </si>
  <si>
    <t>12.002.0317</t>
  </si>
  <si>
    <t>SAIDA HORIZONTAL PARA ELETROCALHA 1 1/4""</t>
  </si>
  <si>
    <t>10.3.20</t>
  </si>
  <si>
    <t>12.002.0375</t>
  </si>
  <si>
    <t>SAIDA HORIZONTAL PARA ELETRODUTO 2 1/2"</t>
  </si>
  <si>
    <t>18,65</t>
  </si>
  <si>
    <t>10.3.21</t>
  </si>
  <si>
    <t>12.002.0376</t>
  </si>
  <si>
    <t>SAIDA HORIZONTAL PARA ELETRODUTO 2"</t>
  </si>
  <si>
    <t>10.3.22</t>
  </si>
  <si>
    <t>10.3.23</t>
  </si>
  <si>
    <t>12.002.0377</t>
  </si>
  <si>
    <t>COTOVELO RETO 90º, PARA ELETROCALHA, LISA OU PERFURADA EM AÇO GALVANIZADO, LARGURA DE 150MM E ALTURA DE 100MM - FORNECIMENTO E INSTALAÇÃO.</t>
  </si>
  <si>
    <t>10.3.24</t>
  </si>
  <si>
    <t>SINAPI.97276</t>
  </si>
  <si>
    <t>COTOVELO RETO 90º PARA ELETROCALHA, LISA OU PERFURADA EM AÇO GALVANIZADO, LARGURA DE 50MM E ALTURA DE 50MM - FORNECIMENTO E INSTALAÇÃO. AF_09/2016</t>
  </si>
  <si>
    <t>126,69</t>
  </si>
  <si>
    <t>10.3.26</t>
  </si>
  <si>
    <t>SINAPI.97293</t>
  </si>
  <si>
    <t>COTOVELO RETO 90º, PARA ELETROCALHA, LISA OU PERFURADA EM AÇO GALVANIZADO, LARGURA DE 200MM E ALTURA DE 50MM - FORNECIMENTO E INSTALAÇÃO. AF_09/2016</t>
  </si>
  <si>
    <t>167,83</t>
  </si>
  <si>
    <t>12.002.0459</t>
  </si>
  <si>
    <t>COTOVELO RETO 90º, PARA ELETROCALHA, LISA OU PERFURADA EM AÇO GALVANIZADO, LARGURA DE 200MM E ALTURA DE 100MM - FORNECIMENTO E INSTALAÇÃO.</t>
  </si>
  <si>
    <t>180,02</t>
  </si>
  <si>
    <t>10.3.27</t>
  </si>
  <si>
    <t>SINAPI.97300</t>
  </si>
  <si>
    <t>COTOVELO RETO 90º, PARA ELETROCALHA, LISA OU PERFURADA EM AÇO GALVANIZADO, LARGURA DE 400MM E ALTURA DE 50MM - FORNECIMENTO E INSTALAÇÃO. AF_09/2016</t>
  </si>
  <si>
    <t>228,07</t>
  </si>
  <si>
    <t>10.3.28</t>
  </si>
  <si>
    <t>10.3.29</t>
  </si>
  <si>
    <t>12.002.0379</t>
  </si>
  <si>
    <t>CURVA HORIZONTAL 100 x 100 MM PARA ELETROCALHA METÁLICA, COM ÂNGULO 90°, FORNECIMENTO E COLOCAÇÃO</t>
  </si>
  <si>
    <t>43,57</t>
  </si>
  <si>
    <t>10.3.30</t>
  </si>
  <si>
    <t>12.002.0182</t>
  </si>
  <si>
    <t>CURVA VERTICAL 150 X 100 MM PARA ELETROCALHA, COM ÂNGULO 90° - FORNECIMENTO E INSTALAÇÃO</t>
  </si>
  <si>
    <t>68,26</t>
  </si>
  <si>
    <t>10.3.31</t>
  </si>
  <si>
    <t>12.002.0380 CEF</t>
  </si>
  <si>
    <t>FORNECIMENTO E INSTALAÇÃO DE CURVA VERTICAL, PARA ELETROCALHA, 300x100MM</t>
  </si>
  <si>
    <t>113,53</t>
  </si>
  <si>
    <t>10.3.32</t>
  </si>
  <si>
    <t>10.3.33</t>
  </si>
  <si>
    <t>12.002.0361</t>
  </si>
  <si>
    <t>CURVA DE INVERSAO,90º,PARA ELETROCALHA PERFURADA OU LISA,200 X50MM.FORNECIMENTO E COLOCACAO</t>
  </si>
  <si>
    <t>94,87</t>
  </si>
  <si>
    <t>10.3.34</t>
  </si>
  <si>
    <t>10.3.35</t>
  </si>
  <si>
    <t>10.3.36</t>
  </si>
  <si>
    <t>10.3.37</t>
  </si>
  <si>
    <t>SINAPI.97241</t>
  </si>
  <si>
    <t>ELETROCALHA LISA OU PERFURADA EM AÇO GALVANIZADO, LARGURA 200MM E ALTURA 50MM, INCLUSIVE EMENDA E FIXAÇÃO - FORNECIMENTO E INSTALAÇÃO. AF_09/2016</t>
  </si>
  <si>
    <t>184,05</t>
  </si>
  <si>
    <t>10.3.38</t>
  </si>
  <si>
    <t>SINAPI.97243</t>
  </si>
  <si>
    <t>ELETROCALHA LISA OU PERFURADA EM AÇO GALVANIZADO, LARGURA 300MM E ALTURA 50MM, INCLUSIVE EMENDA E FIXAÇÃO - FORNECIMENTO E INSTALAÇÃO. AF_09/2016</t>
  </si>
  <si>
    <t>169,78</t>
  </si>
  <si>
    <t>10.3.39</t>
  </si>
  <si>
    <t>SINAPI.97236</t>
  </si>
  <si>
    <t>73,43</t>
  </si>
  <si>
    <t>10.3.40</t>
  </si>
  <si>
    <t>SINAPI.97242</t>
  </si>
  <si>
    <t>ELETROCALHA LISA OU PERFURADA EM AÇO GALVANIZADO, LARGURA 250MM E ALTURA 50MM, INCLUSIVE EMENDA E FIXAÇÃO - FORNECIMENTO E INSTALAÇÃO. AF_09/2016</t>
  </si>
  <si>
    <t>164,57</t>
  </si>
  <si>
    <t>10.3.41</t>
  </si>
  <si>
    <t>SINAPI.97244</t>
  </si>
  <si>
    <t>ELETROCALHA LISA OU PERFURADA EM AÇO GALVANIZADO, LARGURA 400MM E ALTURA 50MM, INCLUSIVE EMENDA E FIXAÇÃO - FORNECIMENTO E INSTALAÇÃO. AF_09/2016</t>
  </si>
  <si>
    <t>255,32</t>
  </si>
  <si>
    <t>10.3.42</t>
  </si>
  <si>
    <t>10.3.43</t>
  </si>
  <si>
    <t>10.3.44</t>
  </si>
  <si>
    <t>12.002.0385</t>
  </si>
  <si>
    <t>REDUCAO CONCENTRICA,PARA ELETROCALHA PERFURADA OU LISA,200X50MM.FORNECIMENTO E COLOCACAO</t>
  </si>
  <si>
    <t>81,62</t>
  </si>
  <si>
    <t>10.3.45</t>
  </si>
  <si>
    <t>12.002.0386</t>
  </si>
  <si>
    <t>REDUCAO CONCENTRICA,PARA ELETROCALHA PERFURADA OU LISA,300X50MM.FORNECIMENTO E COLOCACAO</t>
  </si>
  <si>
    <t>91,56</t>
  </si>
  <si>
    <t>10.3.46</t>
  </si>
  <si>
    <t>12.002.0387</t>
  </si>
  <si>
    <t>REDUCAO CONCENTRICA,PARA ELETROCALHA PERFURADA OU LISA,400X50MM.FORNECIMENTO E COLOCACAO</t>
  </si>
  <si>
    <t>115,41</t>
  </si>
  <si>
    <t>10.3.47</t>
  </si>
  <si>
    <t>12.002.0371</t>
  </si>
  <si>
    <t>TE HORIZONTAL,90º,PARA ELETROCALHA PERFURADA OU LISA,100X100 MM.FORNECIMENTO E COLOCACAO</t>
  </si>
  <si>
    <t>77,76</t>
  </si>
  <si>
    <t>10.3.48</t>
  </si>
  <si>
    <t>10.3.49</t>
  </si>
  <si>
    <t>SINAPI.97320</t>
  </si>
  <si>
    <t>TÊ HORIZONTAL 90º, PARA ELETROCALHA, LISA OU PERFURADA EM AÇO GALVANIZADO, LARGURA DE 300MM E ALTURA DE 50MM - FORNECIMENTO E INSTALAÇÃO. AF_09/2016</t>
  </si>
  <si>
    <t>273,89</t>
  </si>
  <si>
    <t>10.3.50</t>
  </si>
  <si>
    <t>SINAPI.97321</t>
  </si>
  <si>
    <t>TÊ HORIZONTAL 90º, PARA ELETROCALHA, LISA OU PERFURADA EM AÇO GALVANIZADO, LARGURA DE 400MM E ALTURA DE 50MM - FORNECIMENTO E INSTALAÇÃO. AF_09/2016</t>
  </si>
  <si>
    <t>244</t>
  </si>
  <si>
    <t>10.3.51</t>
  </si>
  <si>
    <t>97881</t>
  </si>
  <si>
    <t>CAIXA ENTERRADA ELÉTRICA RETANGULAR, EM CONCRETO PRÉ-MOLDADO, FUNDO COM BRITA, DIMENSÕES INTERNAS: 0,3X0,3X0,3 M. AF_12/2020</t>
  </si>
  <si>
    <t>173,46</t>
  </si>
  <si>
    <t>10.3.52</t>
  </si>
  <si>
    <t>97883</t>
  </si>
  <si>
    <t>CAIXA ENTERRADA ELÉTRICA RETANGULAR, EM CONCRETO PRÉ-MOLDADO, FUNDO COM BRITA, DIMENSÕES INTERNAS: 0,6X0,6X0,5 M. AF_12/2020</t>
  </si>
  <si>
    <t>532,83</t>
  </si>
  <si>
    <t>10.3.53</t>
  </si>
  <si>
    <t>10.3.54</t>
  </si>
  <si>
    <t>10.3.55</t>
  </si>
  <si>
    <t>10.3.56</t>
  </si>
  <si>
    <t>10.3.57</t>
  </si>
  <si>
    <t>12.009.0054</t>
  </si>
  <si>
    <t>CABO DE COBRE ISOLADO COM EPR/XLPE 1KV (90G) 50MM2 - FORNECIMENTO E INSTALACAO (AF.GEOR)</t>
  </si>
  <si>
    <t>87,59</t>
  </si>
  <si>
    <t>10.3.58</t>
  </si>
  <si>
    <t>10.3.59</t>
  </si>
  <si>
    <t>12.009.0048</t>
  </si>
  <si>
    <t>CABO DE COBRE ISOLADO COM EPR/XLPE 1KV (90G) 95MM2 - FORNECIMENTO E INSTALACAO (AF.GEOR)</t>
  </si>
  <si>
    <t>149,34</t>
  </si>
  <si>
    <t>10.3.60</t>
  </si>
  <si>
    <t>12.009.0059</t>
  </si>
  <si>
    <t>CABO DE COBRE ISOLADO HEPR (XLPE), 2,5 MM², ANTI-CHAMA 1,0KV/90°C -FORNECIMENTO E INSTALAÇÃO.</t>
  </si>
  <si>
    <t>8,66</t>
  </si>
  <si>
    <t>10.3.61</t>
  </si>
  <si>
    <t>12.008.0088</t>
  </si>
  <si>
    <t>Disjuntor em caixa moldada tripolar, térmico e magnético fixos, tensão de isolamento 480/690V, de 10A a 60A</t>
  </si>
  <si>
    <t>159,19</t>
  </si>
  <si>
    <t>10.3.62</t>
  </si>
  <si>
    <t>12.008.0137</t>
  </si>
  <si>
    <t>Disjuntor em caixa moldada tripolar, térmico e magnético fixos, tensão de isolamento 480/690V, de 70A até 150A</t>
  </si>
  <si>
    <t>558,52</t>
  </si>
  <si>
    <t>10.3.63</t>
  </si>
  <si>
    <t>12.008.0085</t>
  </si>
  <si>
    <t>Disjuntor em caixa moldada tripolar, térmico e magnético fixos, tensão de isolamento 415/690V, de 175A a 250A</t>
  </si>
  <si>
    <t>750,67</t>
  </si>
  <si>
    <t>10.3.64</t>
  </si>
  <si>
    <t>12.008.0138</t>
  </si>
  <si>
    <t>Disjuntor série universal, em caixa moldada, térmico fixo e magnético ajustável, tripolar 600 V, corrente de 300 A até 400 A</t>
  </si>
  <si>
    <t>2334,79</t>
  </si>
  <si>
    <t>10.3.65</t>
  </si>
  <si>
    <t>12.008.0197</t>
  </si>
  <si>
    <t>Disjuntor série universal, em caixa moldada, térmico fixo e magnético ajustável, tripolar 600 V, corrente de 700 A até 800 A</t>
  </si>
  <si>
    <t>5539,27</t>
  </si>
  <si>
    <t>10.3.66</t>
  </si>
  <si>
    <t>10.3.67</t>
  </si>
  <si>
    <t>11.1</t>
  </si>
  <si>
    <t>ESGOTO E ÁGUAS PLUVIAIS</t>
  </si>
  <si>
    <t>11.1.1</t>
  </si>
  <si>
    <t>89799</t>
  </si>
  <si>
    <t>TUBO PVC, SERIE NORMAL, ESGOTO PREDIAL, DN 75 MM, FORNECIDO E INSTALADO EM PRUMADA DE ESGOTO SANITÁRIO OU VENTILAÇÃO. AF_08/2022</t>
  </si>
  <si>
    <t>27,85</t>
  </si>
  <si>
    <t>11.1.2</t>
  </si>
  <si>
    <t>89798</t>
  </si>
  <si>
    <t>TUBO PVC, SERIE NORMAL, ESGOTO PREDIAL, DN 50 MM, FORNECIDO E INSTALADO EM PRUMADA DE ESGOTO SANITÁRIO OU VENTILAÇÃO. AF_08/2022</t>
  </si>
  <si>
    <t>17,06</t>
  </si>
  <si>
    <t>11.1.3</t>
  </si>
  <si>
    <t>11.005.0224</t>
  </si>
  <si>
    <t>TUBO PVC, SERIE NORMAL, ESGOTO PREDIAL, DN 40 MM, FORNECIDO E  INSTALADO EM PRUMADA DE ESGOTO SANITÁRIO OU VENTILAÇÃO</t>
  </si>
  <si>
    <t>11,09</t>
  </si>
  <si>
    <t>11.1.4</t>
  </si>
  <si>
    <t>89849</t>
  </si>
  <si>
    <t>TUBO PVC, SERIE NORMAL, ESGOTO PREDIAL, DN 150 MM, FORNECIDO E INSTALADO EM SUBCOLETOR AÉREO DE ESGOTO SANITÁRIO. AF_08/2022</t>
  </si>
  <si>
    <t>70,7</t>
  </si>
  <si>
    <t>11.1.5</t>
  </si>
  <si>
    <t>89714</t>
  </si>
  <si>
    <t>TUBO PVC, SERIE NORMAL, ESGOTO PREDIAL, DN 100 MM, FORNECIDO E INSTALADO EM RAMAL DE DESCARGA OU RAMAL DE ESGOTO SANITÁRIO. AF_08/2022</t>
  </si>
  <si>
    <t>45,5</t>
  </si>
  <si>
    <t>11.1.6</t>
  </si>
  <si>
    <t>89713</t>
  </si>
  <si>
    <t>TUBO PVC, SERIE NORMAL, ESGOTO PREDIAL, DN 75 MM, FORNECIDO E INSTALADO EM RAMAL DE DESCARGA OU RAMAL DE ESGOTO SANITÁRIO. AF_08/2022</t>
  </si>
  <si>
    <t>40,82</t>
  </si>
  <si>
    <t>11.1.7</t>
  </si>
  <si>
    <t>89712</t>
  </si>
  <si>
    <t>TUBO PVC, SERIE NORMAL, ESGOTO PREDIAL, DN 50 MM, FORNECIDO E INSTALADO EM RAMAL DE DESCARGA OU RAMAL DE ESGOTO SANITÁRIO. AF_08/2022</t>
  </si>
  <si>
    <t>32,68</t>
  </si>
  <si>
    <t>11.1.8</t>
  </si>
  <si>
    <t>89711</t>
  </si>
  <si>
    <t>TUBO PVC, SERIE NORMAL, ESGOTO PREDIAL, DN 40 MM, FORNECIDO E INSTALADO EM RAMAL DE DESCARGA OU RAMAL DE ESGOTO SANITÁRIO. AF_08/2022</t>
  </si>
  <si>
    <t>25,46</t>
  </si>
  <si>
    <t>11.1.9</t>
  </si>
  <si>
    <t>89512</t>
  </si>
  <si>
    <t>TUBO PVC, SÉRIE R, ÁGUA PLUVIAL, DN 100 MM, FORNECIDO E INSTALADO EM RAMAL DE ENCAMINHAMENTO. AF_06/2022</t>
  </si>
  <si>
    <t>60,34</t>
  </si>
  <si>
    <t>11.1.10</t>
  </si>
  <si>
    <t>89511</t>
  </si>
  <si>
    <t>TUBO PVC, SÉRIE R, ÁGUA PLUVIAL, DN 75 MM, FORNECIDO E INSTALADO EM RAMAL DE ENCAMINHAMENTO. AF_06/2022</t>
  </si>
  <si>
    <t>47,71</t>
  </si>
  <si>
    <t>11.1.11</t>
  </si>
  <si>
    <t>89509</t>
  </si>
  <si>
    <t>TUBO PVC, SÉRIE R, ÁGUA PLUVIAL, DN 50 MM, FORNECIDO E INSTALADO EM RAMAL DE ENCAMINHAMENTO. AF_06/2022</t>
  </si>
  <si>
    <t>27,88</t>
  </si>
  <si>
    <t>11.1.12</t>
  </si>
  <si>
    <t>11.005.0201</t>
  </si>
  <si>
    <t>ANEL BORRACHA TUBO PVC DN 40mm</t>
  </si>
  <si>
    <t>4,65</t>
  </si>
  <si>
    <t>11.1.13</t>
  </si>
  <si>
    <t>11.005.0165</t>
  </si>
  <si>
    <t>ANEL BORRACHA TUBO PVC DN 50mm</t>
  </si>
  <si>
    <t>11.1.14</t>
  </si>
  <si>
    <t>11.005.0051</t>
  </si>
  <si>
    <t>ANEL BORRACHA TUBO PVC DN 75mm</t>
  </si>
  <si>
    <t>13,14</t>
  </si>
  <si>
    <t>11.1.15</t>
  </si>
  <si>
    <t>11.005.0166</t>
  </si>
  <si>
    <t>ANEL BORRACHA TUBO PVC DN 100mm</t>
  </si>
  <si>
    <t>8,18</t>
  </si>
  <si>
    <t>11.1.16</t>
  </si>
  <si>
    <t>104341</t>
  </si>
  <si>
    <t>BUCHA DE REDUÇÃO LONGA, PVC, SÉRIE NORMAL, ESGOTO PREDIAL, DN 50 X 40 MM, JUNTA SOLDÁVEL E ELÁSTICA, FORNECIDO E INSTALADO EM RAMAL DE DESCARGA OU RAMAL DE ESGOTO SANITÁRIO. AF_08/2022</t>
  </si>
  <si>
    <t>13,28</t>
  </si>
  <si>
    <t>11.1.17</t>
  </si>
  <si>
    <t>11.004.0022</t>
  </si>
  <si>
    <t>TAMPAO/CAP ROSQUEADO PVC 1 1/4" - FORNECIMENTO E INSTALAÇÃO</t>
  </si>
  <si>
    <t>28,01</t>
  </si>
  <si>
    <t>11.1.18</t>
  </si>
  <si>
    <t>11.005.0218</t>
  </si>
  <si>
    <t>CAP PVC ESGOTO 50MM (TAMPÃO) - FORNECIMENTO E INSTALAÇÃO</t>
  </si>
  <si>
    <t>15,47</t>
  </si>
  <si>
    <t>11.1.19</t>
  </si>
  <si>
    <t>11.005.0109</t>
  </si>
  <si>
    <t>CAP PVC ESGOTO 75MM (TAMPÃO) - FORNECIMENTO E INSTALAÇÃO</t>
  </si>
  <si>
    <t>20,08</t>
  </si>
  <si>
    <t>11.1.20</t>
  </si>
  <si>
    <t>104357</t>
  </si>
  <si>
    <t>CAP, PVC, SÉRIE NORMAL, ESGOTO PREDIAL, DN 100 MM, JUNTA ELÁSTICA, FORNECIDO E INSTALADO EM SUBCOLETOR AÉREO DE ESGOTO SANITÁRIO. AF_08/2022</t>
  </si>
  <si>
    <t>23,61</t>
  </si>
  <si>
    <t>11.1.21</t>
  </si>
  <si>
    <t>89803</t>
  </si>
  <si>
    <t>CURVA CURTA 90 GRAUS, PVC, SERIE NORMAL, ESGOTO PREDIAL, DN 50 MM, JUNTA ELÁSTICA, FORNECIDO E INSTALADO EM PRUMADA DE ESGOTO SANITÁRIO OU VENTILAÇÃO. AF_08/2022</t>
  </si>
  <si>
    <t>22,88</t>
  </si>
  <si>
    <t>11.1.22</t>
  </si>
  <si>
    <t>89811</t>
  </si>
  <si>
    <t>CURVA CURTA 90 GRAUS, PVC, SERIE NORMAL, ESGOTO PREDIAL, DN 100 MM, JUNTA ELÁSTICA, FORNECIDO E INSTALADO EM PRUMADA DE ESGOTO SANITÁRIO OU VENTILAÇÃO. AF_08/2022</t>
  </si>
  <si>
    <t>54,25</t>
  </si>
  <si>
    <t>11.1.23</t>
  </si>
  <si>
    <t>11.005.0087</t>
  </si>
  <si>
    <t>CURVA 45 GRAUS LONGA, PVC, SERIE NORMAL, ESGOTO PREDIAL, DN 50 MM, JUNTA ELÁSTICA, FORNECIDO E INSTALADO EM RAMAL DE DESCARGA OU RAMAL DE ESGOTO SANITÁRIO</t>
  </si>
  <si>
    <t>26,46</t>
  </si>
  <si>
    <t>11.1.24</t>
  </si>
  <si>
    <t>11.005.0178</t>
  </si>
  <si>
    <t>CURVA 45 PVC ESGOTO LONGA 75mm</t>
  </si>
  <si>
    <t>93,5</t>
  </si>
  <si>
    <t>11.1.25</t>
  </si>
  <si>
    <t>11.005.0210</t>
  </si>
  <si>
    <t>CURVA 45 GRAUS LONGA, PVC, SERIE NORMAL, ESGOTO PREDIAL, DN 100 MM, JUNTA ELÁSTICA, FORNECIDO E INSTALADO EM RAMAL DE DESCARGA OU RAMAL DE ESGOTO SANITÁRIO</t>
  </si>
  <si>
    <t>90,57</t>
  </si>
  <si>
    <t>11.1.26</t>
  </si>
  <si>
    <t>89804</t>
  </si>
  <si>
    <t>CURVA LONGA 90 GRAUS, PVC, SERIE NORMAL, ESGOTO PREDIAL, DN 50 MM, JUNTA ELÁSTICA, FORNECIDO E INSTALADO EM PRUMADA DE ESGOTO SANITÁRIO OU VENTILAÇÃO. AF_08/2022</t>
  </si>
  <si>
    <t>25,7</t>
  </si>
  <si>
    <t>11.1.27</t>
  </si>
  <si>
    <t>89812</t>
  </si>
  <si>
    <t>CURVA LONGA 90 GRAUS, PVC, SERIE NORMAL, ESGOTO PREDIAL, DN 100 MM, JUNTA ELÁSTICA, FORNECIDO E INSTALADO EM PRUMADA DE ESGOTO SANITÁRIO OU VENTILAÇÃO. AF_08/2022</t>
  </si>
  <si>
    <t>99,4</t>
  </si>
  <si>
    <t>11.1.28</t>
  </si>
  <si>
    <t>89726</t>
  </si>
  <si>
    <t>JOELHO 45 GRAUS, PVC, SERIE NORMAL, ESGOTO PREDIAL, DN 40 MM, JUNTA SOLDÁVEL, FORNECIDO E INSTALADO EM RAMAL DE DESCARGA OU RAMAL DE ESGOTO SANITÁRIO. AF_08/2022</t>
  </si>
  <si>
    <t>12,74</t>
  </si>
  <si>
    <t>11.1.29</t>
  </si>
  <si>
    <t>89802</t>
  </si>
  <si>
    <t>JOELHO 45 GRAUS, PVC, SERIE NORMAL, ESGOTO PREDIAL, DN 50 MM, JUNTA ELÁSTICA, FORNECIDO E INSTALADO EM PRUMADA DE ESGOTO SANITÁRIO OU VENTILAÇÃO. AF_08/2022</t>
  </si>
  <si>
    <t>12,92</t>
  </si>
  <si>
    <t>11.1.30</t>
  </si>
  <si>
    <t>89806</t>
  </si>
  <si>
    <t>JOELHO 45 GRAUS, PVC, SERIE NORMAL, ESGOTO PREDIAL, DN 75 MM, JUNTA ELÁSTICA, FORNECIDO E INSTALADO EM PRUMADA DE ESGOTO SANITÁRIO OU VENTILAÇÃO. AF_08/2022</t>
  </si>
  <si>
    <t>26,38</t>
  </si>
  <si>
    <t>11.1.31</t>
  </si>
  <si>
    <t>89810</t>
  </si>
  <si>
    <t>JOELHO 45 GRAUS, PVC, SERIE NORMAL, ESGOTO PREDIAL, DN 100 MM, JUNTA ELÁSTICA, FORNECIDO E INSTALADO EM PRUMADA DE ESGOTO SANITÁRIO OU VENTILAÇÃO. AF_08/2022</t>
  </si>
  <si>
    <t>35,94</t>
  </si>
  <si>
    <t>11.1.32</t>
  </si>
  <si>
    <t>11.009.0010</t>
  </si>
  <si>
    <t>JOELHO PVC 90 GRAUS COM ANEL, DN 40 MM X 1 1/2", SÉRIE NORMAL, PARA ESGOTO - FORNECIMENTO E INSTALAÇÃO</t>
  </si>
  <si>
    <t>24,49</t>
  </si>
  <si>
    <t>11.1.33</t>
  </si>
  <si>
    <t>89724</t>
  </si>
  <si>
    <t>JOELHO 90 GRAUS, PVC, SERIE NORMAL, ESGOTO PREDIAL, DN 40 MM, JUNTA SOLDÁVEL, FORNECIDO E INSTALADO EM RAMAL DE DESCARGA OU RAMAL DE ESGOTO SANITÁRIO. AF_08/2022</t>
  </si>
  <si>
    <t>12,44</t>
  </si>
  <si>
    <t>11.1.34</t>
  </si>
  <si>
    <t>89801</t>
  </si>
  <si>
    <t>JOELHO 90 GRAUS, PVC, SERIE NORMAL, ESGOTO PREDIAL, DN 50 MM, JUNTA ELÁSTICA, FORNECIDO E INSTALADO EM PRUMADA DE ESGOTO SANITÁRIO OU VENTILAÇÃO. AF_08/2022</t>
  </si>
  <si>
    <t>11,98</t>
  </si>
  <si>
    <t>11.1.35</t>
  </si>
  <si>
    <t>89805</t>
  </si>
  <si>
    <t>JOELHO 90 GRAUS, PVC, SERIE NORMAL, ESGOTO PREDIAL, DN 75 MM, JUNTA ELÁSTICA, FORNECIDO E INSTALADO EM PRUMADA DE ESGOTO SANITÁRIO OU VENTILAÇÃO. AF_08/2022</t>
  </si>
  <si>
    <t>25,12</t>
  </si>
  <si>
    <t>11.1.36</t>
  </si>
  <si>
    <t>89809</t>
  </si>
  <si>
    <t>JOELHO 90 GRAUS, PVC, SERIE NORMAL, ESGOTO PREDIAL, DN 100 MM, JUNTA ELÁSTICA, FORNECIDO E INSTALADO EM PRUMADA DE ESGOTO SANITÁRIO OU VENTILAÇÃO. AF_08/2022</t>
  </si>
  <si>
    <t>34,86</t>
  </si>
  <si>
    <t>11.1.37</t>
  </si>
  <si>
    <t>104350</t>
  </si>
  <si>
    <t>JUNÇÃO DE REDUÇÃO INVERTIDA, PVC, SÉRIE NORMAL, ESGOTO PREDIAL, DN 75 X 50 MM, JUNTA ELÁSTICA, FORNECIDO E INSTALADO EM PRUMADA DE ESGOTO SANITÁRIO OU VENTILAÇÃO. AF_08/2022</t>
  </si>
  <si>
    <t>36,89</t>
  </si>
  <si>
    <t>11.1.38</t>
  </si>
  <si>
    <t>104353</t>
  </si>
  <si>
    <t>JUNÇÃO DE REDUÇÃO INVERTIDA, PVC, SÉRIE NORMAL, ESGOTO PREDIAL, DN 100 X 50 MM, JUNTA ELÁSTICA, FORNECIDO E INSTALADO EM PRUMADA DE ESGOTO SANITÁRIO OU VENTILAÇÃO. AF_08/2022</t>
  </si>
  <si>
    <t>51,32</t>
  </si>
  <si>
    <t>11.1.39</t>
  </si>
  <si>
    <t>104355</t>
  </si>
  <si>
    <t>JUNÇÃO DE REDUCAO INVERTIDA, PVC, SÉRIE NORMAL, ESGOTO PREDIAL, DN 100 X 75 MM, JUNTA ELÁSTICA, FORNECIDO E INSTALADO EM PRUMADA DE ESGOTO SANITÁRIO OU VENTILAÇÃO. AF_08/2022</t>
  </si>
  <si>
    <t>59,11</t>
  </si>
  <si>
    <t>11.1.40</t>
  </si>
  <si>
    <t>89783</t>
  </si>
  <si>
    <t>JUNÇÃO SIMPLES, PVC, SERIE NORMAL, ESGOTO PREDIAL, DN 40 MM, JUNTA SOLDÁVEL, FORNECIDO E INSTALADO EM RAMAL DE DESCARGA OU RAMAL DE ESGOTO SANITÁRIO. AF_08/2022</t>
  </si>
  <si>
    <t>18,25</t>
  </si>
  <si>
    <t>11.1.41</t>
  </si>
  <si>
    <t>89827</t>
  </si>
  <si>
    <t>JUNÇÃO SIMPLES, PVC, SERIE NORMAL, ESGOTO PREDIAL, DN 50 X 50 MM, JUNTA ELÁSTICA, FORNECIDO E INSTALADO EM PRUMADA DE ESGOTO SANITÁRIO OU VENTILAÇÃO. AF_08/2022</t>
  </si>
  <si>
    <t>24,46</t>
  </si>
  <si>
    <t>11.1.42</t>
  </si>
  <si>
    <t>89830</t>
  </si>
  <si>
    <t>JUNÇÃO SIMPLES, PVC, SERIE NORMAL, ESGOTO PREDIAL, DN 75 X 75 MM, JUNTA ELÁSTICA, FORNECIDO E INSTALADO EM PRUMADA DE ESGOTO SANITÁRIO OU VENTILAÇÃO. AF_08/2022</t>
  </si>
  <si>
    <t>47,16</t>
  </si>
  <si>
    <t>11.1.43</t>
  </si>
  <si>
    <t>89834</t>
  </si>
  <si>
    <t>JUNÇÃO SIMPLES, PVC, SERIE NORMAL, ESGOTO PREDIAL, DN 100 X 100 MM, JUNTA ELÁSTICA, FORNECIDO E INSTALADO EM PRUMADA DE ESGOTO SANITÁRIO OU VENTILAÇÃO. AF_08/2022</t>
  </si>
  <si>
    <t>65,18</t>
  </si>
  <si>
    <t>11.1.44</t>
  </si>
  <si>
    <t>89752</t>
  </si>
  <si>
    <t>LUVA SIMPLES, PVC, SERIE NORMAL, ESGOTO PREDIAL, DN 40 MM, JUNTA SOLDÁVEL, FORNECIDO E INSTALADO EM RAMAL DE DESCARGA OU RAMAL DE ESGOTO SANITÁRIO. AF_08/2022</t>
  </si>
  <si>
    <t>9,36</t>
  </si>
  <si>
    <t>11.1.45</t>
  </si>
  <si>
    <t>89813</t>
  </si>
  <si>
    <t>LUVA SIMPLES, PVC, SERIE NORMAL, ESGOTO PREDIAL, DN 50 MM, JUNTA ELÁSTICA, FORNECIDO E INSTALADO EM PRUMADA DE ESGOTO SANITÁRIO OU VENTILAÇÃO. AF_08/2022</t>
  </si>
  <si>
    <t>7,42</t>
  </si>
  <si>
    <t>11.1.46</t>
  </si>
  <si>
    <t>89817</t>
  </si>
  <si>
    <t>LUVA SIMPLES, PVC, SERIE NORMAL, ESGOTO PREDIAL, DN 75 MM, JUNTA ELÁSTICA, FORNECIDO E INSTALADO EM PRUMADA DE ESGOTO SANITÁRIO OU VENTILAÇÃO. AF_08/2022</t>
  </si>
  <si>
    <t>17,85</t>
  </si>
  <si>
    <t>11.1.47</t>
  </si>
  <si>
    <t>89821</t>
  </si>
  <si>
    <t>LUVA SIMPLES, PVC, SERIE NORMAL, ESGOTO PREDIAL, DN 100 MM, JUNTA ELÁSTICA, FORNECIDO E INSTALADO EM PRUMADA DE ESGOTO SANITÁRIO OU VENTILAÇÃO. AF_08/2022</t>
  </si>
  <si>
    <t>23,2</t>
  </si>
  <si>
    <t>11.1.48</t>
  </si>
  <si>
    <t>11.005.0179</t>
  </si>
  <si>
    <t>REDUÇÃO EXCENTRICA EM PVC RÍGIDO SOLDÁVEL, PARA ESGOTO PRIMÁRIO, DIÂM = 75 X 50MM</t>
  </si>
  <si>
    <t>26,93</t>
  </si>
  <si>
    <t>11.1.49</t>
  </si>
  <si>
    <t>11.005.0189</t>
  </si>
  <si>
    <t>REDUÇÃO EXCÊNTRICA EM PVC RÍGIDO SOLDÁVEL, PARA ESGOTO PRIMÁRIO, DIÂM = 100 X 50MM</t>
  </si>
  <si>
    <t>33,12</t>
  </si>
  <si>
    <t>11.1.50</t>
  </si>
  <si>
    <t>11.005.0181</t>
  </si>
  <si>
    <t>REDUÇÃO EXCENTRICA EM PVC RÍGIDO SOLDÁVEL, PARA ESGOTO PRIMÁRIO, DIÂM = 100 X 75MM</t>
  </si>
  <si>
    <t>38,11</t>
  </si>
  <si>
    <t>11.1.51</t>
  </si>
  <si>
    <t>104348</t>
  </si>
  <si>
    <t>TERMINAL DE VENTILAÇÃO, PVC, SÉRIE NORMAL, ESGOTO PREDIAL, DN 50 MM, JUNTA SOLDÁVEL, FORNECIDO E INSTALADO EM PRUMADA DE ESGOTO SANITÁRIO OU VENTILAÇÃO. AF_08/2022</t>
  </si>
  <si>
    <t>14,28</t>
  </si>
  <si>
    <t>11.1.52</t>
  </si>
  <si>
    <t>11.005.0150</t>
  </si>
  <si>
    <t>TE, PVC, SERIE NORMAL, ESGOTO PREDIAL, DN 75 X 50 MM, JUNTA ELÁSTICA, FORNECIDO E INSTALADO EM RAMAL DE DESCARGA OU RAMAL DE ESGOTO SANITÁRIO</t>
  </si>
  <si>
    <t>32,12</t>
  </si>
  <si>
    <t>11.1.53</t>
  </si>
  <si>
    <t>104352</t>
  </si>
  <si>
    <t>TE, PVC, SÉRIE NORMAL, ESGOTO PREDIAL, DN 100 X 50 MM, JUNTA ELÁSTICA, FORNECIDO E INSTALADO EM PRUMADA DE ESGOTO SANITÁRIO OU VENTILAÇÃO. AF_08/2022</t>
  </si>
  <si>
    <t>48,65</t>
  </si>
  <si>
    <t>11.1.54</t>
  </si>
  <si>
    <t>89782</t>
  </si>
  <si>
    <t>TE, PVC, SERIE NORMAL, ESGOTO PREDIAL, DN 40 X 40 MM, JUNTA SOLDÁVEL, FORNECIDO E INSTALADO EM RAMAL DE DESCARGA OU RAMAL DE ESGOTO SANITÁRIO. AF_08/2022</t>
  </si>
  <si>
    <t>18,11</t>
  </si>
  <si>
    <t>11.1.55</t>
  </si>
  <si>
    <t>89825</t>
  </si>
  <si>
    <t>TE, PVC, SERIE NORMAL, ESGOTO PREDIAL, DN 50 X 50 MM, JUNTA ELÁSTICA, FORNECIDO E INSTALADO EM PRUMADA DE ESGOTO SANITÁRIO OU VENTILAÇÃO. AF_08/2022</t>
  </si>
  <si>
    <t>21,43</t>
  </si>
  <si>
    <t>11.1.56</t>
  </si>
  <si>
    <t>89833</t>
  </si>
  <si>
    <t>TE, PVC, SERIE NORMAL, ESGOTO PREDIAL, DN 100 X 100 MM, JUNTA ELÁSTICA, FORNECIDO E INSTALADO EM PRUMADA DE ESGOTO SANITÁRIO OU VENTILAÇÃO. AF_08/2022</t>
  </si>
  <si>
    <t>54,81</t>
  </si>
  <si>
    <t>11.1.57</t>
  </si>
  <si>
    <t>11.005.0036</t>
  </si>
  <si>
    <t>ANTIESPUMA 150MM</t>
  </si>
  <si>
    <t>39,38</t>
  </si>
  <si>
    <t>11.1.58</t>
  </si>
  <si>
    <t>11.005.0137</t>
  </si>
  <si>
    <t>CAIXA DE INSPEÇÃO DN 100MM, FORNECIMENTO E INSTALAÇÃO</t>
  </si>
  <si>
    <t>645,4</t>
  </si>
  <si>
    <t>11.1.60</t>
  </si>
  <si>
    <t>89708</t>
  </si>
  <si>
    <t>CAIXA SIFONADA, PVC, DN 150 X 185 X 75 MM, JUNTA ELÁSTICA, FORNECIDA E INSTALADA EM RAMAL DE DESCARGA OU EM RAMAL DE ESGOTO SANITÁRIO. AF_08/2022</t>
  </si>
  <si>
    <t>127,46</t>
  </si>
  <si>
    <t>11.1.62</t>
  </si>
  <si>
    <t>104328</t>
  </si>
  <si>
    <t>CAIXA SIFONADA, COM GRELHA QUADRADA, PVC, DN 150 X 150 X 50 MM, JUNTA SOLDÁVEL, FORNECIDA E INSTALADA EM RAMAL DE DESCARGA OU EM RAMAL DE ESGOTO SANITÁRIO. AF_08/2022</t>
  </si>
  <si>
    <t>85,6</t>
  </si>
  <si>
    <t>11.1.63</t>
  </si>
  <si>
    <t>11.005.0027</t>
  </si>
  <si>
    <t>CAIXA SIFONADA, PVC, DN 250 X 230 X 75 MM, JUNTA ELÁSTICA, FORNECIDA E INSTALADA EM RAMAL DE DESCARGA OU EM RAMAL DE ESGOTO SANITÁRIO.</t>
  </si>
  <si>
    <t>151,62</t>
  </si>
  <si>
    <t>11.1.64</t>
  </si>
  <si>
    <t>11.005.0175</t>
  </si>
  <si>
    <t>CAIXA SIFONADA PVC 250x172x50mm COM TAMPA CEGA, FORNECIMENTO E INSTALAÇÃO</t>
  </si>
  <si>
    <t>169,65</t>
  </si>
  <si>
    <t>11.1.65</t>
  </si>
  <si>
    <t>11.005.0081</t>
  </si>
  <si>
    <t>GRELHA PARA RALO 15x15cm CROMADA</t>
  </si>
  <si>
    <t>37,27</t>
  </si>
  <si>
    <t>11.1.66</t>
  </si>
  <si>
    <t>11.005.0196</t>
  </si>
  <si>
    <t>TUBO PROLONGADOR DN300, PARA CAIXA SIFONADA</t>
  </si>
  <si>
    <t>185,2</t>
  </si>
  <si>
    <t>11.1.67</t>
  </si>
  <si>
    <t>11.005.0220</t>
  </si>
  <si>
    <t>RALO LINEAR 70CM - FORNECIMENTO E INSTALAÇÃO</t>
  </si>
  <si>
    <t>151,99</t>
  </si>
  <si>
    <t>11.1.68</t>
  </si>
  <si>
    <t>89710</t>
  </si>
  <si>
    <t>RALO SECO, PVC, DN 100 X 40 MM, JUNTA SOLDÁVEL, FORNECIDO E INSTALADO EM RAMAL DE DESCARGA OU EM RAMAL DE ESGOTO SANITÁRIO. AF_08/2022</t>
  </si>
  <si>
    <t>22,14</t>
  </si>
  <si>
    <t>11.1.69</t>
  </si>
  <si>
    <t>11.005.0221</t>
  </si>
  <si>
    <t>TAMPÃO DE FERRO FUNDIDO ARTICULADO ANTIFURTO 60X60CM, TIPO LEVE PARA CAIXAS DE INSPEÇÃO</t>
  </si>
  <si>
    <t>789,69</t>
  </si>
  <si>
    <t>11.2</t>
  </si>
  <si>
    <t>ÁGUA FRIA E ÁGUA QUENTE</t>
  </si>
  <si>
    <t>11.2.1</t>
  </si>
  <si>
    <t>89451</t>
  </si>
  <si>
    <t>TUBO, PVC, SOLDÁVEL, DE 75MM, INSTALADO EM PRUMADA DE ÁGUA - FORNECIMENTO E INSTALAÇÃO. AF_06/2022</t>
  </si>
  <si>
    <t>56,68</t>
  </si>
  <si>
    <t>11.2.2</t>
  </si>
  <si>
    <t>89449</t>
  </si>
  <si>
    <t>TUBO, PVC, SOLDÁVEL, DE 50MM, INSTALADO EM PRUMADA DE ÁGUA - FORNECIMENTO E INSTALAÇÃO. AF_06/2022</t>
  </si>
  <si>
    <t>21,69</t>
  </si>
  <si>
    <t>11.2.3</t>
  </si>
  <si>
    <t>89447</t>
  </si>
  <si>
    <t>TUBO, PVC, SOLDÁVEL, DE 32MM, INSTALADO EM PRUMADA DE ÁGUA - FORNECIMENTO E INSTALAÇÃO. AF_06/2022</t>
  </si>
  <si>
    <t>12,8</t>
  </si>
  <si>
    <t>11.2.4</t>
  </si>
  <si>
    <t>89446</t>
  </si>
  <si>
    <t>TUBO, PVC, SOLDÁVEL, DE 25MM, INSTALADO EM PRUMADA DE ÁGUA - FORNECIMENTO E INSTALAÇÃO. AF_06/2022</t>
  </si>
  <si>
    <t>6,41</t>
  </si>
  <si>
    <t>11.2.5</t>
  </si>
  <si>
    <t>89355</t>
  </si>
  <si>
    <t>TUBO, PVC, SOLDÁVEL, DE 20MM, INSTALADO EM RAMAL OU SUB-RAMAL DE ÁGUA - FORNECIMENTO E INSTALAÇÃO. AF_06/2022</t>
  </si>
  <si>
    <t>23,55</t>
  </si>
  <si>
    <t>11.2.6</t>
  </si>
  <si>
    <t>89770</t>
  </si>
  <si>
    <t>TUBO, CPVC, SOLDÁVEL, DN 35MM, INSTALADO EM PRUMADA DE ÁGUA FORNECIMENTO E INSTALAÇÃO. AF_06/2022</t>
  </si>
  <si>
    <t>64,08</t>
  </si>
  <si>
    <t>11.2.7</t>
  </si>
  <si>
    <t>89383</t>
  </si>
  <si>
    <t>ADAPTADOR CURTO COM BOLSA E ROSCA PARA REGISTRO, PVC, SOLDÁVEL, DN 25MM X 3/4, INSTALADO EM RAMAL OU SUB-RAMAL DE ÁGUA - FORNECIMENTO E INSTALAÇÃO. AF_06/2022</t>
  </si>
  <si>
    <t>7,83</t>
  </si>
  <si>
    <t>11.2.8</t>
  </si>
  <si>
    <t>89391</t>
  </si>
  <si>
    <t>ADAPTADOR CURTO COM BOLSA E ROSCA PARA REGISTRO, PVC, SOLDÁVEL, DN 32MM X 1, INSTALADO EM RAMAL OU SUB-RAMAL DE ÁGUA - FORNECIMENTO E INSTALAÇÃO. AF_06/2022</t>
  </si>
  <si>
    <t>10,38</t>
  </si>
  <si>
    <t>11.2.9</t>
  </si>
  <si>
    <t>104001</t>
  </si>
  <si>
    <t>ADAPTADOR CURTO COM BOLSA E ROSCA PARA REGISTRO, PVC, SOLDÁVEL, DN 50MM X 1.1/2", INSTALADO EM RAMAL DE DISTRIBUIÇÃO DE ÁGUA - FORNECIMENTO E INSTALAÇÃO. AF_06/2022</t>
  </si>
  <si>
    <t>16,46</t>
  </si>
  <si>
    <t>11.2.10</t>
  </si>
  <si>
    <t>103948</t>
  </si>
  <si>
    <t>BUCHA DE REDUÇÃO, CURTA, PVC, SOLDÁVEL, DN 32 X 25 MM, INSTALADO EM RAMAL OU SUB-RAMAL DE ÁGUA - FORNECIMENTO E INSTALAÇÃO. AF_06/2022</t>
  </si>
  <si>
    <t>9,35</t>
  </si>
  <si>
    <t>11.2.11</t>
  </si>
  <si>
    <t>104009</t>
  </si>
  <si>
    <t>BUCHA DE REDUÇÃO, CURTA, PVC, SOLDÁVEL, DN 50 X 40 MM, INSTALADO EM RAMAL DE DISTRIBUIÇÃO DE ÁGUA - FORNECIMENTO E INSTALAÇÃO. AF_06/2022</t>
  </si>
  <si>
    <t>15,81</t>
  </si>
  <si>
    <t>11.2.12</t>
  </si>
  <si>
    <t>103959</t>
  </si>
  <si>
    <t>BUCHA DE REDUÇÃO, CURTA, PVC, SOLDÁVEL, DN 60 X 50 MM, INSTALADO EM PRUMADA DE ÁGUA - FORNECIMENTO E INSTALAÇÃO. AF_06/2022</t>
  </si>
  <si>
    <t>18,15</t>
  </si>
  <si>
    <t>11.2.13</t>
  </si>
  <si>
    <t>103999</t>
  </si>
  <si>
    <t>BUCHA DE REDUÇÃO, LONGA, PVC, SOLDÁVEL, DN 50 X 25 MM, INSTALADO EM RAMAL DE DISTRIBUIÇÃO DE ÁGUA - FORNECIMENTO E INSTALAÇÃO. AF_06/2022</t>
  </si>
  <si>
    <t>14,9</t>
  </si>
  <si>
    <t>11.2.14</t>
  </si>
  <si>
    <t>104003</t>
  </si>
  <si>
    <t>BUCHA DE REDUÇÃO, LONGA, PVC, SOLDÁVEL, DN 50 X 32 MM, INSTALADO EM RAMAL DE DISTRIBUIÇÃO DE ÁGUA - FORNECIMENTO E INSTALAÇÃO. AF_06/2022</t>
  </si>
  <si>
    <t>17,49</t>
  </si>
  <si>
    <t>11.2.15</t>
  </si>
  <si>
    <t>103969</t>
  </si>
  <si>
    <t>BUCHA DE REDUÇÃO, LONGA, PVC, SOLDÁVEL, DN 60 X 32 MM, INSTALADO EM PRUMADA DE ÁGUA - FORNECIMENTO E INSTALAÇÃO. AF_06/2022</t>
  </si>
  <si>
    <t>23,53</t>
  </si>
  <si>
    <t>11.2.16</t>
  </si>
  <si>
    <t>11.003.0231</t>
  </si>
  <si>
    <t>CAP/TAMPAO PVC SOLDAVEL 25mm</t>
  </si>
  <si>
    <t>8,87</t>
  </si>
  <si>
    <t>11.2.17</t>
  </si>
  <si>
    <t>89365</t>
  </si>
  <si>
    <t>CURVA 45 GRAUS, PVC, SOLDÁVEL, DN 25MM, INSTALADO EM RAMAL OU SUB-RAMAL DE ÁGUA - FORNECIMENTO E INSTALAÇÃO. AF_06/2022</t>
  </si>
  <si>
    <t>13,23</t>
  </si>
  <si>
    <t>11.2.18</t>
  </si>
  <si>
    <t>89364</t>
  </si>
  <si>
    <t>CURVA 90 GRAUS, PVC, SOLDÁVEL, DN 25MM, INSTALADO EM RAMAL OU SUB-RAMAL DE ÁGUA - FORNECIMENTO E INSTALAÇÃO. AF_06/2022</t>
  </si>
  <si>
    <t>13,89</t>
  </si>
  <si>
    <t>11.2.19</t>
  </si>
  <si>
    <t>89369</t>
  </si>
  <si>
    <t>CURVA 90 GRAUS, PVC, SOLDÁVEL, DN 32MM, INSTALADO EM RAMAL OU SUB-RAMAL DE ÁGUA - FORNECIMENTO E INSTALAÇÃO. AF_06/2022</t>
  </si>
  <si>
    <t>20,3</t>
  </si>
  <si>
    <t>11.2.20</t>
  </si>
  <si>
    <t>103986</t>
  </si>
  <si>
    <t>CURVA 90 GRAUS, PVC, SOLDÁVEL, DN 50MM, INSTALADO EM RAMAL DE DISTRIBUIÇÃO DE ÁGUA - FORNECIMENTO E INSTALAÇÃO. AF_06/2022</t>
  </si>
  <si>
    <t>32,96</t>
  </si>
  <si>
    <t>11.2.21</t>
  </si>
  <si>
    <t>89384</t>
  </si>
  <si>
    <t>CURVA DE TRANSPOSIÇÃO, PVC, SOLDÁVEL, DN 25MM, INSTALADO EM RAMAL OU SUB-RAMAL DE ÁGUA FORNECIMENTO E INSTALAÇÃO. AF_06/2022</t>
  </si>
  <si>
    <t>15,53</t>
  </si>
  <si>
    <t>11.2.22</t>
  </si>
  <si>
    <t>89363</t>
  </si>
  <si>
    <t>JOELHO 45 GRAUS, PVC, SOLDÁVEL, DN 25MM, INSTALADO EM RAMAL OU SUB-RAMAL DE ÁGUA - FORNECIMENTO E INSTALAÇÃO. AF_06/2022</t>
  </si>
  <si>
    <t>12,07</t>
  </si>
  <si>
    <t>11.2.23</t>
  </si>
  <si>
    <t>103985</t>
  </si>
  <si>
    <t>JOELHO 45 GRAUS, PVC, SOLDÁVEL, DN 50MM, INSTALADO EM RAMAL DE DISTRIBUIÇÃO DE ÁGUA - FORNECIMENTO E INSTALAÇÃO. AF_06/2022</t>
  </si>
  <si>
    <t>26,18</t>
  </si>
  <si>
    <t>11.2.24</t>
  </si>
  <si>
    <t>11.005.0213</t>
  </si>
  <si>
    <t>JOELHO 90 GRAUS COM BUCHA DE LATÃO, PVC, SOLDÁVEL, DN 20MM, X 1/2 INSTALADO EM RAMAL OU SUB-RAMAL DE ÁGUA - FORNECIMENTO E INSTALAÇÃO</t>
  </si>
  <si>
    <t>17,36</t>
  </si>
  <si>
    <t>11.2.25</t>
  </si>
  <si>
    <t>90373</t>
  </si>
  <si>
    <t>JOELHO 90 GRAUS COM BUCHA DE LATÃO, PVC, SOLDÁVEL, DN 25MM, X 1/2 INSTALADO EM RAMAL OU SUB-RAMAL DE ÁGUA - FORNECIMENTO E INSTALAÇÃO. AF_06/2022</t>
  </si>
  <si>
    <t>15,36</t>
  </si>
  <si>
    <t>11.2.26</t>
  </si>
  <si>
    <t>89366</t>
  </si>
  <si>
    <t>JOELHO 90 GRAUS COM BUCHA DE LATÃO, PVC, SOLDÁVEL, DN 25MM, X 3/4 INSTALADO EM RAMAL OU SUB-RAMAL DE ÁGUA - FORNECIMENTO E INSTALAÇÃO. AF_06/2022</t>
  </si>
  <si>
    <t>19,25</t>
  </si>
  <si>
    <t>11.2.27</t>
  </si>
  <si>
    <t>89362</t>
  </si>
  <si>
    <t>JOELHO 90 GRAUS, PVC, SOLDÁVEL, DN 25MM, INSTALADO EM RAMAL OU SUB-RAMAL DE ÁGUA - FORNECIMENTO E INSTALAÇÃO. AF_06/2022</t>
  </si>
  <si>
    <t>11,13</t>
  </si>
  <si>
    <t>11.2.28</t>
  </si>
  <si>
    <t>89367</t>
  </si>
  <si>
    <t>JOELHO 90 GRAUS, PVC, SOLDÁVEL, DN 32MM, INSTALADO EM RAMAL OU SUB-RAMAL DE ÁGUA - FORNECIMENTO E INSTALAÇÃO. AF_06/2022</t>
  </si>
  <si>
    <t>15,38</t>
  </si>
  <si>
    <t>11.2.29</t>
  </si>
  <si>
    <t>103984</t>
  </si>
  <si>
    <t>JOELHO 90 GRAUS, PVC, SOLDÁVEL, DN 50MM, INSTALADO EM RAMAL DE DISTRIBUIÇÃO DE ÁGUA - FORNECIMENTO E INSTALAÇÃO. AF_06/2022</t>
  </si>
  <si>
    <t>11.2.30</t>
  </si>
  <si>
    <t>11.003.0195</t>
  </si>
  <si>
    <t>LUVA DE REDUÇÃO DE PVC RÍGIDO SOLDÁVEL, MARROM, DIÂM = 75 x 60MM</t>
  </si>
  <si>
    <t>41,16</t>
  </si>
  <si>
    <t>11.2.31</t>
  </si>
  <si>
    <t>11.005.0008</t>
  </si>
  <si>
    <t>LUVA COM BUCHA DE LATÃO, PVC, SOLDÁVEL, DN 25MM X 1/2, INSTALADO EM RAMAL OU SUB-RAMAL DE ÁGUA - FORNECIMENTO E INSTALAÇÃO.</t>
  </si>
  <si>
    <t>14,66</t>
  </si>
  <si>
    <t>11.2.32</t>
  </si>
  <si>
    <t>89381</t>
  </si>
  <si>
    <t>LUVA COM BUCHA DE LATÃO, PVC, SOLDÁVEL, DN 25MM X 3/4, INSTALADO EM RAMAL OU SUB-RAMAL DE ÁGUA - FORNECIMENTO E INSTALAÇÃO. AF_06/2022</t>
  </si>
  <si>
    <t>14,75</t>
  </si>
  <si>
    <t>11.2.33</t>
  </si>
  <si>
    <t>89378</t>
  </si>
  <si>
    <t>LUVA, PVC, SOLDÁVEL, DN 25MM, INSTALADO EM RAMAL OU SUB-RAMAL DE ÁGUA - FORNECIMENTO E INSTALAÇÃO. AF_06/2022</t>
  </si>
  <si>
    <t>8,38</t>
  </si>
  <si>
    <t>11.2.34</t>
  </si>
  <si>
    <t>89400</t>
  </si>
  <si>
    <t>TÊ DE REDUÇÃO, PVC, SOLDÁVEL, DN 32MM X 25MM, INSTALADO EM RAMAL OU SUB-RAMAL DE ÁGUA - FORNECIMENTO E INSTALAÇÃO. AF_06/2022</t>
  </si>
  <si>
    <t>23,62</t>
  </si>
  <si>
    <t>11.2.35</t>
  </si>
  <si>
    <t>104006</t>
  </si>
  <si>
    <t>TÊ DE REDUÇÃO, PVC, SOLDÁVEL, DN 50MM X 25MM, INSTALADO EM RAMAL DE DISTRIBUIÇÃO DE ÁGUA - FORNECIMENTO E INSTALAÇÃO. AF_06/2022</t>
  </si>
  <si>
    <t>29,8</t>
  </si>
  <si>
    <t>11.2.36</t>
  </si>
  <si>
    <t>104008</t>
  </si>
  <si>
    <t>TE DE REDUÇÃO, 90 GRAUS, PVC, SOLDÁVEL, DN 50 MM X 32 MM, INSTALADO EM RAMAL DE DISTRIBUIÇÃO DE ÁGUA - FORNECIMENTO E INSTALAÇÃO. AF_06/2022</t>
  </si>
  <si>
    <t>37,53</t>
  </si>
  <si>
    <t>11.2.37</t>
  </si>
  <si>
    <t>11.003.0082</t>
  </si>
  <si>
    <t>TÊ REDUÇÃO 90 PVC SOLDÁVEL MARROM 60x25MM - FORNECIMENTO E INSTALAÇÃO</t>
  </si>
  <si>
    <t>68,95</t>
  </si>
  <si>
    <t>11.2.38</t>
  </si>
  <si>
    <t>89630</t>
  </si>
  <si>
    <t>TE DE REDUÇÃO, PVC, SOLDÁVEL, DN 75MM X 50MM, INSTALADO EM PRUMADA DE ÁGUA - FORNECIMENTO E INSTALAÇÃO. AF_06/2022</t>
  </si>
  <si>
    <t>72,58</t>
  </si>
  <si>
    <t>11.2.39</t>
  </si>
  <si>
    <t>89396</t>
  </si>
  <si>
    <t>TÊ COM BUCHA DE LATÃO NA BOLSA CENTRAL, PVC, SOLDÁVEL, DN 25MM X 1/2, INSTALADO EM RAMAL OU SUB-RAMAL DE ÁGUA - FORNECIMENTO E INSTALAÇÃO. AF_06/2022</t>
  </si>
  <si>
    <t>24,21</t>
  </si>
  <si>
    <t>11.2.40</t>
  </si>
  <si>
    <t>90374</t>
  </si>
  <si>
    <t>TÊ COM BUCHA DE LATÃO NA BOLSA CENTRAL, PVC, SOLDÁVEL, DN 25MM X 3/4, INSTALADO EM RAMAL OU SUB-RAMAL DE ÁGUA - FORNECIMENTO E INSTALAÇÃO. AF_06/2022</t>
  </si>
  <si>
    <t>26,23</t>
  </si>
  <si>
    <t>11.2.41</t>
  </si>
  <si>
    <t>89395</t>
  </si>
  <si>
    <t>TE, PVC, SOLDÁVEL, DN 25MM, INSTALADO EM RAMAL OU SUB-RAMAL DE ÁGUA - FORNECIMENTO E INSTALAÇÃO. AF_06/2022</t>
  </si>
  <si>
    <t>11.2.42</t>
  </si>
  <si>
    <t>89398</t>
  </si>
  <si>
    <t>TE, PVC, SOLDÁVEL, DN 32MM, INSTALADO EM RAMAL OU SUB-RAMAL DE ÁGUA - FORNECIMENTO E INSTALAÇÃO. AF_06/2022</t>
  </si>
  <si>
    <t>21,57</t>
  </si>
  <si>
    <t>11.2.43</t>
  </si>
  <si>
    <t>104004</t>
  </si>
  <si>
    <t>TE, PVC, SOLDÁVEL, DN 50MM, INSTALADO EM RAMAL DE DISTRIBUIÇÃO DE ÁGUA - FORNECIMENTO E INSTALAÇÃO. AF_06/2022</t>
  </si>
  <si>
    <t>35,18</t>
  </si>
  <si>
    <t>11.2.44</t>
  </si>
  <si>
    <t>89628</t>
  </si>
  <si>
    <t>TE, PVC, SOLDÁVEL, DN 60MM, INSTALADO EM PRUMADA DE ÁGUA - FORNECIMENTO E INSTALAÇÃO. AF_06/2022</t>
  </si>
  <si>
    <t>56,96</t>
  </si>
  <si>
    <t>11.2.45</t>
  </si>
  <si>
    <t>89629</t>
  </si>
  <si>
    <t>TE, PVC, SOLDÁVEL, DN 75MM, INSTALADO EM PRUMADA DE ÁGUA - FORNECIMENTO E INSTALAÇÃO. AF_06/2022</t>
  </si>
  <si>
    <t>95,73</t>
  </si>
  <si>
    <t>11.2.46</t>
  </si>
  <si>
    <t>94495</t>
  </si>
  <si>
    <t>REGISTRO DE GAVETA BRUTO, LATÃO, ROSCÁVEL, 1" - FORNECIMENTO E INSTALAÇÃO. AF_08/2021</t>
  </si>
  <si>
    <t>62,03</t>
  </si>
  <si>
    <t>11.2.47</t>
  </si>
  <si>
    <t>94794</t>
  </si>
  <si>
    <t>REGISTRO DE GAVETA BRUTO, LATÃO, ROSCÁVEL, 1 1/2", COM ACABAMENTO E CANOPLA CROMADOS - FORNECIMENTO E INSTALAÇÃO. AF_08/2021</t>
  </si>
  <si>
    <t>168,39</t>
  </si>
  <si>
    <t>11.2.48</t>
  </si>
  <si>
    <t>89987</t>
  </si>
  <si>
    <t>REGISTRO DE GAVETA BRUTO, LATÃO, ROSCÁVEL, 3/4", COM ACABAMENTO E CANOPLA CROMADOS - FORNECIMENTO E INSTALAÇÃO. AF_08/2021</t>
  </si>
  <si>
    <t>11.2.49</t>
  </si>
  <si>
    <t>89985</t>
  </si>
  <si>
    <t>REGISTRO DE PRESSÃO BRUTO, LATÃO, ROSCÁVEL, 3/4", COM ACABAMENTO E CANOPLA CROMADOS - FORNECIMENTO E INSTALAÇÃO. AF_08/2021</t>
  </si>
  <si>
    <t>90,49</t>
  </si>
  <si>
    <t>11.2.50</t>
  </si>
  <si>
    <t>99635</t>
  </si>
  <si>
    <t>VÁLVULA DE DESCARGA METÁLICA, BASE 1 1/2", ACABAMENTO METALICO CROMADO - FORNECIMENTO E INSTALAÇÃO. AF_08/2021</t>
  </si>
  <si>
    <t>286,63</t>
  </si>
  <si>
    <t>11.2.51</t>
  </si>
  <si>
    <t>91186</t>
  </si>
  <si>
    <t>FIXAÇÃO DE TUBOS HORIZONTAIS DE PVC ÁGUA, PVC ESGOTO, PVC ÁGUA PLUVIAL, CPVC, PPR, COBRE OU AÇO, DIÂMETROS MAIORES QUE 40 MM E MENORES OU IGUAIS A 75 MM, COM ABRAÇADEIRA METÁLICA FLEXÍVEL 18 MM, FIXADA DIRETAMENTE NA LAJE. AF_09/2023</t>
  </si>
  <si>
    <t>31,32</t>
  </si>
  <si>
    <t>11.2.52</t>
  </si>
  <si>
    <t>91187</t>
  </si>
  <si>
    <t>FIXAÇÃO DE TUBOS HORIZONTAIS DE PVC ÁGUA, PVC ESGOTO, PVC ÁGUA PLUVIAL, CPVC, PPR, COBRE OU AÇO, DIÂMETROS MAIORES QUE 75 MM E MENORES OU IGUAIS A 100 MM, COM ABRAÇADEIRA METÁLICA FLEXÍVEL 18 MM, FIXADA DIRETAMENTE NA LAJE. AF_09/2023</t>
  </si>
  <si>
    <t>28,07</t>
  </si>
  <si>
    <t>11.2.53</t>
  </si>
  <si>
    <t>91185</t>
  </si>
  <si>
    <t>FIXAÇÃO DE TUBOS HORIZONTAIS DE PVC ÁGUA, PVC ESGOTO, PVC ÁGUA PLUVIAL, CPVC, PPR, COBRE OU AÇO, DIÂMETROS MENORES OU IGUAIS A 40 MM, COM ABRAÇADEIRA METÁLICA FLEXÍVEL 18 MM, FIXADA DIRETAMENTE NA LAJE. AF_09/2023</t>
  </si>
  <si>
    <t>28,5</t>
  </si>
  <si>
    <t>12.1</t>
  </si>
  <si>
    <t>SINAPI.96980</t>
  </si>
  <si>
    <t>FITA DE ALUMÍNIO 70 MM² - FORNECIMENTO E INSTALAÇÃO. AF_12/2017</t>
  </si>
  <si>
    <t>51,26</t>
  </si>
  <si>
    <t>12.2</t>
  </si>
  <si>
    <t>96977</t>
  </si>
  <si>
    <t>CORDOALHA DE COBRE NU 50 MM², ENTERRADA - FORNECIMENTO E INSTALAÇÃO. AF_08/2023</t>
  </si>
  <si>
    <t>74,12</t>
  </si>
  <si>
    <t>12.3</t>
  </si>
  <si>
    <t>12.014.0041</t>
  </si>
  <si>
    <t>TERMINAL A COMPRESSAO EM COBRE ESTANHADO PARA CABO 50 MM2, 1 FURO E 1 COMPRESSAO, PARA PARAFUSO DE FIXACAO M8</t>
  </si>
  <si>
    <t>26,78</t>
  </si>
  <si>
    <t>12.4</t>
  </si>
  <si>
    <t>12.5</t>
  </si>
  <si>
    <t>96985</t>
  </si>
  <si>
    <t>HASTE DE ATERRAMENTO, DIÂMETRO 5/8", COM 3 METROS - FORNECIMENTO E INSTALAÇÃO. AF_08/2023</t>
  </si>
  <si>
    <t>90,25</t>
  </si>
  <si>
    <t>12.6</t>
  </si>
  <si>
    <t>12.013.0030</t>
  </si>
  <si>
    <t>CAPTOR TIPO TERMINAL AÉREO, H= 300 MM EM ALUMÍNIO</t>
  </si>
  <si>
    <t>121,13</t>
  </si>
  <si>
    <t>12.7</t>
  </si>
  <si>
    <t>96989</t>
  </si>
  <si>
    <t>CAPTOR TIPO FRANKLIN PARA SPDA - FORNECIMENTO E INSTALAÇÃO. AF_08/2023</t>
  </si>
  <si>
    <t>193,38</t>
  </si>
  <si>
    <t>12.8</t>
  </si>
  <si>
    <t>00011032</t>
  </si>
  <si>
    <t>GRAMPO U DE 5/8" N8 EM ACO GALVANIZADO</t>
  </si>
  <si>
    <t>11,03 (15,28%)</t>
  </si>
  <si>
    <t>12.9</t>
  </si>
  <si>
    <t>92688</t>
  </si>
  <si>
    <t>TUBO DE AÇO GALVANIZADO COM COSTURA, CLASSE MÉDIA, CONEXÃO ROSQUEADA, DN 20 (3/4"), INSTALADO EM RAMAIS E SUB-RAMAIS DE GÁS - FORNECIMENTO E INSTALAÇÃO. AF_10/2020</t>
  </si>
  <si>
    <t>47,23</t>
  </si>
  <si>
    <t>12.10</t>
  </si>
  <si>
    <t>96973</t>
  </si>
  <si>
    <t>CORDOALHA DE COBRE NU 35 MM², NÃO ENTERRADA, COM ISOLADOR - FORNECIMENTO E INSTALAÇÃO. AF_08/2023</t>
  </si>
  <si>
    <t>87,8</t>
  </si>
  <si>
    <t>12.11</t>
  </si>
  <si>
    <t>01.001.0206</t>
  </si>
  <si>
    <t>LAUDO DE RESISTIVIDADE DE SOLO PARA ATERRAMENTO</t>
  </si>
  <si>
    <t>1535,49</t>
  </si>
  <si>
    <t>12.12</t>
  </si>
  <si>
    <t>12.014.0022 - CEF</t>
  </si>
  <si>
    <t>SOLDA EXOTERMICA COM MOLDE (T)</t>
  </si>
  <si>
    <t>72,7</t>
  </si>
  <si>
    <t>12.13</t>
  </si>
  <si>
    <t>12.005.0035</t>
  </si>
  <si>
    <t>TERMINAL OU CONECTOR DE PRESSAO - PARA CABO 35MM2 - FORNECIMENTO E INSTALACAO</t>
  </si>
  <si>
    <t>29,09</t>
  </si>
  <si>
    <t>12.14</t>
  </si>
  <si>
    <t>12.15</t>
  </si>
  <si>
    <t>95818</t>
  </si>
  <si>
    <t>CONDULETE DE PVC, TIPO X, PARA ELETRODUTO DE PVC SOLDÁVEL DN 32 MM (1''), APARENTE - FORNECIMENTO E INSTALAÇÃO. AF_10/2022</t>
  </si>
  <si>
    <t>57,33</t>
  </si>
  <si>
    <t>13.1</t>
  </si>
  <si>
    <t>MATERIAL</t>
  </si>
  <si>
    <t>13.1.1</t>
  </si>
  <si>
    <t>00000411</t>
  </si>
  <si>
    <t>ABRACADEIRA DE NYLON PARA AMARRACAO DE CABOS, COMPRIMENTO DE 200 X *4,6* MM</t>
  </si>
  <si>
    <t>0,33 (15,28%)</t>
  </si>
  <si>
    <t>13.1.2</t>
  </si>
  <si>
    <t>00039129</t>
  </si>
  <si>
    <t>ABRACADEIRA EM ACO PARA AMARRACAO DE ELETRODUTOS, TIPO D, COM 1" E CUNHA DE FIXACAO</t>
  </si>
  <si>
    <t>3,71 (15,28%)</t>
  </si>
  <si>
    <t>13.1.3</t>
  </si>
  <si>
    <t>00039131</t>
  </si>
  <si>
    <t>ABRACADEIRA EM ACO PARA AMARRACAO DE ELETRODUTOS, TIPO D, COM 1 1/2" E CUNHA DE FIXACAO</t>
  </si>
  <si>
    <t>6,61 (15,28%)</t>
  </si>
  <si>
    <t>13.1.4</t>
  </si>
  <si>
    <t>00039130</t>
  </si>
  <si>
    <t>ABRACADEIRA EM ACO PARA AMARRACAO DE ELETRODUTOS, TIPO D, COM 1 1/4" E CUNHA DE FIXACAO</t>
  </si>
  <si>
    <t>6,03 (15,28%)</t>
  </si>
  <si>
    <t>13.1.5</t>
  </si>
  <si>
    <t>12.004.0102</t>
  </si>
  <si>
    <t>ARRUELA LISA ZINCADA D=1/4"</t>
  </si>
  <si>
    <t>0,25</t>
  </si>
  <si>
    <t>13.1.6</t>
  </si>
  <si>
    <t>20.006.0037</t>
  </si>
  <si>
    <t>PRATELEIRA/BANDEJA FIXA 300 MM PARA RACK 19" - FORNECIMENTO E INSTALAÇÃO</t>
  </si>
  <si>
    <t>102,88</t>
  </si>
  <si>
    <t>13.1.7</t>
  </si>
  <si>
    <t>20.006.0036</t>
  </si>
  <si>
    <t>PRATELEIRA/BANDEJA FIXA 500 MM PARA RACK 19" - FORNECIMENTO E INSTALAÇÃO</t>
  </si>
  <si>
    <t>144,57</t>
  </si>
  <si>
    <t>13.1.8</t>
  </si>
  <si>
    <t>00039996</t>
  </si>
  <si>
    <t>VERGALHAO ZINCADO ROSCA TOTAL, 1/4" (6,3 MM)</t>
  </si>
  <si>
    <t>4,53 (15,28%)</t>
  </si>
  <si>
    <t>13.1.9</t>
  </si>
  <si>
    <t>00002483</t>
  </si>
  <si>
    <t>CONECTOR RETO DE ALUMINIO PARA ELETRODUTO DE 1", PARA ADAPTAR ENTRADA DE ELETRODUTO METALICO FLEXIVEL EM QUADROS</t>
  </si>
  <si>
    <t>4,88 (15,28%)</t>
  </si>
  <si>
    <t>13.1.10</t>
  </si>
  <si>
    <t>00002527</t>
  </si>
  <si>
    <t>CONECTOR RETO DE ALUMINIO PARA ELETRODUTO DE 1 1/2", PARA ADAPTAR ENTRADA DE ELETRODUTO METALICO FLEXIVEL EM QUADROS</t>
  </si>
  <si>
    <t>10,69 (15,28%)</t>
  </si>
  <si>
    <t>13.1.11</t>
  </si>
  <si>
    <t>00002526</t>
  </si>
  <si>
    <t>CONECTOR RETO DE ALUMINIO PARA ELETRODUTO DE 1 1/4", PARA ADAPTAR ENTRADA DE ELETRODUTO METALICO FLEXIVEL EM QUADROS</t>
  </si>
  <si>
    <t>6,85 (15,28%)</t>
  </si>
  <si>
    <t>13.1.12</t>
  </si>
  <si>
    <t>00011950</t>
  </si>
  <si>
    <t>BUCHA DE NYLON SEM ABA S6, COM PARAFUSO DE 4,20 X 40 MM EM ACO ZINCADO COM ROSCA SOBERBA, CABECA CHATA E FENDA PHILLIPS</t>
  </si>
  <si>
    <t>0,16 (15,28%)</t>
  </si>
  <si>
    <t>13.1.13</t>
  </si>
  <si>
    <t>00007583</t>
  </si>
  <si>
    <t>BUCHA DE NYLON SEM ABA S8, COM PARAFUSO DE 4,80 X 50 MM EM ACO ZINCADO COM ROSCA SOBERBA, CABECA CHATA E FENDA PHILLIPS</t>
  </si>
  <si>
    <t>13.1.14</t>
  </si>
  <si>
    <t>00007568</t>
  </si>
  <si>
    <t>BUCHA DE NYLON SEM ABA S10, COM PARAFUSO DE 6,10 X 65 MM EM ACO ZINCADO COM ROSCA SOBERBA, CABECA CHATA E FENDA PHILLIPS</t>
  </si>
  <si>
    <t>0,5 (15,28%)</t>
  </si>
  <si>
    <t>13.1.15</t>
  </si>
  <si>
    <t>00011976</t>
  </si>
  <si>
    <t>CHUMBADOR DE ACO ZINCADO, DIAMETRO 1/4" COM PARAFUSO 1/4" X 40 MM</t>
  </si>
  <si>
    <t>1,6 (15,28%)</t>
  </si>
  <si>
    <t>13.1.16</t>
  </si>
  <si>
    <t>98295</t>
  </si>
  <si>
    <t>CABO ELETRÔNICO CATEGORIA 5E, INSTALADO EM EDIFICAÇÃO INSTITUCIONAL - FORNECIMENTO E INSTALAÇÃO. AF_11/2019</t>
  </si>
  <si>
    <t>9,6</t>
  </si>
  <si>
    <t>13.1.17</t>
  </si>
  <si>
    <t>12.001.0270</t>
  </si>
  <si>
    <t>CAIXA DE PASSAGEM METALICA DE SOBREPOR COM TAMPA PARAFUSADA, DIMENSOES 20 X 20 X 10 CM - FORNECIMENTO E INSTALACAO</t>
  </si>
  <si>
    <t>79,13</t>
  </si>
  <si>
    <t>13.1.18</t>
  </si>
  <si>
    <t>91939</t>
  </si>
  <si>
    <t>CAIXA RETANGULAR 4" X 2" ALTA (2,00 M DO PISO), PVC, INSTALADA EM PAREDE - FORNECIMENTO E INSTALAÇÃO. AF_03/2023</t>
  </si>
  <si>
    <t>37,49</t>
  </si>
  <si>
    <t>13.1.19</t>
  </si>
  <si>
    <t>12.001.0306</t>
  </si>
  <si>
    <t>CAIXA DE PASSAGEM ELETRICA DE PAREDE, DE EMBUTIR, EM PVC, COM TAMPA APARAFUSADA, DIMENSOES 150 X 150 X *75* MM</t>
  </si>
  <si>
    <t>75,06</t>
  </si>
  <si>
    <t>13.1.20</t>
  </si>
  <si>
    <t>100861</t>
  </si>
  <si>
    <t>SUPORTE MÃO FRANCESA EM AÇO, ABAS IGUAIS 30 CM, CAPACIDADE MINIMA 60 KG, BRANCO - FORNECIMENTO E INSTALAÇÃO. AF_01/2020</t>
  </si>
  <si>
    <t>42,42</t>
  </si>
  <si>
    <t>13.1.21</t>
  </si>
  <si>
    <t>12.002.0320</t>
  </si>
  <si>
    <t>CANTONEIRA ZZ DUPLA VERTICAL 76 X 38 MM.</t>
  </si>
  <si>
    <t>16,41</t>
  </si>
  <si>
    <t>13.1.22</t>
  </si>
  <si>
    <t>95802</t>
  </si>
  <si>
    <t>CONDULETE DE ALUMÍNIO, TIPO X, PARA ELETRODUTO DE AÇO GALVANIZADO DN 25 MM (1''), APARENTE - FORNECIMENTO E INSTALAÇÃO. AF_10/2022</t>
  </si>
  <si>
    <t>60,08</t>
  </si>
  <si>
    <t>13.1.23</t>
  </si>
  <si>
    <t>00039600</t>
  </si>
  <si>
    <t>CONECTOR / TOMADA FEMEA RJ 45, CATEGORIA 5 E (CAT 5E) PARA CABOS</t>
  </si>
  <si>
    <t>23,69 (15,28%)</t>
  </si>
  <si>
    <t>13.1.24</t>
  </si>
  <si>
    <t>00039603</t>
  </si>
  <si>
    <t>CONECTOR MACHO RJ 45, CATEGORIA 6 (CAT 6) PARA CABOS</t>
  </si>
  <si>
    <t>5,35 (15,28%)</t>
  </si>
  <si>
    <t>13.1.25</t>
  </si>
  <si>
    <t>SINAPI.104392</t>
  </si>
  <si>
    <t>CURVA 135 GRAUS PARA ELETRODUTO, AÇO GALVANIZADO, DN 25 MM (1''), APARENTE - FORNECIMENTO E INSTALAÇÃO. AF_10/2022</t>
  </si>
  <si>
    <t>24,7</t>
  </si>
  <si>
    <t>13.1.26</t>
  </si>
  <si>
    <t>SINAPI.104394</t>
  </si>
  <si>
    <t>CURVA 135 GRAUS PARA ELETRODUTO, AÇO GALVANIZADO, DN 40 MM (1 1/2''), APARENTE - FORNECIMENTO E INSTALAÇÃO. AF_10/2022</t>
  </si>
  <si>
    <t>71,41</t>
  </si>
  <si>
    <t>13.1.27</t>
  </si>
  <si>
    <t>SINAPI.104393</t>
  </si>
  <si>
    <t>CURVA 135 GRAUS PARA ELETRODUTO, AÇO GALVANIZADO, DN 32 MM (1 1/4''), APARENTE - FORNECIMENTO E INSTALAÇÃO. AF_10/2022</t>
  </si>
  <si>
    <t>49</t>
  </si>
  <si>
    <t>13.1.28</t>
  </si>
  <si>
    <t>12.002.0393 CEF</t>
  </si>
  <si>
    <t>FORNECIMENTO E INSTALAÇÃO DE ELETROCALHA PERFURADA 300 X 100 X 3000 MM</t>
  </si>
  <si>
    <t>m</t>
  </si>
  <si>
    <t>54,6</t>
  </si>
  <si>
    <t>13.1.29</t>
  </si>
  <si>
    <t>13.1.30</t>
  </si>
  <si>
    <t>12.002.0398</t>
  </si>
  <si>
    <t>EMENDA PARA ELETROCALHA, LISA OU PERFURADA EM AÇO GALVANIZADO, LARGURA DE 300MM E ALTURA DE 100MM - FORNECIMENTO E INSTALAÇÃO.</t>
  </si>
  <si>
    <t>150,9</t>
  </si>
  <si>
    <t>13.1.31</t>
  </si>
  <si>
    <t>12.002.0212</t>
  </si>
  <si>
    <t>SAIDA HORIZONTAL PARA ELETRODUTO/ELETROCALHA 1"</t>
  </si>
  <si>
    <t>15,05</t>
  </si>
  <si>
    <t>13.1.32</t>
  </si>
  <si>
    <t>13.1.33</t>
  </si>
  <si>
    <t>13.1.34</t>
  </si>
  <si>
    <t>12.002.0394</t>
  </si>
  <si>
    <t>SUPORTE VERTICAL PARA ELETROCALHA GALVANIZADO A FOGO 300X100MM</t>
  </si>
  <si>
    <t>34,43</t>
  </si>
  <si>
    <t>13.1.35</t>
  </si>
  <si>
    <t>12.002.0395</t>
  </si>
  <si>
    <t>TE HORIZONTAL,90º,PARA ELETROCALHA PERFURADA OU LISA,300X100 MM.FORNECIMENTO E COLOCACAO</t>
  </si>
  <si>
    <t>131,78</t>
  </si>
  <si>
    <t>13.1.36</t>
  </si>
  <si>
    <t>12.002.0396</t>
  </si>
  <si>
    <t>TE VERTICAL DE DESCIDA,90º,PARA ELETROCALHA PERFURADA OU LISA,300X100 MM.FORNECIMENTO E COLOCACAO</t>
  </si>
  <si>
    <t>117,21</t>
  </si>
  <si>
    <t>13.1.37</t>
  </si>
  <si>
    <t>12.002.0397</t>
  </si>
  <si>
    <t>TERMINAL DE FECHAMENTO LISO,PARA ELETROCALHA PERFURADA OU LISA,300X100MM.FORNECIMENTO E COLOCACAO</t>
  </si>
  <si>
    <t>24,09</t>
  </si>
  <si>
    <t>13.1.38</t>
  </si>
  <si>
    <t>SINAPI.104407</t>
  </si>
  <si>
    <t>ELETRODUTO RIGIDO, EM ACO ZINCADO OU GALVANIZADO, TIPO PESADO, DN=1", APARENTE - FORNECIMENTO E INSTALAÇÃO</t>
  </si>
  <si>
    <t>68,22</t>
  </si>
  <si>
    <t>13.1.39</t>
  </si>
  <si>
    <t>SINAPI.104409</t>
  </si>
  <si>
    <t>ELETRODUTO RIGIDO, EM ACO ZINCADO OU GALVANIZADO, TIPO PESADO, DN=1 1/2”, APARENTE - FORNECIMENTO E INSTALAÇÃO.</t>
  </si>
  <si>
    <t>95,67</t>
  </si>
  <si>
    <t>13.1.40</t>
  </si>
  <si>
    <t>SINAPI.104408 CEF</t>
  </si>
  <si>
    <t>ELETRODUTO RIGIDO, EM ACO ZINCADO OU GALVANIZADO, TIPO PESADO, DN=1 1/4’’, APARENTE- FORNECIMENTO E INSTALAÇÃO.</t>
  </si>
  <si>
    <t>99,39</t>
  </si>
  <si>
    <t>13.1.41</t>
  </si>
  <si>
    <t>00000404</t>
  </si>
  <si>
    <t>FITA ISOLANTE DE BORRACHA AUTOFUSAO, USO ATE 69 KV (ALTA TENSAO), LARGURA DE 19 MM</t>
  </si>
  <si>
    <t>1,91 (15,28%)</t>
  </si>
  <si>
    <t>13.1.42</t>
  </si>
  <si>
    <t>00012815</t>
  </si>
  <si>
    <t>FITA CREPE ROLO DE *25* MM X 50 M</t>
  </si>
  <si>
    <t>17,23 (15,28%)</t>
  </si>
  <si>
    <t>13.1.43</t>
  </si>
  <si>
    <t>00020111</t>
  </si>
  <si>
    <t>FITA ISOLANTE ADESIVA ANTICHAMA, USO ATE 750 V, EM ROLO DE 19 MM X 20 M</t>
  </si>
  <si>
    <t>14,11 (15,28%)</t>
  </si>
  <si>
    <t>13.1.46</t>
  </si>
  <si>
    <t>20.006.0026</t>
  </si>
  <si>
    <t>GUIA ORGANIZADORA DE CABOS PARA RACK 19" 1U - FORNECIMENTO E INSTALAÇÃO</t>
  </si>
  <si>
    <t>51,28</t>
  </si>
  <si>
    <t>13.1.47</t>
  </si>
  <si>
    <t>20.006.0035</t>
  </si>
  <si>
    <t>PARAFUSO COM PORCA GAIOLA PARA RACK E ROSCA</t>
  </si>
  <si>
    <t>1,7</t>
  </si>
  <si>
    <t>13.1.48</t>
  </si>
  <si>
    <t>SINAPI.104448</t>
  </si>
  <si>
    <t>LUVA DE EMENDA PARA ELETRODUTO, AÇO GALVANIZADO, DN 25 MM (1''), APARENTE - FORNECIMENTO E INSTALAÇÃO.</t>
  </si>
  <si>
    <t>10,6</t>
  </si>
  <si>
    <t>13.1.49</t>
  </si>
  <si>
    <t>SINAPI.104450</t>
  </si>
  <si>
    <t>LUVA DE EMENDA PARA ELETRODUTO, AÇO GALVANIZADO, DN 40 MM (1 1/2''), APARENTE - FORNECIMENTO E INSTALAÇÃO.</t>
  </si>
  <si>
    <t>23,34</t>
  </si>
  <si>
    <t>13.1.50</t>
  </si>
  <si>
    <t>SINAPI.104449</t>
  </si>
  <si>
    <t>LUVA DE EMENDA PARA ELETRODUTO, AÇO GALVANIZADO, DN 32 MM (1 1/4''), APARENTE - FORNECIMENTO E INSTALAÇÃO.</t>
  </si>
  <si>
    <t>16,63</t>
  </si>
  <si>
    <t>13.1.51</t>
  </si>
  <si>
    <t>20.006.0072</t>
  </si>
  <si>
    <t>PAINEL FRONTAL CEGO - 19" x 1 U</t>
  </si>
  <si>
    <t>20,61</t>
  </si>
  <si>
    <t>13.1.52</t>
  </si>
  <si>
    <t>12.006.0107</t>
  </si>
  <si>
    <t>PARAFUSO CABEÇA LENTILHA 1/4" X 5/8", ROSCA TOTAL, COM INSTALAÇÃO</t>
  </si>
  <si>
    <t>6,63</t>
  </si>
  <si>
    <t>13.1.53</t>
  </si>
  <si>
    <t>00039606</t>
  </si>
  <si>
    <t>PATCH CORD (CABO DE REDE), CATEGORIA 6 (CAT 6) UTP, 23 AWG, 4 PARES, EXTENSAO DE 1,50 M</t>
  </si>
  <si>
    <t>38,09 (15,28%)</t>
  </si>
  <si>
    <t>13.1.54</t>
  </si>
  <si>
    <t>00039605</t>
  </si>
  <si>
    <t>PATCH CORD (CABO DE REDE), CATEGORIA 5 E (CAT 5E) UTP, 24 AWG, 4 PARES, EXTENSAO DE 2,50 M</t>
  </si>
  <si>
    <t>21,75 (15,28%)</t>
  </si>
  <si>
    <t>13.1.55</t>
  </si>
  <si>
    <t>98301</t>
  </si>
  <si>
    <t>PATCH PANEL 24 PORTAS, CATEGORIA 5E - FORNECIMENTO E INSTALAÇÃO. AF_11/2019</t>
  </si>
  <si>
    <t>802,17</t>
  </si>
  <si>
    <t>13.1.56</t>
  </si>
  <si>
    <t>00039997</t>
  </si>
  <si>
    <t>PORCA ZINCADA, SEXTAVADA, DIAMETRO 1/4"</t>
  </si>
  <si>
    <t>0,4 (15,28%)</t>
  </si>
  <si>
    <t>13.1.57</t>
  </si>
  <si>
    <t>98305</t>
  </si>
  <si>
    <t>RACK FECHADO PARA SERVIDOR - FORNECIMENTO E INSTALAÇÃO. AF_11/2019</t>
  </si>
  <si>
    <t>3431,06</t>
  </si>
  <si>
    <t>13.1.59</t>
  </si>
  <si>
    <t>12.002.0059</t>
  </si>
  <si>
    <t>ELETRODUTO FLEXIVEL SEALTUBO 1"</t>
  </si>
  <si>
    <t>63,6</t>
  </si>
  <si>
    <t>13.1.60</t>
  </si>
  <si>
    <t>12.002.0350</t>
  </si>
  <si>
    <t>ELETRODUTO FLEXIVEL SEALTUBO 1 1/2"</t>
  </si>
  <si>
    <t>108,44</t>
  </si>
  <si>
    <t>13.1.61</t>
  </si>
  <si>
    <t>12.002.0319</t>
  </si>
  <si>
    <t>ELETROTUDO FLEXIVEL TIPO SEALTUBO 1.1/4"</t>
  </si>
  <si>
    <t>94,63</t>
  </si>
  <si>
    <t>13.1.62</t>
  </si>
  <si>
    <t>00007552</t>
  </si>
  <si>
    <t>PLACA/TAMPA CEGA EM LATAO ESCOVADO PARA CONDULETE EM LIGA DE ALUMINIO 4 X 4"</t>
  </si>
  <si>
    <t>23,4 (15,28%)</t>
  </si>
  <si>
    <t>13.1.63</t>
  </si>
  <si>
    <t>20.006.0083</t>
  </si>
  <si>
    <t>TAMPA PARA CONDULETE EM ALUMÍNIO 1" - 2 x RJ45</t>
  </si>
  <si>
    <t>22,19</t>
  </si>
  <si>
    <t>13.1.64</t>
  </si>
  <si>
    <t>12.013.0003</t>
  </si>
  <si>
    <t>ESPELHO PARA CAIXA 4X2" COM ESPAÇO PARA 2 MÓDULOS RJ-45</t>
  </si>
  <si>
    <t>6,62</t>
  </si>
  <si>
    <t>13.1.65</t>
  </si>
  <si>
    <t>00039346</t>
  </si>
  <si>
    <t>TAMPA PARA CONDULETE, EM PVC, PARA 1 INTERRUPTOR</t>
  </si>
  <si>
    <t>3,02 (15,28%)</t>
  </si>
  <si>
    <t>13.1.66</t>
  </si>
  <si>
    <t>12.004.0104</t>
  </si>
  <si>
    <t>UNIDUT MULTIPLO Ø 1"</t>
  </si>
  <si>
    <t>4,61</t>
  </si>
  <si>
    <t>13.1.67</t>
  </si>
  <si>
    <t>12.004.0106</t>
  </si>
  <si>
    <t>UNIDUT RETO EM ALUMINIO 1"</t>
  </si>
  <si>
    <t>14,71</t>
  </si>
  <si>
    <t>13.1.68</t>
  </si>
  <si>
    <t>12.004.0122</t>
  </si>
  <si>
    <t>UNIDUT RETO EM ALUMÍNIO 1 1/2"</t>
  </si>
  <si>
    <t>16,67</t>
  </si>
  <si>
    <t>13.1.69</t>
  </si>
  <si>
    <t>12.004.0107</t>
  </si>
  <si>
    <t>UNIDUT RETO EM ALUMÍNIO 1 1/4"</t>
  </si>
  <si>
    <t>11,42</t>
  </si>
  <si>
    <t>13.1.70</t>
  </si>
  <si>
    <t>20.006.0099</t>
  </si>
  <si>
    <t>VELCRO DUPLA FACE LARG. 20 MM</t>
  </si>
  <si>
    <t>5,39</t>
  </si>
  <si>
    <t>13.1.71</t>
  </si>
  <si>
    <t>20.006.0126</t>
  </si>
  <si>
    <t>IDENTIFICAÇÃO E CERTIFICAÇÃO DE PONTOS COM EMISSÃO DE RELATÓRIOS PARA REDE DE LÓGICA (MAIS DE 101 PONTOS)</t>
  </si>
  <si>
    <t>43,08</t>
  </si>
  <si>
    <t>13.2</t>
  </si>
  <si>
    <t>FIBRA ÓPTICA</t>
  </si>
  <si>
    <t>13.2.1</t>
  </si>
  <si>
    <t>20.006.0062</t>
  </si>
  <si>
    <t>ADAPTADOR, TIPO ÓPTICO. FORNECIMENTO E COLOCAÇÃO</t>
  </si>
  <si>
    <t>8,73</t>
  </si>
  <si>
    <t>13.2.2</t>
  </si>
  <si>
    <t>20.006.0116</t>
  </si>
  <si>
    <t>CABO DE FIBRA OPTICA 2 FIBRAS - PADRAO MONOMODO</t>
  </si>
  <si>
    <t>12,82</t>
  </si>
  <si>
    <t>13.2.3</t>
  </si>
  <si>
    <t>12.004.0096</t>
  </si>
  <si>
    <t>CAIXA FIBRA OPTICA TERMINAÇÃO - FORNECIMENTO E INSTALAÇÃO</t>
  </si>
  <si>
    <t>413,41</t>
  </si>
  <si>
    <t>13.2.4</t>
  </si>
  <si>
    <t>20.006.0121</t>
  </si>
  <si>
    <t>CORDÃO ÓPTICO SIMPLEX MONOMODO 9/125 - SC x LC / APC - FORNECIMENTO E INSTALAÇÃO</t>
  </si>
  <si>
    <t>24,98</t>
  </si>
  <si>
    <t>13.2.5</t>
  </si>
  <si>
    <t>20.006.0120</t>
  </si>
  <si>
    <t>CORDÃO ÓPTICO SIMPLEX MONOMODO 9/125 - SC x SC / APC - FORNECIMENTO E INSTALAÇÃO</t>
  </si>
  <si>
    <t>28,82</t>
  </si>
  <si>
    <t>13.2.6</t>
  </si>
  <si>
    <t>20.006.0031</t>
  </si>
  <si>
    <t>DISTRIBUIDOR INTERNO ÓPTICO - D.I.O. PARA 24 FIBRAS MONO-MODO, COM CONECTORES ST, PADRÃO 19" - FORNECIMENTO E INSTALAÇÃO</t>
  </si>
  <si>
    <t>558,12</t>
  </si>
  <si>
    <t>13.2.7</t>
  </si>
  <si>
    <t>20.006.0070</t>
  </si>
  <si>
    <t>EXTENSÃO - CABO FIBRA OPTICA MONOMODO</t>
  </si>
  <si>
    <t>9,73</t>
  </si>
  <si>
    <t>13.2.8</t>
  </si>
  <si>
    <t>12.001.0080</t>
  </si>
  <si>
    <t>GRAMPO DE ANCORAGEM POLIMÉRICO - FORNECIMENTO E INSTALAÇÃO</t>
  </si>
  <si>
    <t>73,3</t>
  </si>
  <si>
    <t>14.1</t>
  </si>
  <si>
    <t>94216</t>
  </si>
  <si>
    <t>TELHAMENTO COM TELHA METÁLICA TERMOACÚSTICA E = 30 MM, COM ATÉ 2 ÁGUAS, INCLUSO IÇAMENTO. AF_07/2019</t>
  </si>
  <si>
    <t>246,85</t>
  </si>
  <si>
    <t>14.2</t>
  </si>
  <si>
    <t>94229</t>
  </si>
  <si>
    <t>CALHA EM CHAPA DE AÇO GALVANIZADO NÚMERO 24, DESENVOLVIMENTO DE 100 CM, INCLUSO TRANSPORTE VERTICAL. AF_07/2019</t>
  </si>
  <si>
    <t>187,35</t>
  </si>
  <si>
    <t>14.3</t>
  </si>
  <si>
    <t>101979</t>
  </si>
  <si>
    <t>CHAPIM (RUFO CAPA) EM AÇO GALVANIZADO, CORTE 33. AF_11/2020</t>
  </si>
  <si>
    <t>48</t>
  </si>
  <si>
    <t>14.4</t>
  </si>
  <si>
    <t>100327</t>
  </si>
  <si>
    <t>RUFO EXTERNO/INTERNO EM CHAPA DE AÇO GALVANIZADO NÚMERO 26, CORTE DE 33 CM, INCLUSO IÇAMENTO. AF_07/2019</t>
  </si>
  <si>
    <t>66,08</t>
  </si>
  <si>
    <t>14.5</t>
  </si>
  <si>
    <t>07.002.0097</t>
  </si>
  <si>
    <t>ESTRUTURA METÁLICA EM CHAPAS DE AÇO ASTM 36, INCLUINDO CORTE, SOLDA COM ELETRODO E MONTAGEM - FORNECIMENTO E INSTALAÇÃO</t>
  </si>
  <si>
    <t>KG</t>
  </si>
  <si>
    <t>19,83</t>
  </si>
  <si>
    <t>14.6</t>
  </si>
  <si>
    <t>00011963</t>
  </si>
  <si>
    <t>PARAFUSO DE ACO ZINCADO, TIPO CHUMBADOR PARABOLT, DIAMETRO 1/2", COMPRIMENTO 75 MM</t>
  </si>
  <si>
    <t>12,6 (15,28%)</t>
  </si>
  <si>
    <t>15.1</t>
  </si>
  <si>
    <t>LUMINÁRIAS DE EMERGÊNCIA</t>
  </si>
  <si>
    <t>15.1.1</t>
  </si>
  <si>
    <t>97599</t>
  </si>
  <si>
    <t>LUMINÁRIA DE EMERGÊNCIA, COM 30 LÂMPADAS LED DE 2 W, SEM REATOR - FORNECIMENTO E INSTALAÇÃO. AF_09/2024</t>
  </si>
  <si>
    <t>23</t>
  </si>
  <si>
    <t>15.1.2</t>
  </si>
  <si>
    <t>12.005.0046</t>
  </si>
  <si>
    <t>TOMADA DE SOBREPOR 2P+T 10A, 250V - FORNECIMENTO E INSTALAÇÃO</t>
  </si>
  <si>
    <t>33,89</t>
  </si>
  <si>
    <t>15.1.3</t>
  </si>
  <si>
    <t>91925</t>
  </si>
  <si>
    <t>CABO DE COBRE FLEXÍVEL ISOLADO, 1,5 MM², ANTI-CHAMA 0,6/1,0 KV, PARA CIRCUITOS TERMINAIS - FORNECIMENTO E INSTALAÇÃO. AF_03/2023</t>
  </si>
  <si>
    <t>4,55</t>
  </si>
  <si>
    <t>15.1.4</t>
  </si>
  <si>
    <t>15.1.5</t>
  </si>
  <si>
    <t>SINAPI.104406</t>
  </si>
  <si>
    <t>ELETRODUTO RIGIDO, EM ACO ZINCADO OU GALVANIZADO, TIPO PESADO, DN=3/4", APARENTE - FORNECIMENTO E INSTALAÇÃO.</t>
  </si>
  <si>
    <t>15.2</t>
  </si>
  <si>
    <t>BLOCOS AUTÔNOMO</t>
  </si>
  <si>
    <t>15.2.1</t>
  </si>
  <si>
    <t>20.002.0030</t>
  </si>
  <si>
    <t>BLOCO AUTONOMO DE ILUMINACAO DE EMERGENCIA COM INSCRICAO DE SAIDA OU BALIZAMENTO, SISTEMA NAO PERMANENTE, LAMPADA LED 500 LUMENS 5000K E BATERIA DE 6V-4AH, REF. BLOKITO BLK 500 DA AUREON OU SIMILAR</t>
  </si>
  <si>
    <t>CJ</t>
  </si>
  <si>
    <t>260,82</t>
  </si>
  <si>
    <t>15.2.2</t>
  </si>
  <si>
    <t>20.002.0031</t>
  </si>
  <si>
    <t>BLOCO AUTONOMO DE ILUMINACAO DE EMERGENCIA DE ACLARAMENTO, SISTEMA NAO PERMANENTE, LAMPADA LED 500 LUMENS 5000K E BATERIA DE 6V-4AH, REF. BLOKITO BLK 500 DA AUREON OU SIMILAR</t>
  </si>
  <si>
    <t>15.3</t>
  </si>
  <si>
    <t>ACIONADOR DE ALARME</t>
  </si>
  <si>
    <t>15.3.1</t>
  </si>
  <si>
    <t>20.002.0220</t>
  </si>
  <si>
    <t>CENTRAL DE ALARME DE INCENDIO ENDERECAVEL, MODELO CIE 1125, (COMPORTA 125 DISPOSITIVOS) DA INTELBRAS OU SIMILAR - FORNECIMENTO E INSTALACAO</t>
  </si>
  <si>
    <t>3300,27</t>
  </si>
  <si>
    <t>15.3.2</t>
  </si>
  <si>
    <t>12.011.0032</t>
  </si>
  <si>
    <t>SIRENE BITONAL AUDIOVISUAL 24VOLTS, 120DB PARA ALARME DE INCENDIO</t>
  </si>
  <si>
    <t>240,15</t>
  </si>
  <si>
    <t>15.3.3</t>
  </si>
  <si>
    <t>20.002.0146</t>
  </si>
  <si>
    <t>ACIONADOR MANUAL TIPO QUEBRA VIDRO PARA ALARME.</t>
  </si>
  <si>
    <t>247,96</t>
  </si>
  <si>
    <t>15.3.4</t>
  </si>
  <si>
    <t>20.002.0190</t>
  </si>
  <si>
    <t>DETECTOR DE FUMACA CONVENCIONAL, MODELO DFC 420, DA INTELBRAS OU SIMILAR - FORNECIMENTO E INSTALACAO</t>
  </si>
  <si>
    <t>186,2</t>
  </si>
  <si>
    <t>15.3.5</t>
  </si>
  <si>
    <t>20.002.0217</t>
  </si>
  <si>
    <t>CABO BLINDADO PARA ALARME E DETECÇÃO DE INCÊNDIO 4 X 1,5 MM2 - FORNECIMENTO E INSTALAÇÃO</t>
  </si>
  <si>
    <t>19,35</t>
  </si>
  <si>
    <t>15.3.6</t>
  </si>
  <si>
    <t>12.002.0337</t>
  </si>
  <si>
    <t>ELETRODUTO DE AÇO GALVANIZADO, CLASSE LEVE, DN 20 MM (3/4"), APARENTE, INSTALADO EM PAREDE - FORNECIMENTO E INSTALAÇÃO.</t>
  </si>
  <si>
    <t>37,52</t>
  </si>
  <si>
    <t>15.4</t>
  </si>
  <si>
    <t>PLACAS DE SINALIZAÇÃO</t>
  </si>
  <si>
    <t>15.4.1</t>
  </si>
  <si>
    <t>00037539</t>
  </si>
  <si>
    <t>PLACA DE SINALIZACAO DE SEGURANCA CONTRA INCENDIO, FOTOLUMINESCENTE, RETANGULAR, *13 X 26* CM, EM PVC *2* MM ANTI-CHAMAS (SIMBOLOS, CORES E PICTOGRAMAS CONFORME NBR 16820)</t>
  </si>
  <si>
    <t>25,25 (15,28%)</t>
  </si>
  <si>
    <t>15.4.2</t>
  </si>
  <si>
    <t>00037558</t>
  </si>
  <si>
    <t>PLACA DE SINALIZACAO DE SEGURANCA CONTRA INCENDIO, FOTOLUMINESCENTE, RETANGULAR, *20 X 40* CM, EM PVC *2* MM ANTI-CHAMAS (SIMBOLOS, CORES E PICTOGRAMAS CONFORME NBR 16820)</t>
  </si>
  <si>
    <t>47,07 (15,28%)</t>
  </si>
  <si>
    <t>15.4.3</t>
  </si>
  <si>
    <t>00037556</t>
  </si>
  <si>
    <t>PLACA DE SINALIZACAO DE SEGURANCA CONTRA INCENDIO, FOTOLUMINESCENTE, QUADRADA, *20 X 20* CM, EM PVC *2* MM ANTI-CHAMAS (SIMBOLOS, CORES E PICTOGRAMAS CONFORME NBR 16820)</t>
  </si>
  <si>
    <t>29,2 (15,28%)</t>
  </si>
  <si>
    <t>15.4.4</t>
  </si>
  <si>
    <t>00037560</t>
  </si>
  <si>
    <t>PLACA DE SINALIZACAO DE SEGURANCA CONTRA INCENDIO - ALERTA, TRIANGULAR, BASE DE *30* CM, EM PVC *2* MM ANTI-CHAMAS (SIMBOLOS, CORES E PICTOGRAMAS CONFORME NBR 16820)</t>
  </si>
  <si>
    <t>49,7 (15,28%)</t>
  </si>
  <si>
    <t>15.5</t>
  </si>
  <si>
    <t>EXTINTORES</t>
  </si>
  <si>
    <t>15.5.1</t>
  </si>
  <si>
    <t>101905</t>
  </si>
  <si>
    <t>EXTINTOR DE INCÊNDIO PORTÁTIL COM CARGA DE ÁGUA PRESSURIZADA DE 10 L, CLASSE A - FORNECIMENTO E INSTALAÇÃO. AF_10/2020_PE</t>
  </si>
  <si>
    <t>271,63</t>
  </si>
  <si>
    <t>15.5.2</t>
  </si>
  <si>
    <t>101906</t>
  </si>
  <si>
    <t>EXTINTOR DE INCÊNDIO PORTÁTIL COM CARGA DE CO2 DE 4 KG, CLASSE BC - FORNECIMENTO E INSTALAÇÃO. AF_10/2020_PE</t>
  </si>
  <si>
    <t>799,86</t>
  </si>
  <si>
    <t>15.5.3</t>
  </si>
  <si>
    <t>101909</t>
  </si>
  <si>
    <t>EXTINTOR DE INCÊNDIO PORTÁTIL COM CARGA DE PQS DE 6 KG, CLASSE BC - FORNECIMENTO E INSTALAÇÃO. AF_10/2020_PE</t>
  </si>
  <si>
    <t>306,49</t>
  </si>
  <si>
    <t>15.6</t>
  </si>
  <si>
    <t>CAIXA DE PASSEIO</t>
  </si>
  <si>
    <t>15.6.1</t>
  </si>
  <si>
    <t>20.002.0045</t>
  </si>
  <si>
    <t>CAIXA DE PASSEIO DE 40X60 CM EM ALVENARIA COM TAMPAO FOFO COM INSTRUÇÃO INCÊNDIO</t>
  </si>
  <si>
    <t>673,55</t>
  </si>
  <si>
    <t>15.6.2</t>
  </si>
  <si>
    <t>20.002.0158</t>
  </si>
  <si>
    <t>REGISTRO TIPO GLOBO ANGULAR 45o, 2 1/2", BUCKA SPIERO, NLF, PIRABRONZE OU SIMILAR, INCLUSIVE TAMPAO CEGO E CORRENTE, DE LATAO, COM ADAPTADOR STORZ (ROSCA 2 1/2"X STORZ 2 1/2")</t>
  </si>
  <si>
    <t>501,84</t>
  </si>
  <si>
    <t>15.7</t>
  </si>
  <si>
    <t>HIDRANTES</t>
  </si>
  <si>
    <t>15.7.1</t>
  </si>
  <si>
    <t>20.002.0073</t>
  </si>
  <si>
    <t>ABRIGO PARA HIDRANTE INTERNO 90X60X17 CM - FORNECIMENTO E INSTALAÇÃO</t>
  </si>
  <si>
    <t>687,8</t>
  </si>
  <si>
    <t>15.7.2</t>
  </si>
  <si>
    <t>20.002.0075</t>
  </si>
  <si>
    <t>ADAPTADOR DE ENGATE RÁPIDO EM LATÃO 2 1/2" X 2 1/2 " PARA INSTALAÇÃO PREDIAL DE COMBATE A INCÊNDIO - FORNECIMENTO E INSTALAÇÃO</t>
  </si>
  <si>
    <t>103,04</t>
  </si>
  <si>
    <t>15.7.3</t>
  </si>
  <si>
    <t>96765</t>
  </si>
  <si>
    <t>ABRIGO PARA HIDRANTE, 90X60X17CM, COM REGISTRO GLOBO ANGULAR 45 GRAUS 2 1/2", ADAPTADOR STORZ 2 1/2", MANGUEIRA DE INCÊNDIO 20M, REDUÇÃO 2 1/2" X 1 1/2" E ESGUICHO EM LATÃO 1 1/2" - FORNECIMENTO E INSTALAÇÃO. AF_10/2020</t>
  </si>
  <si>
    <t>2117,38</t>
  </si>
  <si>
    <t>15.8</t>
  </si>
  <si>
    <t>MOTOBOMBA</t>
  </si>
  <si>
    <t>15.8.1</t>
  </si>
  <si>
    <t>20.002.0165</t>
  </si>
  <si>
    <t>CONJUNTO MOTO-BOMBA SCHNEIDER OU SIMILAR, BPI-22R/7,5 CV TR 220V</t>
  </si>
  <si>
    <t>6198,84</t>
  </si>
  <si>
    <t>15.8.2</t>
  </si>
  <si>
    <t>12.001.0229</t>
  </si>
  <si>
    <t>QUADRO DE COMANDO PARA BOMBA DE INCENDIO COM MOTOR DE:- 7,5 CV /UN, FORNECIMENTO E INSTALAÇÃO</t>
  </si>
  <si>
    <t>1971,44</t>
  </si>
  <si>
    <t>15.8.3</t>
  </si>
  <si>
    <t>20.002.0160</t>
  </si>
  <si>
    <t>ACIONADOR MANUAL (QUEBRA-VIDRO) LIGA-DESLIGA PARA ACIONAMENTO DE BOMBA DE INCENDIO</t>
  </si>
  <si>
    <t>108,48</t>
  </si>
  <si>
    <t>15.9</t>
  </si>
  <si>
    <t>TUBULAÇÕES E CONEXÕES</t>
  </si>
  <si>
    <t>15.9.1</t>
  </si>
  <si>
    <t>92367</t>
  </si>
  <si>
    <t>TUBO DE AÇO GALVANIZADO COM COSTURA, CLASSE MÉDIA, DN 65 (2 1/2"), CONEXÃO ROSQUEADA, INSTALADO EM REDE DE ALIMENTAÇÃO PARA HIDRANTE - FORNECIMENTO E INSTALAÇÃO. AF_10/2020</t>
  </si>
  <si>
    <t>132,36</t>
  </si>
  <si>
    <t>15.9.2</t>
  </si>
  <si>
    <t>93358</t>
  </si>
  <si>
    <t>ESCAVAÇÃO MANUAL DE VALA. AF_09/2024</t>
  </si>
  <si>
    <t>101,35</t>
  </si>
  <si>
    <t>15.9.3</t>
  </si>
  <si>
    <t>93382</t>
  </si>
  <si>
    <t>REATERRO MANUAL DE VALAS, COM COMPACTADOR DE SOLOS DE PERCUSSÃO. AF_08/2023</t>
  </si>
  <si>
    <t>15.9.4</t>
  </si>
  <si>
    <t>92377</t>
  </si>
  <si>
    <t>NIPLE, EM FERRO GALVANIZADO, DN 65 (2 1/2"), CONEXÃO ROSQUEADA, INSTALADO EM REDE DE ALIMENTAÇÃO PARA HIDRANTE - FORNECIMENTO E INSTALAÇÃO. AF_10/2020</t>
  </si>
  <si>
    <t>103,02</t>
  </si>
  <si>
    <t>15.9.5</t>
  </si>
  <si>
    <t>92378</t>
  </si>
  <si>
    <t>LUVA, EM FERRO GALVANIZADO, DN 65 (2 1/2"), CONEXÃO ROSQUEADA, INSTALADO EM REDE DE ALIMENTAÇÃO PARA HIDRANTE - FORNECIMENTO E INSTALAÇÃO. AF_10/2020</t>
  </si>
  <si>
    <t>114,56</t>
  </si>
  <si>
    <t>15.9.6</t>
  </si>
  <si>
    <t>92390</t>
  </si>
  <si>
    <t>JOELHO 90 GRAUS, EM FERRO GALVANIZADO, DN 65 (2 1/2"), CONEXÃO ROSQUEADA, INSTALADO EM REDE DE ALIMENTAÇÃO PARA HIDRANTE - FORNECIMENTO E INSTALAÇÃO. AF_10/2020</t>
  </si>
  <si>
    <t>165,38</t>
  </si>
  <si>
    <t>15.9.7</t>
  </si>
  <si>
    <t>92642</t>
  </si>
  <si>
    <t>TÊ, EM FERRO GALVANIZADO, CONEXÃO ROSQUEADA, DN 65 (2 1/2"), INSTALADO EM REDE DE ALIMENTAÇÃO PARA HIDRANTE - FORNECIMENTO E INSTALAÇÃO. AF_10/2020</t>
  </si>
  <si>
    <t>226,15</t>
  </si>
  <si>
    <t>15.9.8</t>
  </si>
  <si>
    <t>92896</t>
  </si>
  <si>
    <t>UNIÃO, EM FERRO GALVANIZADO, DN 65 (2 1/2"), CONEXÃO ROSQUEADA, INSTALADO EM REDE DE ALIMENTAÇÃO PARA HIDRANTE - FORNECIMENTO E INSTALAÇÃO. AF_10/2020</t>
  </si>
  <si>
    <t>231,91</t>
  </si>
  <si>
    <t>15.9.9</t>
  </si>
  <si>
    <t>94499</t>
  </si>
  <si>
    <t>REGISTRO DE GAVETA BRUTO, LATÃO, ROSCÁVEL, 2 1/2" - FORNECIMENTO E INSTALAÇÃO. AF_08/2021</t>
  </si>
  <si>
    <t>291,58</t>
  </si>
  <si>
    <t>15.9.10</t>
  </si>
  <si>
    <t>99624</t>
  </si>
  <si>
    <t>VÁLVULA DE RETENÇÃO HORIZONTAL, DE BRONZE, ROSCÁVEL, 2 1/2" - FORNECIMENTO E INSTALAÇÃO. AF_08/2021</t>
  </si>
  <si>
    <t>793,05</t>
  </si>
  <si>
    <t>15.9.11</t>
  </si>
  <si>
    <t>103009</t>
  </si>
  <si>
    <t>VÁLVULA DE RETENÇÃO VERTICAL, DE BRONZE, ROSCÁVEL, 2 1/2" - FORNECIMENTO E INSTALAÇÃO. AF_08/2021</t>
  </si>
  <si>
    <t>502,02</t>
  </si>
  <si>
    <t>15.9.12</t>
  </si>
  <si>
    <t>20.001.0048</t>
  </si>
  <si>
    <t>ABRIGO DE GÁS PARA 1 BOTIJÃO P-13. H=0,98M E A=(0,65 X 0,90)M, COM PORTA VENEZIANA 0,60X0,80m.</t>
  </si>
  <si>
    <t>1839,37</t>
  </si>
  <si>
    <t>15.9.13</t>
  </si>
  <si>
    <t>100791</t>
  </si>
  <si>
    <t>TUBO, PEX, MULTICAMADA, DN 16, INSTALADO EM IMPLANTAÇÃO DE INSTALAÇÕES DE GÁS - FORNECIMENTO E INSTALAÇÃO. AF_01/2020</t>
  </si>
  <si>
    <t>19,91</t>
  </si>
  <si>
    <t>15.9.14</t>
  </si>
  <si>
    <t>103029</t>
  </si>
  <si>
    <t>REGISTRO OU REGULADOR DE GÁS DE COZINHA - FORNECIMENTO E INSTALAÇÃO. AF_08/2021</t>
  </si>
  <si>
    <t>45,82</t>
  </si>
  <si>
    <t>16.1</t>
  </si>
  <si>
    <t>CASAS DE GÁS - VÁCUO CLÍNICO E GÁS OXIGÊNIO</t>
  </si>
  <si>
    <t>16.1.1</t>
  </si>
  <si>
    <t>16.1.2</t>
  </si>
  <si>
    <t>16.1.3</t>
  </si>
  <si>
    <t>87905</t>
  </si>
  <si>
    <t>CHAPISCO APLICADO EM ALVENARIA (COM PRESENÇA DE VÃOS) E ESTRUTURAS DE CONCRETO DE FACHADA, COM COLHER DE PEDREIRO. ARGAMASSA TRAÇO 1:3 COM PREPARO EM BETONEIRA 400L. AF_10/2022</t>
  </si>
  <si>
    <t>9,39</t>
  </si>
  <si>
    <t>16.1.4</t>
  </si>
  <si>
    <t>16.1.5</t>
  </si>
  <si>
    <t>87775</t>
  </si>
  <si>
    <t>EMBOÇO OU MASSA ÚNICA EM ARGAMASSA TRAÇO 1:2:8, PREPARO MECÂNICO COM BETONEIRA 400 L, APLICADA MANUALMENTE EM PANOS DE FACHADA COM PRESENÇA DE VÃOS, ESPESSURA DE 25 MM. AF_08/2022</t>
  </si>
  <si>
    <t>64,71</t>
  </si>
  <si>
    <t>16.1.6</t>
  </si>
  <si>
    <t>101964</t>
  </si>
  <si>
    <t>LAJE PRÉ-MOLDADA UNIDIRECIONAL, BIAPOIADA, PARA FORRO, ENCHIMENTO EM CERÂMICA, VIGOTA CONVENCIONAL, ALTURA TOTAL DA LAJE (ENCHIMENTO+CAPA) = (8+3). AF_11/2020</t>
  </si>
  <si>
    <t>215,22</t>
  </si>
  <si>
    <t>16.1.7</t>
  </si>
  <si>
    <t>98546</t>
  </si>
  <si>
    <t>IMPERMEABILIZAÇÃO DE SUPERFÍCIE COM MANTA ASFÁLTICA, UMA CAMADA, INCLUSIVE APLICAÇÃO DE PRIMER ASFÁLTICO, E=4MM. AF_09/2023</t>
  </si>
  <si>
    <t>147,67</t>
  </si>
  <si>
    <t>16.1.8</t>
  </si>
  <si>
    <t>16.1.9</t>
  </si>
  <si>
    <t>10.001.0021</t>
  </si>
  <si>
    <t>CONTRAPISO/LASTRO DE CONCRETO NAO-ESTRUTURAL, E=5CM, PREPARO COM BETONEIRA</t>
  </si>
  <si>
    <t>53,05</t>
  </si>
  <si>
    <t>16.1.10</t>
  </si>
  <si>
    <t>16.1.11</t>
  </si>
  <si>
    <t>16.1.12</t>
  </si>
  <si>
    <t>16.1.13</t>
  </si>
  <si>
    <t>16.1.14</t>
  </si>
  <si>
    <t>16.1.15</t>
  </si>
  <si>
    <t>16.1.16</t>
  </si>
  <si>
    <t>100721</t>
  </si>
  <si>
    <t>PINTURA COM TINTA ALQUÍDICA DE FUNDO (TIPO ZARCÃO) PULVERIZADA SOBRE SUPERFÍCIES METÁLICAS (EXCETO PERFIL) EXECUTADO EM OBRA (POR DEMÃO). AF_01/2020_PE</t>
  </si>
  <si>
    <t>29,35</t>
  </si>
  <si>
    <t>16.1.17</t>
  </si>
  <si>
    <t>16.2</t>
  </si>
  <si>
    <t>TOMADAS DE GASES MEDICINAIS</t>
  </si>
  <si>
    <t>16.2.1</t>
  </si>
  <si>
    <t>20.001.0013</t>
  </si>
  <si>
    <t>TOMADA POSTO PARA AR COMPRIMIDO MEDICINAL - FORNECIMENTO E INSTALAÇÃO</t>
  </si>
  <si>
    <t>154,05</t>
  </si>
  <si>
    <t>16.2.2</t>
  </si>
  <si>
    <t>20.001.0014</t>
  </si>
  <si>
    <t>TOMADA POSTO PARA OXIGÊNIO - FORNECIMENTO E INSTALAÇÃO</t>
  </si>
  <si>
    <t>170,26</t>
  </si>
  <si>
    <t>16.2.3</t>
  </si>
  <si>
    <t>12.011.0015</t>
  </si>
  <si>
    <t>PAINEL DE ALARME - AR E OXIGENIO</t>
  </si>
  <si>
    <t>836,91</t>
  </si>
  <si>
    <t>16.2.4</t>
  </si>
  <si>
    <t>20.001.0015</t>
  </si>
  <si>
    <t>TOMADA POSTO PARA VÁCUO MEDICINAL - FORNECIMENTO E INSTALAÇÃO</t>
  </si>
  <si>
    <t>174,15</t>
  </si>
  <si>
    <t>16.3</t>
  </si>
  <si>
    <t>TUBULAÇÕES E CONEXÕES DE GASES MEDICINAIS</t>
  </si>
  <si>
    <t>16.3.1</t>
  </si>
  <si>
    <t>103836</t>
  </si>
  <si>
    <t>TUBO EM COBRE RÍGIDO, DN 22 MM, CLASSE A, SEM ISOLAMENTO, INSTALADO EM RAMAL E SUB-RAMAL DE GÁS MEDICINAL - FORNECIMENTO E INSTALAÇÃO. AF_04/2022</t>
  </si>
  <si>
    <t>125,16</t>
  </si>
  <si>
    <t>16.3.2</t>
  </si>
  <si>
    <t>103835</t>
  </si>
  <si>
    <t>TUBO EM COBRE RÍGIDO, DN 15 MM, CLASSE A, SEM ISOLAMENTO, INSTALADO EM RAMAL E SUB-RAMAL DE GÁS MEDICINAL - FORNECIMENTO E INSTALAÇÃO. AF_04/2022</t>
  </si>
  <si>
    <t>80,24</t>
  </si>
  <si>
    <t>16.3.3</t>
  </si>
  <si>
    <t>103838</t>
  </si>
  <si>
    <t>COTOVELO EM COBRE, DN 15 MM, 90 GRAUS, SEM ANEL DE SOLDA, INSTALADO EM RAMAL E SUB-RAMAL DE GÁS MEDICINAL - FORNECIMENTO E INSTALAÇÃO. AF_04/2022</t>
  </si>
  <si>
    <t>21,1</t>
  </si>
  <si>
    <t>16.3.4</t>
  </si>
  <si>
    <t>103865</t>
  </si>
  <si>
    <t>TÊ EM COBRE, DN 15 MM, SEM ANEL DE SOLDA, INSTALADO EM RAMAL E SUB-RAMAL DE GÁS MEDICINAL - FORNECIMENTO E INSTALAÇÃO. AF_04/2022</t>
  </si>
  <si>
    <t>28,57</t>
  </si>
  <si>
    <t>16.3.5</t>
  </si>
  <si>
    <t>103856</t>
  </si>
  <si>
    <t>BUCHA DE REDUÇÃO EM COBRE, DN 22 MM X 15 MM, SEM ANEL DE SOLDA, PONTA X BOLSA, INSTALADO EM RAMAL E SUB-RAMAL DE GÁS MEDICINAL - FORNECIMENTO E INSTALAÇÃO. AF_04/2022</t>
  </si>
  <si>
    <t>16.3.6</t>
  </si>
  <si>
    <t>103841</t>
  </si>
  <si>
    <t>COTOVELO EM COBRE, DN 22 MM, 90 GRAUS, SEM ANEL DE SOLDA, INSTALADO EM RAMAL E SUB-RAMAL DE GÁS MEDICINAL - FORNECIMENTO E INSTALAÇÃO. AF_04/2022</t>
  </si>
  <si>
    <t>34,83</t>
  </si>
  <si>
    <t>16.3.7</t>
  </si>
  <si>
    <t>103866</t>
  </si>
  <si>
    <t>TÊ EM COBRE, DN 22 MM, SEM ANEL DE SOLDA, INSTALADO EM RAMAL E SUB-RAMAL DE GÁS MEDICINAL - FORNECIMENTO E INSTALAÇÃO. AF_04/2022</t>
  </si>
  <si>
    <t>46,09</t>
  </si>
  <si>
    <t>16.4</t>
  </si>
  <si>
    <t>ABRIGOS DE VÁCUO E COMPRESSORES - REFORMA</t>
  </si>
  <si>
    <t>16.4.1</t>
  </si>
  <si>
    <t>97637</t>
  </si>
  <si>
    <t>REMOÇÃO DE TAPUME/ CHAPAS METÁLICAS E DE MADEIRA, DE FORMA MANUAL, SEM REAPROVEITAMENTO. AF_09/2023</t>
  </si>
  <si>
    <t>3,61</t>
  </si>
  <si>
    <t>16.4.2</t>
  </si>
  <si>
    <t>97647</t>
  </si>
  <si>
    <t>REMOÇÃO DE TELHAS DE FIBROCIMENTO METÁLICA E CERÂMICA, DE FORMA MANUAL, SEM REAPROVEITAMENTO. AF_09/2023</t>
  </si>
  <si>
    <t>4,21</t>
  </si>
  <si>
    <t>16.4.3</t>
  </si>
  <si>
    <t>97650</t>
  </si>
  <si>
    <t>REMOÇÃO DE TRAMA DE MADEIRA PARA COBERTURA, DE FORMA MANUAL, SEM REAPROVEITAMENTO. AF_09/2023</t>
  </si>
  <si>
    <t>9,08</t>
  </si>
  <si>
    <t>16.4.4</t>
  </si>
  <si>
    <t>92543</t>
  </si>
  <si>
    <t>TRAMA DE MADEIRA COMPOSTA POR TERÇAS PARA TELHADOS DE ATÉ 2 ÁGUAS PARA TELHA ONDULADA DE FIBROCIMENTO, METÁLICA, PLÁSTICA OU TERMOACÚSTICA, INCLUSO TRANSPORTE VERTICAL. AF_07/2019</t>
  </si>
  <si>
    <t>30,01</t>
  </si>
  <si>
    <t>16.4.5</t>
  </si>
  <si>
    <t>17.1</t>
  </si>
  <si>
    <t>24.007.0031</t>
  </si>
  <si>
    <t>LIMPEZA E ISOLAMENTO DE BIODIGESTOR DESATIVADO - (REF. REFORMA DO CEM)</t>
  </si>
  <si>
    <t>1072,15</t>
  </si>
  <si>
    <t>17.2</t>
  </si>
  <si>
    <t>99802</t>
  </si>
  <si>
    <t>LIMPEZA DE PISO CERÂMICO OU PORCELANATO COM VASSOURA A SECO. AF_04/2019</t>
  </si>
  <si>
    <t>0,63</t>
  </si>
  <si>
    <t>17.3</t>
  </si>
  <si>
    <t>99803</t>
  </si>
  <si>
    <t>LIMPEZA DE PISO CERÂMICO OU PORCELANATO COM PANO ÚMIDO. AF_04/2019</t>
  </si>
  <si>
    <t>18.1</t>
  </si>
  <si>
    <t>ADM.CEM(05-24)</t>
  </si>
  <si>
    <t>ADMINISTRAÇÃO DA OBRA DE REFORMA DO CEM - CENTRO DE ESPECIALIDADES MÉDICAS</t>
  </si>
  <si>
    <t>539455,01</t>
  </si>
  <si>
    <t>Total sem BDI</t>
  </si>
  <si>
    <t>Total do BDI</t>
  </si>
  <si>
    <t>MEMÓRIA DE CÁLCULO</t>
  </si>
  <si>
    <t>Memória</t>
  </si>
  <si>
    <t>COMPOSIÇÕES ANALÍTICAS COM PREÇO UNITÁRIO</t>
  </si>
  <si>
    <t>8036</t>
  </si>
  <si>
    <t>Composição Auxiliar</t>
  </si>
  <si>
    <t>91304</t>
  </si>
  <si>
    <t>FECHADURA DE EMBUTIR COM CILINDRO, EXTERNA, COMPLETA, ACABAMENTO PADRÃO POPULAR, INCLUSO EXECUÇÃO DE FURO - FORNECIMENTO E INSTALAÇÃO. AF_12/2019</t>
  </si>
  <si>
    <t>0,02</t>
  </si>
  <si>
    <t>91341</t>
  </si>
  <si>
    <t>PORTA EM ALUMÍNIO DE ABRIR TIPO VENEZIANA COM GUARNIÇÃO, FIXAÇÃO COM PARAFUSOS - FORNECIMENTO E INSTALAÇÃO. AF_12/2019</t>
  </si>
  <si>
    <t>0,0462</t>
  </si>
  <si>
    <t>91845</t>
  </si>
  <si>
    <t>ELETRODUTO FLEXÍVEL CORRUGADO REFORÇADO, PVC, DN 25 MM (3/4"), PARA CIRCUITOS TERMINAIS, INSTALADO EM LAJE - FORNECIMENTO E INSTALAÇÃO. AF_03/2023</t>
  </si>
  <si>
    <t>0,186</t>
  </si>
  <si>
    <t>91851</t>
  </si>
  <si>
    <t>ELETRODUTO FLEXÍVEL LISO, PEAD, DN 40 MM (1 1/4"), PARA CIRCUITOS TERMINAIS, INSTALADO EM LAJE - FORNECIMENTO E INSTALAÇÃO. AF_03/2023</t>
  </si>
  <si>
    <t>0,0748</t>
  </si>
  <si>
    <t>0,403</t>
  </si>
  <si>
    <t>91927</t>
  </si>
  <si>
    <t>CABO DE COBRE FLEXÍVEL ISOLADO, 2,5 MM², ANTI-CHAMA 0,6/1,0 KV, PARA CIRCUITOS TERMINAIS - FORNECIMENTO E INSTALAÇÃO. AF_03/2023</t>
  </si>
  <si>
    <t>1,3154</t>
  </si>
  <si>
    <t>91933</t>
  </si>
  <si>
    <t>CABO DE COBRE FLEXÍVEL ISOLADO, 10 MM², ANTI-CHAMA 0,6/1,0 KV, PARA CIRCUITOS TERMINAIS - FORNECIMENTO E INSTALAÇÃO. AF_03/2023</t>
  </si>
  <si>
    <t>0,504</t>
  </si>
  <si>
    <t>91937</t>
  </si>
  <si>
    <t>CAIXA OCTOGONAL 3" X 3", PVC, INSTALADA EM LAJE - FORNECIMENTO E INSTALAÇÃO. AF_03/2023</t>
  </si>
  <si>
    <t>1,3888</t>
  </si>
  <si>
    <t>92557</t>
  </si>
  <si>
    <t>FABRICAÇÃO E INSTALAÇÃO DE TESOURA INTEIRA EM MADEIRA NÃO APARELHADA, VÃO DE 5 M, PARA TELHA ONDULADA DE FIBROCIMENTO, METÁLICA, PLÁSTICA OU TERMOACÚSTICA, INCLUSO IÇAMENTO. AF_07/2019</t>
  </si>
  <si>
    <t>0,1</t>
  </si>
  <si>
    <t>0,04</t>
  </si>
  <si>
    <t>0,005</t>
  </si>
  <si>
    <t>94210</t>
  </si>
  <si>
    <t>TELHAMENTO COM TELHA ONDULADA DE FIBROCIMENTO E = 6 MM, COM RECOBRIMENTO LATERAL DE 1 1/4 DE ONDA PARA TELHADO COM INCLINAÇÃO MÁXIMA DE 10°, COM ATÉ 2 ÁGUAS, INCLUSO IÇAMENTO. AF_07/2019</t>
  </si>
  <si>
    <t>94570</t>
  </si>
  <si>
    <t>JANELA DE ALUMÍNIO DE CORRER COM 2 FOLHAS PARA VIDROS (VIDROS INCLUSOS), BATENTE/ REQUADRO 6 A 14 CM, ACABAMENTO COM ACETATO OU BRILHANTE, FIXAÇÃO COM PARAFUSO, SEM GUARNIÇÃO/ ALIZAR, DIMENSÕES 100X120 CM, VEDAÇÃO COM SILICONE, EXCLUSIVE CONTRAMARCO - FORNECIMENTO E INSTALAÇÃO. AF_11/2024</t>
  </si>
  <si>
    <t>0,08</t>
  </si>
  <si>
    <t>94992</t>
  </si>
  <si>
    <t>EXECUÇÃO DE PASSEIO (CALÇADA) OU PISO DE CONCRETO COM CONCRETO MOLDADO IN LOCO, FEITO EM OBRA, ACABAMENTO CONVENCIONAL, ESPESSURA 6 CM, ARMADO. AF_08/2022</t>
  </si>
  <si>
    <t>95240</t>
  </si>
  <si>
    <t>LASTRO DE CONCRETO MAGRO, APLICADO EM PISOS, LAJES SOBRE SOLO OU RADIERS, ESPESSURA DE 3 CM. AF_01/2024</t>
  </si>
  <si>
    <t>95727</t>
  </si>
  <si>
    <t>ELETRODUTO RÍGIDO SOLDÁVEL, PVC, DN 25 MM (3/4"), APARENTE - FORNECIMENTO E INSTALAÇÃO. AF_10/2022</t>
  </si>
  <si>
    <t>0,49</t>
  </si>
  <si>
    <t>98294</t>
  </si>
  <si>
    <t>CABO ELETRÔNICO CATEGORIA 5E, INSTALADO EM EDIFICAÇÃO RESIDENCIAL - FORNECIMENTO E INSTALAÇÃO. AF_11/2019</t>
  </si>
  <si>
    <t>0,1408</t>
  </si>
  <si>
    <t>98307</t>
  </si>
  <si>
    <t>TOMADA DE REDE RJ45 - FORNECIMENTO E INSTALAÇÃO. AF_11/2019</t>
  </si>
  <si>
    <t>98441</t>
  </si>
  <si>
    <t>PAREDE DE MADEIRA COMPENSADA PARA CONSTRUÇÃO TEMPORÁRIA EM CHAPA SIMPLES, EXTERNA, SEM VÃO. AF_03/2024</t>
  </si>
  <si>
    <t>1,05</t>
  </si>
  <si>
    <t>98443</t>
  </si>
  <si>
    <t>PAREDE DE MADEIRA COMPENSADA PARA CONSTRUÇÃO TEMPORÁRIA EM CHAPA SIMPLES, INTERNA, SEM VÃO. AF_03/2024</t>
  </si>
  <si>
    <t>0,147</t>
  </si>
  <si>
    <t>98445</t>
  </si>
  <si>
    <t>PAREDE DE MADEIRA COMPENSADA PARA CONSTRUÇÃO TEMPORÁRIA EM CHAPA SIMPLES, EXTERNA, COM ÁREA LÍQUIDA MAIOR OU IGUAL A 6 M², COM VÃO. AF_03/2024</t>
  </si>
  <si>
    <t>0,3738</t>
  </si>
  <si>
    <t>101908</t>
  </si>
  <si>
    <t>EXTINTOR DE INCÊNDIO PORTÁTIL COM CARGA DE PQS DE 4 KG, CLASSE BC - FORNECIMENTO E INSTALAÇÃO. AF_10/2020_PE</t>
  </si>
  <si>
    <t>102218</t>
  </si>
  <si>
    <t>PINTURA TINTA DE ACABAMENTO (PIGMENTADA) ESMALTE SINTÉTICO FOSCO EM MADEIRA, 2 DEMÃOS. AF_01/2021</t>
  </si>
  <si>
    <t>3,1416</t>
  </si>
  <si>
    <t>0,2</t>
  </si>
  <si>
    <t>0,0346</t>
  </si>
  <si>
    <t>86934</t>
  </si>
  <si>
    <t>BANCADA DE MÁRMORE SINTÉTICO 120 X 60CM, COM CUBA INTEGRADA, INCLUSO SIFÃO TIPO FLEXÍVEL EM PVC, VÁLVULA EM PLÁSTICO CROMADO TIPO AMERICANA E TORNEIRA CROMADA LONGA, DE PAREDE, PADRÃO POPULAR - FORNECIMENTO E INSTALAÇÃO. AF_01/2020</t>
  </si>
  <si>
    <t>0,0173</t>
  </si>
  <si>
    <t>86943</t>
  </si>
  <si>
    <t>LAVATÓRIO LOUÇA BRANCA SUSPENSO, 29,5 X 39CM OU EQUIVALENTE, PADRÃO POPULAR, INCLUSO SIFÃO FLEXÍVEL EM PVC, VÁLVULA E ENGATE FLEXÍVEL 30CM EM PLÁSTICO E TORNEIRA CROMADA DE MESA, PADRÃO POPULAR - FORNECIMENTO E INSTALAÇÃO. AF_01/2020</t>
  </si>
  <si>
    <t>87267</t>
  </si>
  <si>
    <t>REVESTIMENTO CERÂMICO PARA PAREDES INTERNAS COM PLACAS TIPO ESMALTADA DE DIMENSÕES 20X20 CM APLICADAS A MEIA ALTURA DAS PAREDES. AF_02/2023_PE</t>
  </si>
  <si>
    <t>0,23584</t>
  </si>
  <si>
    <t>87527</t>
  </si>
  <si>
    <t>EMBOÇO, EM ARGAMASSA TRAÇO 1:2:8, PREPARO MECÂNICO, APLICADO MANUALMENTE EM PAREDES INTERNAS DE AMBIENTES COM ÁREA MENOR QUE 5M², E =17,5MM, COM TALISCAS. AF_03/2024</t>
  </si>
  <si>
    <t>0,1092</t>
  </si>
  <si>
    <t>0,1183</t>
  </si>
  <si>
    <t>89356</t>
  </si>
  <si>
    <t>TUBO, PVC, SOLDÁVEL, DE 25MM, INSTALADO EM RAMAL OU SUB-RAMAL DE ÁGUA - FORNECIMENTO E INSTALAÇÃO. AF_06/2022</t>
  </si>
  <si>
    <t>0,19602</t>
  </si>
  <si>
    <t>89357</t>
  </si>
  <si>
    <t>TUBO, PVC, SOLDÁVEL, DE 32MM, INSTALADO EM RAMAL OU SUB-RAMAL DE ÁGUA - FORNECIMENTO E INSTALAÇÃO. AF_06/2022</t>
  </si>
  <si>
    <t>0,22491</t>
  </si>
  <si>
    <t>0,0692</t>
  </si>
  <si>
    <t>89453</t>
  </si>
  <si>
    <t>ALVENARIA DE BLOCOS DE CONCRETO ESTRUTURAL 14X19X39 CM (ESPESSURA 14 CM), FBK = 4,5 MPA, UTILIZANDO PALHETA. AF_10/2022</t>
  </si>
  <si>
    <t>0,11375</t>
  </si>
  <si>
    <t>89707</t>
  </si>
  <si>
    <t>CAIXA SIFONADA, PVC, DN 100 X 100 X 50 MM, JUNTA ELÁSTICA, FORNECIDA E INSTALADA EM RAMAL DE DESCARGA OU EM RAMAL DE ESGOTO SANITÁRIO. AF_08/2022</t>
  </si>
  <si>
    <t>0,0519</t>
  </si>
  <si>
    <t>0,03944</t>
  </si>
  <si>
    <t>0,15657</t>
  </si>
  <si>
    <t>0,03235</t>
  </si>
  <si>
    <t>89731</t>
  </si>
  <si>
    <t>JOELHO 90 GRAUS, PVC, SERIE NORMAL, ESGOTO PREDIAL, DN 50 MM, JUNTA ELÁSTICA, FORNECIDO E INSTALADO EM RAMAL DE DESCARGA OU RAMAL DE ESGOTO SANITÁRIO. AF_08/2022</t>
  </si>
  <si>
    <t>0,1038</t>
  </si>
  <si>
    <t>89732</t>
  </si>
  <si>
    <t>JOELHO 45 GRAUS, PVC, SERIE NORMAL, ESGOTO PREDIAL, DN 50 MM, JUNTA ELÁSTICA, FORNECIDO E INSTALADO EM RAMAL DE DESCARGA OU RAMAL DE ESGOTO SANITÁRIO. AF_08/2022</t>
  </si>
  <si>
    <t>89742</t>
  </si>
  <si>
    <t>CURVA CURTA 90 GRAUS, PVC, SERIE NORMAL, ESGOTO PREDIAL, DN 75 MM, JUNTA ELÁSTICA, FORNECIDO E INSTALADO EM RAMAL DE DESCARGA OU RAMAL DE ESGOTO SANITÁRIO. AF_08/2022</t>
  </si>
  <si>
    <t>89784</t>
  </si>
  <si>
    <t>TE, PVC, SERIE NORMAL, ESGOTO PREDIAL, DN 50 X 50 MM, JUNTA ELÁSTICA, FORNECIDO E INSTALADO EM RAMAL DE DESCARGA OU RAMAL DE ESGOTO SANITÁRIO. AF_08/2022</t>
  </si>
  <si>
    <t>0,0865</t>
  </si>
  <si>
    <t>89785</t>
  </si>
  <si>
    <t>JUNÇÃO SIMPLES, PVC, SERIE NORMAL, ESGOTO PREDIAL, DN 50 X 50 MM, JUNTA ELÁSTICA, FORNECIDO E INSTALADO EM RAMAL DE DESCARGA OU RAMAL DE ESGOTO SANITÁRIO. AF_08/2022</t>
  </si>
  <si>
    <t>0,05086</t>
  </si>
  <si>
    <t>89865</t>
  </si>
  <si>
    <t>TUBO, PVC, SOLDÁVEL, DE 25MM, INSTALADO EM DRENO DE AR-CONDICIONADO - FORNECIMENTO E INSTALAÇÃO. AF_08/2022</t>
  </si>
  <si>
    <t>0,03979</t>
  </si>
  <si>
    <t>89866</t>
  </si>
  <si>
    <t>JOELHO 90 GRAUS, PVC, SOLDÁVEL, DN 25MM, INSTALADO EM DRENO DE AR-CONDICIONADO - FORNECIMENTO E INSTALAÇÃO. AF_08/2022</t>
  </si>
  <si>
    <t>89869</t>
  </si>
  <si>
    <t>TE, PVC, SOLDÁVEL, DN 25MM, INSTALADO EM DRENO DE AR-CONDICIONADO - FORNECIMENTO E INSTALAÇÃO. AF_08/2022</t>
  </si>
  <si>
    <t>89995</t>
  </si>
  <si>
    <t>GRAUTEAMENTO DE CINTA SUPERIOR OU DE VERGA EM ALVENARIA ESTRUTURAL. AF_09/2021</t>
  </si>
  <si>
    <t>0,00095</t>
  </si>
  <si>
    <t>89998</t>
  </si>
  <si>
    <t>ARMAÇÃO DE CINTA DE ALVENARIA ESTRUTURAL; DIÂMETRO DE 10,0 MM. AF_09/2021</t>
  </si>
  <si>
    <t>0,028</t>
  </si>
  <si>
    <t>90443</t>
  </si>
  <si>
    <t>RASGO LINEAR MANUAL EM ALVENARIA, PARA RAMAIS/ DISTRIBUIÇÃO DE INSTALAÇÕES HIDRÁULICAS, DIÂMETROS MENORES OU IGUAIS A 40 MM. AF_09/2023</t>
  </si>
  <si>
    <t>0,08564</t>
  </si>
  <si>
    <t>90466</t>
  </si>
  <si>
    <t>CHUMBAMENTO LINEAR EM ALVENARIA PARA RAMAIS/DISTRIBUIÇÃO DE INSTALAÇÕES HIDRÁULICAS COM DIÂMETROS MENORES OU IGUAIS A 40 MM. AF_09/2023</t>
  </si>
  <si>
    <t>90467</t>
  </si>
  <si>
    <t>CHUMBAMENTO LINEAR EM ALVENARIA PARA RAMAIS/DISTRIBUIÇÃO DE INSTALAÇÕES HIDRÁULICAS COM DIÂMETROS MAIORES QUE 40 MM E MENORES OU IGUAIS A 75 MM. AF_09/2023</t>
  </si>
  <si>
    <t>90821</t>
  </si>
  <si>
    <t>PORTA DE MADEIRA PARA PINTURA, SEMI-OCA (LEVE OU MÉDIA), 70X210CM, ESPESSURA DE 3,5CM, INCLUSO DOBRADIÇAS - FORNECIMENTO E INSTALAÇÃO. AF_12/2019</t>
  </si>
  <si>
    <t>90822</t>
  </si>
  <si>
    <t>PORTA DE MADEIRA PARA PINTURA, SEMI-OCA (LEVE OU MÉDIA), 80X210CM, ESPESSURA DE 3,5CM, INCLUSO DOBRADIÇAS - FORNECIMENTO E INSTALAÇÃO. AF_12/2019</t>
  </si>
  <si>
    <t>91222</t>
  </si>
  <si>
    <t>RASGO LINEAR MANUAL EM ALVENARIA, PARA RAMAIS/ DISTRIBUIÇÃO DE INSTALAÇÕES HIDRÁULICAS, DIÂMETROS MAIORES QUE 40 MM E MENORES OU IGUAIS A 75 MM. AF_09/2023</t>
  </si>
  <si>
    <t>91307</t>
  </si>
  <si>
    <t>FECHADURA DE EMBUTIR PARA PORTAS INTERNAS, COMPLETA, ACABAMENTO PADRÃO POPULAR, COM EXECUÇÃO DE FURO - FORNECIMENTO E INSTALAÇÃO. AF_12/2019</t>
  </si>
  <si>
    <t>0,6301</t>
  </si>
  <si>
    <t>1,47837</t>
  </si>
  <si>
    <t>91847</t>
  </si>
  <si>
    <t>ELETRODUTO FLEXÍVEL CORRUGADO REFORÇADO, PVC, DN 32 MM (1"), PARA CIRCUITOS TERMINAIS, INSTALADO EM LAJE - FORNECIMENTO E INSTALAÇÃO. AF_03/2023</t>
  </si>
  <si>
    <t>0,09359</t>
  </si>
  <si>
    <t>1,21799</t>
  </si>
  <si>
    <t>6,6775</t>
  </si>
  <si>
    <t>91931</t>
  </si>
  <si>
    <t>CABO DE COBRE FLEXÍVEL ISOLADO, 6 MM², ANTI-CHAMA 0,6/1,0 KV, PARA CIRCUITOS TERMINAIS - FORNECIMENTO E INSTALAÇÃO. AF_03/2023</t>
  </si>
  <si>
    <t>0,58044</t>
  </si>
  <si>
    <t>0,25951</t>
  </si>
  <si>
    <t>0,19031</t>
  </si>
  <si>
    <t>92005</t>
  </si>
  <si>
    <t>TOMADA MÉDIA DE EMBUTIR (2 MÓDULOS), 2P+T 20 A, INCLUINDO SUPORTE E PLACA - FORNECIMENTO E INSTALAÇÃO. AF_03/2023</t>
  </si>
  <si>
    <t>92023</t>
  </si>
  <si>
    <t>INTERRUPTOR SIMPLES (1 MÓDULO) COM 1 TOMADA DE EMBUTIR 2P+T 10 A, INCLUINDO SUPORTE E PLACA - FORNECIMENTO E INSTALAÇÃO. AF_03/2023</t>
  </si>
  <si>
    <t>92029</t>
  </si>
  <si>
    <t>INTERRUPTOR PARALELO (1 MÓDULO) COM 1 TOMADA DE EMBUTIR 2P+T 10 A, INCLUINDO SUPORTE E PLACA - FORNECIMENTO E INSTALAÇÃO. AF_03/2023</t>
  </si>
  <si>
    <t>1,40795</t>
  </si>
  <si>
    <t>92556</t>
  </si>
  <si>
    <t>FABRICAÇÃO E INSTALAÇÃO DE TESOURA INTEIRA EM MADEIRA NÃO APARELHADA, VÃO DE 4 M, PARA TELHA ONDULADA DE FIBROCIMENTO, METÁLICA, PLÁSTICA OU TERMOACÚSTICA, INCLUSO IÇAMENTO. AF_07/2019</t>
  </si>
  <si>
    <t>0,00865</t>
  </si>
  <si>
    <t>0,02491</t>
  </si>
  <si>
    <t>94792</t>
  </si>
  <si>
    <t>REGISTRO DE GAVETA BRUTO, LATÃO, ROSCÁVEL, 1", COM ACABAMENTO E CANOPLA CROMADOS - FORNECIMENTO E INSTALAÇÃO. AF_08/2021</t>
  </si>
  <si>
    <t>0,51453</t>
  </si>
  <si>
    <t>95728</t>
  </si>
  <si>
    <t>ELETRODUTO RÍGIDO SOLDÁVEL, PVC, DN 32 MM (1"), APARENTE - FORNECIMENTO E INSTALAÇÃO. AF_10/2022</t>
  </si>
  <si>
    <t>0,02249</t>
  </si>
  <si>
    <t>95811</t>
  </si>
  <si>
    <t>CONDULETE DE PVC, TIPO LB, PARA ELETRODUTO DE PVC SOLDÁVEL DN 25 MM (3/4''), APARENTE - FORNECIMENTO E INSTALAÇÃO. AF_10/2022</t>
  </si>
  <si>
    <t>96486</t>
  </si>
  <si>
    <t>FORRO EM RÉGUAS DE PVC, LISO, PARA AMBIENTES COMERCIAIS, INCLUSIVE ESTRUTURA BIDIRECIONAL DE FIXAÇÃO. AF_08/2023_PS</t>
  </si>
  <si>
    <t>0,2237</t>
  </si>
  <si>
    <t>0,80579</t>
  </si>
  <si>
    <t>0,45674</t>
  </si>
  <si>
    <t>0,6397</t>
  </si>
  <si>
    <t>98446</t>
  </si>
  <si>
    <t>PAREDE DE MADEIRA COMPENSADA PARA CONSTRUÇÃO TEMPORÁRIA EM CHAPA SIMPLES, EXTERNA, COM ÁREA LÍQUIDA MENOR QUE 6 M², COM VÃO. AF_03/2024</t>
  </si>
  <si>
    <t>0,01384</t>
  </si>
  <si>
    <t>98447</t>
  </si>
  <si>
    <t>PAREDE DE MADEIRA COMPENSADA PARA CONSTRUÇÃO TEMPORÁRIA EM CHAPA SIMPLES, INTERNA, COM ÁREA LÍQUIDA MAIOR OU IGUAL A 6 M², COM VÃO. AF_03/2024</t>
  </si>
  <si>
    <t>0,2455</t>
  </si>
  <si>
    <t>98448</t>
  </si>
  <si>
    <t>PAREDE DE MADEIRA COMPENSADA PARA CONSTRUÇÃO TEMPORÁRIA EM CHAPA SIMPLES, INTERNA, COM ÁREA LÍQUIDA MENOR QUE 6 M², COM VÃO. AF_03/2024</t>
  </si>
  <si>
    <t>0,03866</t>
  </si>
  <si>
    <t>4,27387</t>
  </si>
  <si>
    <t>104345</t>
  </si>
  <si>
    <t>JUNÇÃO DE REDUÇÃO INVERTIDA, PVC, SÉRIE NORMAL, ESGOTO PREDIAL, DN 100 X 50 MM, JUNTA ELÁSTICA, FORNECIDO E INSTALADO EM RAMAL DE DESCARGA OU RAMAL DE ESGOTO SANITÁRIO. AF_08/2022</t>
  </si>
  <si>
    <t>104351</t>
  </si>
  <si>
    <t>TERMINAL DE VENTILAÇÃO, PVC, SÉRIE NORMAL, ESGOTO PREDIAL, DN 75 MM, JUNTA SOLDÁVEL, FORNECIDO E INSTALADO EM PRUMADA DE ESGOTO SANITÁRIO OU VENTILAÇÃO. AF_08/2022</t>
  </si>
  <si>
    <t>104641</t>
  </si>
  <si>
    <t>PINTURA LÁTEX ACRÍLICA ECONÔMICA, APLICAÇÃO MANUAL EM PAREDES, DUAS DEMÃOS. AF_04/2023</t>
  </si>
  <si>
    <t>0,1557</t>
  </si>
  <si>
    <t>87246</t>
  </si>
  <si>
    <t>REVESTIMENTO CERÂMICO PARA PISO COM PLACAS TIPO ESMALTADA DE DIMENSÕES 35X35 CM APLICADA EM AMBIENTES DE ÁREA MENOR QUE 5 M2. AF_02/2023_PE</t>
  </si>
  <si>
    <t>0,1315</t>
  </si>
  <si>
    <t>86913</t>
  </si>
  <si>
    <t>TORNEIRA CROMADA 1/2" OU 3/4" PARA TANQUE, PADRÃO POPULAR - FORNECIMENTO E INSTALAÇÃO. AF_01/2020</t>
  </si>
  <si>
    <t>0,03009</t>
  </si>
  <si>
    <t>0,04012</t>
  </si>
  <si>
    <t>0,30046</t>
  </si>
  <si>
    <t>0,3255</t>
  </si>
  <si>
    <t>0,29573</t>
  </si>
  <si>
    <t>0,10573</t>
  </si>
  <si>
    <t>0,37117</t>
  </si>
  <si>
    <t>0,01003</t>
  </si>
  <si>
    <t>0,06019</t>
  </si>
  <si>
    <t>89368</t>
  </si>
  <si>
    <t>JOELHO 45 GRAUS, PVC, SOLDÁVEL, DN 32MM, INSTALADO EM RAMAL OU SUB-RAMAL DE ÁGUA - FORNECIMENTO E INSTALAÇÃO. AF_06/2022</t>
  </si>
  <si>
    <t>0,09028</t>
  </si>
  <si>
    <t>0,07022</t>
  </si>
  <si>
    <t>0,30922</t>
  </si>
  <si>
    <t>0,05015</t>
  </si>
  <si>
    <t>0,15268</t>
  </si>
  <si>
    <t>0,05497</t>
  </si>
  <si>
    <t>0,19551</t>
  </si>
  <si>
    <t>0,15047</t>
  </si>
  <si>
    <t>0,13041</t>
  </si>
  <si>
    <t>0,02006</t>
  </si>
  <si>
    <t>89739</t>
  </si>
  <si>
    <t>JOELHO 45 GRAUS, PVC, SERIE NORMAL, ESGOTO PREDIAL, DN 75 MM, JUNTA ELÁSTICA, FORNECIDO E INSTALADO EM RAMAL DE DESCARGA OU RAMAL DE ESGOTO SANITÁRIO. AF_08/2022</t>
  </si>
  <si>
    <t>89786</t>
  </si>
  <si>
    <t>TE, PVC, SERIE NORMAL, ESGOTO PREDIAL, DN 75 X 75 MM, JUNTA ELÁSTICA, FORNECIDO E INSTALADO EM RAMAL DE DESCARGA OU RAMAL DE ESGOTO SANITÁRIO. AF_08/2022</t>
  </si>
  <si>
    <t>0,16833</t>
  </si>
  <si>
    <t>0,00259</t>
  </si>
  <si>
    <t>0,07631</t>
  </si>
  <si>
    <t>0,36094</t>
  </si>
  <si>
    <t>0,02949</t>
  </si>
  <si>
    <t>0,53188</t>
  </si>
  <si>
    <t>0,35642</t>
  </si>
  <si>
    <t>4,07577</t>
  </si>
  <si>
    <t>0,08025</t>
  </si>
  <si>
    <t>1,30233</t>
  </si>
  <si>
    <t>0,04213</t>
  </si>
  <si>
    <t>92558</t>
  </si>
  <si>
    <t>FABRICAÇÃO E INSTALAÇÃO DE TESOURA INTEIRA EM MADEIRA NÃO APARELHADA, VÃO DE 6 M, PARA TELHA ONDULADA DE FIBROCIMENTO, METÁLICA, PLÁSTICA OU TERMOACÚSTICA, INCLUSO IÇAMENTO. AF_07/2019</t>
  </si>
  <si>
    <t>0,02808</t>
  </si>
  <si>
    <t>0,0337</t>
  </si>
  <si>
    <t>0,02407</t>
  </si>
  <si>
    <t>94793</t>
  </si>
  <si>
    <t>REGISTRO DE GAVETA BRUTO, LATÃO, ROSCÁVEL, 1 1/4", COM ACABAMENTO E CANOPLA CROMADOS - FORNECIMENTO E INSTALAÇÃO. AF_08/2021</t>
  </si>
  <si>
    <t>0,731</t>
  </si>
  <si>
    <t>0,3001</t>
  </si>
  <si>
    <t>0,59588</t>
  </si>
  <si>
    <t>0,83443</t>
  </si>
  <si>
    <t>0,07814</t>
  </si>
  <si>
    <t>100860</t>
  </si>
  <si>
    <t>CHUVEIRO ELÉTRICO COMUM CORPO PLÁSTICO, TIPO DUCHA - FORNECIMENTO E INSTALAÇÃO. AF_01/2020</t>
  </si>
  <si>
    <t>0,00501</t>
  </si>
  <si>
    <t>3,2873</t>
  </si>
  <si>
    <t>102989</t>
  </si>
  <si>
    <t>CANALETA MEIA CANA PRÉ-MOLDADA DE CONCRETO (D = 20 CM) - FORNECIMENTO E INSTALAÇÃO. AF_05/2025</t>
  </si>
  <si>
    <t>0,08346</t>
  </si>
  <si>
    <t>103002</t>
  </si>
  <si>
    <t>GRELHA DE FERRO FUNDIDO SIMPLES COM REQUADRO, 200 X 1000 MM, ASSENTADA COM ARGAMASSA 1 : 3 CIMENTO: AREIA - FORNECIMENTO E INSTALAÇÃO. AF_05/2025</t>
  </si>
  <si>
    <t>103049</t>
  </si>
  <si>
    <t>REGISTRO DE PRESSÃO, PVC, SOLDÁVEL, VOLANTE SIMPLES, DN 25 MM - FORNECIMENTO E INSTALAÇÃO. AF_08/2021</t>
  </si>
  <si>
    <t>103978</t>
  </si>
  <si>
    <t>TUBO, PVC, SOLDÁVEL, DE 40MM, INSTALADO EM RAMAL DE DISTRIBUIÇÃO DE ÁGUA - FORNECIMENTO E INSTALAÇÃO. AF_06/2022</t>
  </si>
  <si>
    <t>0,04664</t>
  </si>
  <si>
    <t>104012</t>
  </si>
  <si>
    <t>TÊ DE REDUÇÃO, PVC, SOLDÁVEL, DN 40MM X 32MM, INSTALADO EM RAMAL DE DISTRIBUIÇÃO DE ÁGUA - FORNECIMENTO E INSTALAÇÃO. AF_06/2022</t>
  </si>
  <si>
    <t>104344</t>
  </si>
  <si>
    <t>TE, PVC, SÉRIE NORMAL, ESGOTO PREDIAL, DN 100 X 50 MM, JUNTA ELÁSTICA, FORNECIDO E INSTALADO EM RAMAL DE DESCARGA OU RAMAL DE ESGOTO SANITÁRIO. AF_08/2022</t>
  </si>
  <si>
    <t>104346</t>
  </si>
  <si>
    <t>TE, PVC, SÉRIE NORMAL, ESGOTO PREDIAL, DN 100 X 75 MM, JUNTA ELÁSTICA, FORNECIDO E INSTALADO EM RAMAL DE DESCARGA OU RAMAL DE ESGOTO SANITÁRIO. AF_08/2022</t>
  </si>
  <si>
    <t>104347</t>
  </si>
  <si>
    <t>JUNÇÃO DE REDUCAO INVERTIDA, PVC, SÉRIE NORMAL, ESGOTO PREDIAL, DN 100 X 75 MM, JUNTA ELÁSTICA, FORNECIDO E INSTALADO EM RAMAL DE DESCARGA OU RAMAL DE ESGOTO SANITÁRIO. AF_08/2022</t>
  </si>
  <si>
    <t>104356</t>
  </si>
  <si>
    <t>TERMINAL DE VENTILAÇÃO, PVC, SÉRIE NORMAL, ESGOTO PREDIAL, DN 100 MM, JUNTA SOLDÁVEL, FORNECIDO E INSTALADO EM PRUMADA DE ESGOTO SANITÁRIO OU VENTILAÇÃO. AF_08/2022</t>
  </si>
  <si>
    <t>0,14044</t>
  </si>
  <si>
    <t>0,0952</t>
  </si>
  <si>
    <t>0,1904</t>
  </si>
  <si>
    <t>0,16</t>
  </si>
  <si>
    <t>1,0209</t>
  </si>
  <si>
    <t>0,8857</t>
  </si>
  <si>
    <t>4,1047</t>
  </si>
  <si>
    <t>0,3809</t>
  </si>
  <si>
    <t>1,4171</t>
  </si>
  <si>
    <t>92555</t>
  </si>
  <si>
    <t>FABRICAÇÃO E INSTALAÇÃO DE TESOURA INTEIRA EM MADEIRA NÃO APARELHADA, VÃO DE 3 M, PARA TELHA ONDULADA DE FIBROCIMENTO, METÁLICA, PLÁSTICA OU TERMOACÚSTICA, INCLUSO IÇAMENTO. AF_07/2019</t>
  </si>
  <si>
    <t>0,2857</t>
  </si>
  <si>
    <t>0,0476</t>
  </si>
  <si>
    <t>0,8342</t>
  </si>
  <si>
    <t>0,5076</t>
  </si>
  <si>
    <t>1,3182</t>
  </si>
  <si>
    <t>0,6495</t>
  </si>
  <si>
    <t>0,759</t>
  </si>
  <si>
    <t>100556</t>
  </si>
  <si>
    <t>CAIXA DE PASSAGEM PARA TELEFONE 15X15X10CM (SOBREPOR), FORNECIMENTO E INSTALACAO. AF_11/2019</t>
  </si>
  <si>
    <t>5,4536</t>
  </si>
  <si>
    <t>0,02222</t>
  </si>
  <si>
    <t>0,21233</t>
  </si>
  <si>
    <t>0,15555</t>
  </si>
  <si>
    <t>0,04444</t>
  </si>
  <si>
    <t>0,22422</t>
  </si>
  <si>
    <t>0,17777</t>
  </si>
  <si>
    <t>0,10222</t>
  </si>
  <si>
    <t>0,08888</t>
  </si>
  <si>
    <t>0,72488</t>
  </si>
  <si>
    <t>1,00777</t>
  </si>
  <si>
    <t>4,68</t>
  </si>
  <si>
    <t>0,13333</t>
  </si>
  <si>
    <t>91992</t>
  </si>
  <si>
    <t>TOMADA ALTA DE EMBUTIR (1 MÓDULO), 2P+T 10 A, INCLUINDO SUPORTE E PLACA - FORNECIMENTO E INSTALAÇÃO. AF_03/2023</t>
  </si>
  <si>
    <t>0,06666</t>
  </si>
  <si>
    <t>1,45066</t>
  </si>
  <si>
    <t>92984</t>
  </si>
  <si>
    <t>CABO DE COBRE FLEXÍVEL ISOLADO, 25 MM², ANTI-CHAMA 0,6/1,0 KV, PARA REDE ENTERRADA DE DISTRIBUIÇÃO DE ENERGIA ELÉTRICA - FORNECIMENTO E INSTALAÇÃO. AF_12/2021</t>
  </si>
  <si>
    <t>0,18</t>
  </si>
  <si>
    <t>92988</t>
  </si>
  <si>
    <t>CABO DE COBRE FLEXÍVEL ISOLADO, 50 MM², ANTI-CHAMA 0,6/1,0 KV, PARA REDE ENTERRADA DE DISTRIBUIÇÃO DE ENERGIA ELÉTRICA - FORNECIMENTO E INSTALAÇÃO. AF_12/2021</t>
  </si>
  <si>
    <t>0,54</t>
  </si>
  <si>
    <t>0,00666</t>
  </si>
  <si>
    <t>0,86022</t>
  </si>
  <si>
    <t>0,17333</t>
  </si>
  <si>
    <t>0,02666</t>
  </si>
  <si>
    <t>0,94444</t>
  </si>
  <si>
    <t>0,192</t>
  </si>
  <si>
    <t>0,01111</t>
  </si>
  <si>
    <t>2,27288</t>
  </si>
  <si>
    <t>88309</t>
  </si>
  <si>
    <t>PEDREIRO COM ENCARGOS COMPLEMENTARES</t>
  </si>
  <si>
    <t>H</t>
  </si>
  <si>
    <t>1,707</t>
  </si>
  <si>
    <t>88316</t>
  </si>
  <si>
    <t>SERVENTE COM ENCARGOS COMPLEMENTARES</t>
  </si>
  <si>
    <t>0,853</t>
  </si>
  <si>
    <t>00004377</t>
  </si>
  <si>
    <t>PARAFUSO DE ACO ZINCADO COM ROSCA SOBERBA, CABECA CHATA E FENDA SIMPLES, DIAMETRO 4,2 MM, COMPRIMENTO * 32 * MM</t>
  </si>
  <si>
    <t>24,4</t>
  </si>
  <si>
    <t>00039961</t>
  </si>
  <si>
    <t>SILICONE ACETICO USO GERAL INCOLOR 280 G</t>
  </si>
  <si>
    <t>1,2467</t>
  </si>
  <si>
    <t>00034377</t>
  </si>
  <si>
    <t>JANELA BASCULANTE, EM ALUMINIO PERFIL 20, 80 X 60 CM (A X L), 4 FLS (1 FIXA E 3 MOVEIS), ACABAMENTO BRANCO OU BRILHANTE, BATENTE DE 3 A 4 CM, COM VIDRO 4 MM, SEM GUARNICAO</t>
  </si>
  <si>
    <t>2,0833</t>
  </si>
  <si>
    <t>83765</t>
  </si>
  <si>
    <t>GRUPO DE SOLDAGEM COM GERADOR A DIESEL 60 CV PARA SOLDA ELÉTRICA, SOBRE 04 RODAS, COM MOTOR 4 CILINDROS 600 A - CHP DIURNO. AF_02/2016</t>
  </si>
  <si>
    <t>CHP</t>
  </si>
  <si>
    <t>0,6847</t>
  </si>
  <si>
    <t>83766</t>
  </si>
  <si>
    <t>GRUPO DE SOLDAGEM COM GERADOR A DIESEL 60 CV PARA SOLDA ELÉTRICA, SOBRE 04 RODAS, COM MOTOR 4 CILINDROS 600 A - CHI DIURNO. AF_02/2016</t>
  </si>
  <si>
    <t>CHI</t>
  </si>
  <si>
    <t>0,1201</t>
  </si>
  <si>
    <t>88310</t>
  </si>
  <si>
    <t>PINTOR COM ENCARGOS COMPLEMENTARES</t>
  </si>
  <si>
    <t>0,8</t>
  </si>
  <si>
    <t>3,6</t>
  </si>
  <si>
    <t>88317</t>
  </si>
  <si>
    <t>SOLDADOR COM ENCARGOS COMPLEMENTARES</t>
  </si>
  <si>
    <t>0,8066</t>
  </si>
  <si>
    <t>88315</t>
  </si>
  <si>
    <t>SERRALHEIRO COM ENCARGOS COMPLEMENTARES</t>
  </si>
  <si>
    <t>1,2547</t>
  </si>
  <si>
    <t>88243</t>
  </si>
  <si>
    <t>AJUDANTE ESPECIALIZADO COM ENCARGOS COMPLEMENTARES</t>
  </si>
  <si>
    <t>88251</t>
  </si>
  <si>
    <t>AUXILIAR DE SERRALHEIRO COM ENCARGOS COMPLEMENTARES</t>
  </si>
  <si>
    <t>00000370</t>
  </si>
  <si>
    <t>AREIA MEDIA - POSTO JAZIDA/FORNECEDOR (RETIRADO NA JAZIDA, SEM TRANSPORTE)</t>
  </si>
  <si>
    <t>0,0072</t>
  </si>
  <si>
    <t>00001106</t>
  </si>
  <si>
    <t>CAL HIDRATADA CH-I PARA ARGAMASSAS</t>
  </si>
  <si>
    <t>00001379</t>
  </si>
  <si>
    <t>CIMENTO PORTLAND COMPOSTO CP II-32</t>
  </si>
  <si>
    <t>2,03</t>
  </si>
  <si>
    <t>00007307</t>
  </si>
  <si>
    <t>FUNDO ANTICORROSIVO PARA METAIS FERROSOS (ZARCAO)</t>
  </si>
  <si>
    <t>L</t>
  </si>
  <si>
    <t>0,48</t>
  </si>
  <si>
    <t>00010999</t>
  </si>
  <si>
    <t>ELETRODO REVESTIDO AWS - E6013, DIAMETRO IGUAL A 4,00 MM</t>
  </si>
  <si>
    <t>0,604</t>
  </si>
  <si>
    <t>7502</t>
  </si>
  <si>
    <t>CONTORNO LISO CHAPA 18 140MM PAULI (COD.3895)</t>
  </si>
  <si>
    <t>BR</t>
  </si>
  <si>
    <t>0,4196</t>
  </si>
  <si>
    <t>7504</t>
  </si>
  <si>
    <t>CADEIRINHA CHAPA 18 15 X 25MM PAULI (COD.2157)</t>
  </si>
  <si>
    <t>0,4535</t>
  </si>
  <si>
    <t>7506</t>
  </si>
  <si>
    <t>CADEIRINHA CHAPA 18 80 X 25MM PAULI (COD.2269)</t>
  </si>
  <si>
    <t>0,477</t>
  </si>
  <si>
    <t>7507</t>
  </si>
  <si>
    <t>MATA JUNTA CHAPA 18 "T" 50 X 25MM, PAULI (COD.6824)</t>
  </si>
  <si>
    <t>0,1095</t>
  </si>
  <si>
    <t>7508</t>
  </si>
  <si>
    <t>MATA JUNTA CHAPA 18 "Z" 50 X 25MM, PAULI (COD.8711)</t>
  </si>
  <si>
    <t>7511</t>
  </si>
  <si>
    <t>PERFIL "T" CHAPA 18 50X25MM PAULI (COD.6824)</t>
  </si>
  <si>
    <t>0,1746</t>
  </si>
  <si>
    <t>7513</t>
  </si>
  <si>
    <t>PERFIL "T" CHAPA 18 15X25MM PAULI (COD.6847)</t>
  </si>
  <si>
    <t>0,0313</t>
  </si>
  <si>
    <t>7526</t>
  </si>
  <si>
    <t>BAGUETE CHAPA 18 3/8 X 3/8" PAULI (COD.1271)</t>
  </si>
  <si>
    <t>1,9681</t>
  </si>
  <si>
    <t>7527</t>
  </si>
  <si>
    <t>CAIXA P/ PORTA DE CORRER CHAPA 14 30 X 50MM PAULI (COD.4044)</t>
  </si>
  <si>
    <t>7528</t>
  </si>
  <si>
    <t>TAMPA PARA CAIXA CHAPA 18 50MM PAULI (COD.6971)</t>
  </si>
  <si>
    <t>7529</t>
  </si>
  <si>
    <t>ENGATE MACHO CHAPA 18 25X25MM PAULI (COD.4297)</t>
  </si>
  <si>
    <t>0,219</t>
  </si>
  <si>
    <t>7530</t>
  </si>
  <si>
    <t>ENGATE FEMEA CHAPA 18 25X25MM PAULI (COD.4281)</t>
  </si>
  <si>
    <t>00011552</t>
  </si>
  <si>
    <t>PERFIL EM ALUMINIO, FORMATO U, ABAS IGUAIS, LARGURA DE 12,70 MM (1/2 POL), ESPESSURA 1,58 MM (1/16 POL) E PESO LINEAR DE APROXIMADAMENTE 0,149 KG/M</t>
  </si>
  <si>
    <t>0,2843</t>
  </si>
  <si>
    <t>00038165</t>
  </si>
  <si>
    <t>FECHO / FECHADURA COM PUXADOR CONCHA, COM TRANCA TIPO TRAVA, PARA JANELA / PORTA DE CORRER (INCLUI TESTA, FECHADURA, PUXADOR) - COMPLETA</t>
  </si>
  <si>
    <t>0,4569</t>
  </si>
  <si>
    <t>1,3187</t>
  </si>
  <si>
    <t>1,2223</t>
  </si>
  <si>
    <t>7,6</t>
  </si>
  <si>
    <t>102179</t>
  </si>
  <si>
    <t>INSTALAÇÃO DE VIDRO TEMPERADO, E = 6 MM, ENCAIXADO EM PERFIL U. AF_01/2021_PS</t>
  </si>
  <si>
    <t>0,4761</t>
  </si>
  <si>
    <t>0,0143</t>
  </si>
  <si>
    <t>00011046</t>
  </si>
  <si>
    <t>CHAPA DE ACO GALVANIZADA BITOLA GSG 18, E = 1,25 MM (10,00 KG/M2)</t>
  </si>
  <si>
    <t>22,9881</t>
  </si>
  <si>
    <t>00044495</t>
  </si>
  <si>
    <t>DISCO DE CORTE PARA METAL COM DUAS TELAS 12 X 1/8 X 3/4" (300 X 3,2 X 19,05 MM)</t>
  </si>
  <si>
    <t>0,4377</t>
  </si>
  <si>
    <t>00044533</t>
  </si>
  <si>
    <t>DISCO DE DESBASTE PARA METAL FERROSO EM GERAL, COM TRES TELAS, 9 X 1/4 X 7/8" (228,6 X 6,4 X 22,2 MM)</t>
  </si>
  <si>
    <t>0,0595</t>
  </si>
  <si>
    <t>00011002</t>
  </si>
  <si>
    <t>ELETRODO REVESTIDO AWS - E6013, DIAMETRO IGUAL A 2,50 MM</t>
  </si>
  <si>
    <t>0,2126</t>
  </si>
  <si>
    <t>00003768</t>
  </si>
  <si>
    <t>LIXA EM FOLHA PARA FERRO, NUMERO 150</t>
  </si>
  <si>
    <t>0,2976</t>
  </si>
  <si>
    <t>00004823</t>
  </si>
  <si>
    <t>MASSA PLASTICA PARA MARMORE/GRANITO</t>
  </si>
  <si>
    <t>0,2381</t>
  </si>
  <si>
    <t>00002432</t>
  </si>
  <si>
    <t>DOBRADICA EM ACO/FERRO, 3 1/2" X 3", E= 1,9 A 2 MM, COM ANEL, CROMADO OU ZINCADO, TAMPA BOLA, COM PARAFUSOS</t>
  </si>
  <si>
    <t>1,7857</t>
  </si>
  <si>
    <t>00003108</t>
  </si>
  <si>
    <t>FECHO QUEBRA UNHA, EM LATAO COM ACABAMENTO CROMADO, DE EMBUTIR, COM COMANDO ALAVANCA, ALTURA DE DE 22 CM, LARGURA MINIMA DE 1,90 CM E ESPESSURA MINIMA DE 1,90 MM, PARA PORTAS E JANELAS (INCLUI PARAFUSOS)</t>
  </si>
  <si>
    <t>0,5952</t>
  </si>
  <si>
    <t>90806</t>
  </si>
  <si>
    <t>BATENTE PARA PORTA DE MADEIRA, FIXAÇÃO COM ARGAMASSA, PADRÃO MÉDIO - FORNECIMENTO E INSTALAÇÃO. AF_12/2019</t>
  </si>
  <si>
    <t>90830</t>
  </si>
  <si>
    <t>FECHADURA DE EMBUTIR COM CILINDRO, EXTERNA, COMPLETA, ACABAMENTO PADRÃO MÉDIO, INCLUSO EXECUÇÃO DE FURO - FORNECIMENTO E INSTALAÇÃO. AF_12/2019</t>
  </si>
  <si>
    <t>100659</t>
  </si>
  <si>
    <t>ALIZAR DE 5X1,5CM PARA PORTA FIXADO COM PREGOS, PADRÃO MÉDIO - FORNECIMENTO E INSTALAÇÃO. AF_12/2019</t>
  </si>
  <si>
    <t>10,4</t>
  </si>
  <si>
    <t>08.001.0037</t>
  </si>
  <si>
    <t>PORTA DE MADEIRA PARA PINTURA, SEMI-OCA (LEVE OU MÉDIA), 100X210CM, ESPESSURA DE 3,5CM, INCLUSO DOBRADIÇAS - FORNECIMENTO E INSTALAÇÃO</t>
  </si>
  <si>
    <t>88261</t>
  </si>
  <si>
    <t>CARPINTEIRO DE ESQUADRIA COM ENCARGOS COMPLEMENTARES</t>
  </si>
  <si>
    <t>3,75</t>
  </si>
  <si>
    <t>88239</t>
  </si>
  <si>
    <t>AJUDANTE DE CARPINTEIRO COM ENCARGOS COMPLEMENTARES</t>
  </si>
  <si>
    <t>00010553</t>
  </si>
  <si>
    <t>PORTA DE MADEIRA, FOLHA MEDIA (NBR 15930) DE 600 X 2100 MM, DE 35 MM A 40 MM DE ESPESSURA, NUCLEO SEMI-SOLIDO (SARRAFEADO), CAPA LISA EM HDF, ACABAMENTO EM PRIMER PARA PINTURA</t>
  </si>
  <si>
    <t>00005075</t>
  </si>
  <si>
    <t>PREGO DE ACO POLIDO COM CABECA 18 X 30 (2 3/4 X 10)</t>
  </si>
  <si>
    <t>0,008</t>
  </si>
  <si>
    <t>11,48</t>
  </si>
  <si>
    <t>95541</t>
  </si>
  <si>
    <t>FIXAÇÃO DE DUTOS FLEXÍVEIS CIRCULARES, DIÂMETRO 109 MM OU 4", COM ABRAÇADEIRA METÁLICA FLEXÍVEL FIXADA DIRETAMENTE NA LAJE, SOMENTE MÃO DE OBRA. AF_09/2023</t>
  </si>
  <si>
    <t>32</t>
  </si>
  <si>
    <t>102152</t>
  </si>
  <si>
    <t>INSTALAÇÃO DE VIDRO LISO, E = 4 MM, EM ESQUADRIA DE MADEIRA, FIXADO COM BAGUETE. AF_01/2021</t>
  </si>
  <si>
    <t>0,46</t>
  </si>
  <si>
    <t>00011945</t>
  </si>
  <si>
    <t>BUCHA DE NYLON SEM ABA S4</t>
  </si>
  <si>
    <t>00011056</t>
  </si>
  <si>
    <t>PARAFUSO ROSCA SOBERBA ZINCADO CABECA CHATA FENDA SIMPLES 3,8 X 30 MM (1.1/4 ")</t>
  </si>
  <si>
    <t>00012759</t>
  </si>
  <si>
    <t>CHAPA ACO INOX AISI 304 NUMERO 9 (E = 4 MM), ACABAMENTO NUMERO 1 (LAMINADO A QUENTE, FOSCO)</t>
  </si>
  <si>
    <t>1,54</t>
  </si>
  <si>
    <t>00010554</t>
  </si>
  <si>
    <t>PORTA DE MADEIRA, FOLHA MEDIA (NBR 15930) DE 700 X 2100 MM, DE 35 MM A 40 MM DE ESPESSURA, NUCLEO SEMI-SOLIDO (SARRAFEADO), CAPA LISA EM HDF, ACABAMENTO EM PRIMER PARA PINTURA</t>
  </si>
  <si>
    <t>2,5</t>
  </si>
  <si>
    <t>3,5</t>
  </si>
  <si>
    <t>00010997</t>
  </si>
  <si>
    <t>ELETRODO REVESTIDO AWS - E7018, DIAMETRO IGUAL A 4,00 MM</t>
  </si>
  <si>
    <t>3,37</t>
  </si>
  <si>
    <t>00011948</t>
  </si>
  <si>
    <t>PARAFUSO ZINCADO, SEXTAVADO, COM ROSCA SOBERBA, DIAMETRO 5/16", COMPRIMENTO 40 MM</t>
  </si>
  <si>
    <t>00000546</t>
  </si>
  <si>
    <t>BARRA DE ACO CHATA, RETANGULAR (QUALQUER BITOLA)</t>
  </si>
  <si>
    <t>00004777</t>
  </si>
  <si>
    <t>CANTONEIRA ACO ABAS IGUAIS (QUALQUER BITOLA), ESPESSURA ENTRE 1/8" E 1/4"</t>
  </si>
  <si>
    <t>13,17</t>
  </si>
  <si>
    <t>00007158</t>
  </si>
  <si>
    <t>TELA DE ARAME GALVANIZADA QUADRANGULAR / LOSANGULAR, FIO 2,77 MM (12 BWG), MALHA 5 X 5 CM, H = 2 M</t>
  </si>
  <si>
    <t>1,1</t>
  </si>
  <si>
    <t>25,3405</t>
  </si>
  <si>
    <t>0,1819</t>
  </si>
  <si>
    <t>0,0878</t>
  </si>
  <si>
    <t>1,4286</t>
  </si>
  <si>
    <t>0,4762</t>
  </si>
  <si>
    <t>00011519</t>
  </si>
  <si>
    <t>MACANETA ALAVANCA RETA OCA, EM ZAMAC COM ACABAMENTO CROMADO, COMPRIMENTO APROX DE 15 CM</t>
  </si>
  <si>
    <t>PAR</t>
  </si>
  <si>
    <t>0,7936</t>
  </si>
  <si>
    <t>90820</t>
  </si>
  <si>
    <t>PORTA DE MADEIRA PARA PINTURA, SEMI-OCA (LEVE OU MÉDIA), 60X210CM, ESPESSURA DE 3,5CM, INCLUSO DOBRADIÇAS - FORNECIMENTO E INSTALAÇÃO. AF_12/2019</t>
  </si>
  <si>
    <t>00002433</t>
  </si>
  <si>
    <t>DOBRADICA EM ACO/FERRO, 3" X 2 1/2", E= 1,2 A 1,8 MM, SEM ANEL, CROMADO OU ZINCADO, TAMPA CHATA, COM PARAFUSOS</t>
  </si>
  <si>
    <t>00004350</t>
  </si>
  <si>
    <t>BUCHA DE NYLON, DIAMETRO DO FURO 8 MM, COMPRIMENTO 40 MM, COM PARAFUSO DE ROSCA SOBERBA, CABECA CHATA, FENDA SIMPLES, 4,8 X 50 MM</t>
  </si>
  <si>
    <t>00011457</t>
  </si>
  <si>
    <t>TARJETA LIVRE / OCUPADO PARA PORTA DE BANHEIRO, CORPO EM ZAMAC E ESPELHO EM LATAO</t>
  </si>
  <si>
    <t>00000184</t>
  </si>
  <si>
    <t>BATENTE / PORTAL / ADUELA / MARCO EM MADEIRA MACICA COM REBAIXO, E = *3* CM, L = *14* CM, PARA PORTAS DE GIRO DE *60 CM A 120* CM X *210* CM, PINUS / EUCALIPTO / VIROLA OU EQUIVALENTE DA REGIAO (NAO INCLUI ALIZARES)</t>
  </si>
  <si>
    <t>JG</t>
  </si>
  <si>
    <t>00001338</t>
  </si>
  <si>
    <t>CHAPA DE LAMINADO MELAMINICO, LISO BRILHANTE, DE 1,25 X 3,08 METROS, ESPESSURA = 0,8 MILIMETROS</t>
  </si>
  <si>
    <t>2,77</t>
  </si>
  <si>
    <t>00001339</t>
  </si>
  <si>
    <t>COLA A BASE DE RESINA SINTETICA PARA CHAPA DE LAMINADO MELAMINICO E OUTROS</t>
  </si>
  <si>
    <t>0,372</t>
  </si>
  <si>
    <t>5,184</t>
  </si>
  <si>
    <t>00000367</t>
  </si>
  <si>
    <t>AREIA GROSSA - POSTO JAZIDA/FORNECEDOR (RETIRADO NA JAZIDA, SEM TRANSPORTE)</t>
  </si>
  <si>
    <t>0,012</t>
  </si>
  <si>
    <t>00011137</t>
  </si>
  <si>
    <t>COMPENSADO NAVAL - CHAPA/PAINEL EM MADEIRA COMPENSADA PRENSADA, DE 2200 X 1600 MM, E = 20 MM</t>
  </si>
  <si>
    <t>1,08</t>
  </si>
  <si>
    <t>1,687</t>
  </si>
  <si>
    <t>0,334</t>
  </si>
  <si>
    <t>0,36</t>
  </si>
  <si>
    <t>00039493</t>
  </si>
  <si>
    <t>KIT PORTA PRONTA DE MADEIRA, FOLHA MEDIA (NBR 15930) DE 900 X 2100 MM, DE 35 MM A 40 MM DE ESPESSURA, NUCLEO SEMI-SOLIDO (SARRAFEADO), ESTRUTURA USINADA PARA FECHADURA, CAPA LISA EM HDF, ACABAMENTO MELAMINICO BRANCO (INCLUI MARCO, ALIZARES E DOBRADICAS)</t>
  </si>
  <si>
    <t>6180</t>
  </si>
  <si>
    <t>BARRA DE APOIO RETA (PUXADOR), EM ACO INOX POLIDO, COMPRIMENTO DE 40CM, DIAMETRO MINIMO DE 3CM</t>
  </si>
  <si>
    <t>00038153</t>
  </si>
  <si>
    <t>FECHADURA ESPELHO PARA PORTA DE BANHEIRO, EM ACO INOX (MAQUINA, TESTA E CONTRA-TESTA) E EM ZAMAC (MACANETA, LINGUETA E TRINCOS) COM ACABAMENTO CROMADO, MAQUINA DE 40 MM, INCLUINDO CHAVE TIPO TRANQUETA</t>
  </si>
  <si>
    <t>1,35</t>
  </si>
  <si>
    <t>2,86</t>
  </si>
  <si>
    <t>3,81</t>
  </si>
  <si>
    <t>4,3</t>
  </si>
  <si>
    <t>00000552</t>
  </si>
  <si>
    <t>BARRA DE ACO CHATO, RETANGULAR, 38,1 MM X 6,35 MM (L X E), 1,89 KG/M</t>
  </si>
  <si>
    <t>0,11</t>
  </si>
  <si>
    <t>00000555</t>
  </si>
  <si>
    <t>BARRA DE ACO CHATO, RETANGULAR, 25,4 MM X 6,35 MM (L X E), 1,2265 KG/M</t>
  </si>
  <si>
    <t>0,076</t>
  </si>
  <si>
    <t>2,88</t>
  </si>
  <si>
    <t>00000565</t>
  </si>
  <si>
    <t>BARRA DE ACO CHATO, RETANGULAR, 25,4 MM X 4,76 MM (L X E), 0,94 KG/M</t>
  </si>
  <si>
    <t>3,85</t>
  </si>
  <si>
    <t>00007696</t>
  </si>
  <si>
    <t>TUBO ACO GALVANIZADO COM COSTURA, CLASSE MEDIA, DN 2", E = *3,65* MM, PESO *5,10* KG/M (NBR 5580)</t>
  </si>
  <si>
    <t>2,95</t>
  </si>
  <si>
    <t>00001321</t>
  </si>
  <si>
    <t>CHAPA DE ACO FINA A QUENTE BITOLA MSG 13, E = 2,25 MM (18,00 KG/M2)</t>
  </si>
  <si>
    <t>0,0432</t>
  </si>
  <si>
    <t>8,56</t>
  </si>
  <si>
    <t>00007164</t>
  </si>
  <si>
    <t>TELA DE ARAME ONDULADA, FIO *2,77* MM (12 BWG), MALHA 5 X 5 CM, H = 2 M</t>
  </si>
  <si>
    <t>0,57</t>
  </si>
  <si>
    <t>0,8959</t>
  </si>
  <si>
    <t>0,1572</t>
  </si>
  <si>
    <t>1,5</t>
  </si>
  <si>
    <t>2,1</t>
  </si>
  <si>
    <t>1,0553</t>
  </si>
  <si>
    <t>1,6416</t>
  </si>
  <si>
    <t>0,061</t>
  </si>
  <si>
    <t>4,79</t>
  </si>
  <si>
    <t>21,09</t>
  </si>
  <si>
    <t>0,7903</t>
  </si>
  <si>
    <t>1,1648</t>
  </si>
  <si>
    <t>7517</t>
  </si>
  <si>
    <t>PERFIL "T" TUBULAR CHAPA 18 50X25MM PAULI (COD.6936)</t>
  </si>
  <si>
    <t>0,2157</t>
  </si>
  <si>
    <t>7518</t>
  </si>
  <si>
    <t>PERFIL "L" CHAPA 18 25MM PAULI (COD.5598)</t>
  </si>
  <si>
    <t>0,3667</t>
  </si>
  <si>
    <t>7548</t>
  </si>
  <si>
    <t>DOBRADICA TIPO GONZO 7/8" PAULI (COD.4771)</t>
  </si>
  <si>
    <t>1,7647</t>
  </si>
  <si>
    <t>7553</t>
  </si>
  <si>
    <t>LAMBRIL PAULI 530 MM CHAPA 20 H=53CM (COD.12227)</t>
  </si>
  <si>
    <t>1,0378</t>
  </si>
  <si>
    <t>7563</t>
  </si>
  <si>
    <t>FECHO TRAMELA NR. 06 - 220MM PAULI (COD.4587)</t>
  </si>
  <si>
    <t>0,5882</t>
  </si>
  <si>
    <t>7635</t>
  </si>
  <si>
    <t>FERRO CHATO LAMINADO 1/2"X1/8" PAULI 1,92KG-6M (COD. 3228)</t>
  </si>
  <si>
    <t>0,6557</t>
  </si>
  <si>
    <t>0,9343</t>
  </si>
  <si>
    <t>0,1639</t>
  </si>
  <si>
    <t>1,1006</t>
  </si>
  <si>
    <t>1,7121</t>
  </si>
  <si>
    <t>0,8243</t>
  </si>
  <si>
    <t>0,7457</t>
  </si>
  <si>
    <t>0,1048</t>
  </si>
  <si>
    <t>0,4068</t>
  </si>
  <si>
    <t>7544</t>
  </si>
  <si>
    <t>CHAPA 18 LF (FINA A QUENTE (3X1,20M) 36KG PAULI (COD.2714)</t>
  </si>
  <si>
    <t>1,0084</t>
  </si>
  <si>
    <t>0,1681</t>
  </si>
  <si>
    <t>7564</t>
  </si>
  <si>
    <t>FECHO TRAMELA NR. 04 - 150MM PAULI (COD.4564)</t>
  </si>
  <si>
    <t>0,7395</t>
  </si>
  <si>
    <t>0,7054</t>
  </si>
  <si>
    <t>0,1238</t>
  </si>
  <si>
    <t>0,8309</t>
  </si>
  <si>
    <t>1,2925</t>
  </si>
  <si>
    <t>0,6223</t>
  </si>
  <si>
    <t>0,1985</t>
  </si>
  <si>
    <t>0,5768</t>
  </si>
  <si>
    <t>0,4</t>
  </si>
  <si>
    <t>88252</t>
  </si>
  <si>
    <t>AUXILIAR DE SERVIÇOS GERAIS COM ENCARGOS COMPLEMENTARES</t>
  </si>
  <si>
    <t>0,35</t>
  </si>
  <si>
    <t>00007292</t>
  </si>
  <si>
    <t>TINTA ESMALTE SINTETICO PREMIUM BRILHANTE</t>
  </si>
  <si>
    <t>0,1692</t>
  </si>
  <si>
    <t>00005318</t>
  </si>
  <si>
    <t>DILUENTE AGUARRAS</t>
  </si>
  <si>
    <t>0,05</t>
  </si>
  <si>
    <t>88267</t>
  </si>
  <si>
    <t>ENCANADOR OU BOMBEIRO HIDRÁULICO COM ENCARGOS COMPLEMENTARES</t>
  </si>
  <si>
    <t>0,387</t>
  </si>
  <si>
    <t>0,1886</t>
  </si>
  <si>
    <t>00004351</t>
  </si>
  <si>
    <t>PARAFUSO NIQUELADO 3 1/2" COM ACABAMENTO CROMADO PARA FIXAR PECA SANITARIA, INCLUI PORCA CEGA, ARRUELA E BUCHA DE NYLON TAMANHO S-8</t>
  </si>
  <si>
    <t>00037329</t>
  </si>
  <si>
    <t>REJUNTE EPOXI, QUALQUER COR</t>
  </si>
  <si>
    <t>0,0304</t>
  </si>
  <si>
    <t>9012</t>
  </si>
  <si>
    <t>LAVATORIO DE LOUCA BRANCA PARA P.N.E., REF. L.51.17 DECA VOGUE PLUS DA DECA</t>
  </si>
  <si>
    <t>0,7</t>
  </si>
  <si>
    <t>00006157</t>
  </si>
  <si>
    <t>VALVULA EM METAL CROMADO PARA PIA AMERICANA 3.1/2 X 1.1/2"</t>
  </si>
  <si>
    <t>00006145</t>
  </si>
  <si>
    <t>SIFAO PLASTICO TIPO COPO PARA PIA AMERICANA 1.1/2 X 1.1/2"</t>
  </si>
  <si>
    <t>00003146</t>
  </si>
  <si>
    <t>FITA VEDA ROSCA, EM PTFE, ROLO DE 18 MM X 10 M (L X C)</t>
  </si>
  <si>
    <t>COT.107 (06/2025)</t>
  </si>
  <si>
    <t>CUBA EM AÇO INOX 500X400X250MM</t>
  </si>
  <si>
    <t>88248</t>
  </si>
  <si>
    <t>AUXILIAR DE ENCANADOR OU BOMBEIRO HIDRÁULICO COM ENCARGOS COMPLEMENTARES</t>
  </si>
  <si>
    <t>COT.195 (10/2025)</t>
  </si>
  <si>
    <t>EXPURGO HOSPITALAR CÔNICO EM AÇO INOX DE BANCADA</t>
  </si>
  <si>
    <t>0,7147</t>
  </si>
  <si>
    <t>0,3106</t>
  </si>
  <si>
    <t>0,0468</t>
  </si>
  <si>
    <t>00011688</t>
  </si>
  <si>
    <t>TANQUE ACO INOXIDAVEL (ACO 304) COM ESFREGADOR E VALVULA, DE *50 X 40 X 22* CM</t>
  </si>
  <si>
    <t>0,5</t>
  </si>
  <si>
    <t>00036796</t>
  </si>
  <si>
    <t>TORNEIRA METALICA CROMADA DE MESA, PARA LAVATORIO, TEMPORIZADA PRESSAO FECHAMENTO AUTOMATICO, BICA BAIXA</t>
  </si>
  <si>
    <t xml:space="preserve">11.002.0042 </t>
  </si>
  <si>
    <t>0,3</t>
  </si>
  <si>
    <t>00003148</t>
  </si>
  <si>
    <t>FITA VEDA ROSCA, EM PTFE, ROLO DE 18 MM X 50 M (L X C)</t>
  </si>
  <si>
    <t>0,0056</t>
  </si>
  <si>
    <t>COT.115 (07/2025)</t>
  </si>
  <si>
    <t>TORNEIRA CLÍNICA DE PAREDE COM ALAVANCA E BICO AREJADOR</t>
  </si>
  <si>
    <t>0,0112</t>
  </si>
  <si>
    <t>2667</t>
  </si>
  <si>
    <t>DUCHA HIGIENICA COM REGISTRO E GATILHO, REF. 00900806, LINHA PERTUTTI DA DOCOL OU SIMILAR</t>
  </si>
  <si>
    <t>0,9485</t>
  </si>
  <si>
    <t>88242</t>
  </si>
  <si>
    <t>AJUDANTE DE PEDREIRO COM ENCARGOS COMPLEMENTARES</t>
  </si>
  <si>
    <t>0,2988</t>
  </si>
  <si>
    <t>0,39</t>
  </si>
  <si>
    <t>0,167</t>
  </si>
  <si>
    <t>6474</t>
  </si>
  <si>
    <t>00010851</t>
  </si>
  <si>
    <t>PLACA DE ACRILICO TRANSPARENTE ADESIVADA PARA SINALIZACAO DE PORTAS, BORDA POLIDA, DE *25 X 8*, E = 6 MM (NAO INCLUI ACESSORIOS PARA FIXACAO)</t>
  </si>
  <si>
    <t xml:space="preserve">25.001.0119 </t>
  </si>
  <si>
    <t>6385</t>
  </si>
  <si>
    <t>PLACA TATIL EM ACRILICO COM LETRAS EM ALTO RELEVO E BRAILLE (30X9)CM PARA SINALIZACAO DE PORTAS DIVERSAS FIXADAS POR ADESIVOS DUPLA FACE, DA ANLIK OU SIMILAR</t>
  </si>
  <si>
    <t>88264</t>
  </si>
  <si>
    <t>ELETRICISTA COM ENCARGOS COMPLEMENTARES</t>
  </si>
  <si>
    <t>0,17</t>
  </si>
  <si>
    <t>6422</t>
  </si>
  <si>
    <t>ALARME AUDIO VISUAL DE EMERGENCIA, MOD A PILHA (3 PILHAS ALCALINAS 1,5V AA), FUNC. POR RADIO FREQUENCIA, ALCANCE ATE 25M, ILUMINACAO LED AUTO BRILHO, 100DB, INCL. PLACA ALTO RELEVO E BRAILLE, DA ANLIK OU SIMILAR</t>
  </si>
  <si>
    <t>88247</t>
  </si>
  <si>
    <t>AUXILIAR DE ELETRICISTA COM ENCARGOS COMPLEMENTARES</t>
  </si>
  <si>
    <t>0,0945</t>
  </si>
  <si>
    <t>00039245</t>
  </si>
  <si>
    <t>ELETRODUTO PVC FLEXIVEL CORRUGADO, REFORCADO, COR LARANJA, DE 32 MM, PARA LAJES E PISOS</t>
  </si>
  <si>
    <t>1,017</t>
  </si>
  <si>
    <t>0,541</t>
  </si>
  <si>
    <t>00001574</t>
  </si>
  <si>
    <t>TERMINAL A COMPRESSAO EM COBRE ESTANHADO PARA CABO 10 MM2, 1 FURO E 1 COMPRESSAO, PARA PARAFUSO DE FIXACAO M6</t>
  </si>
  <si>
    <t>00039456</t>
  </si>
  <si>
    <t>DISPOSITIVO DR, 4 POLOS, SENSIBILIDADE DE 30 MA, CORRENTE DE 40 A, TIPO AC</t>
  </si>
  <si>
    <t>0,2651</t>
  </si>
  <si>
    <t>00001571</t>
  </si>
  <si>
    <t>TERMINAL A COMPRESSAO EM COBRE ESTANHADO PARA CABO 4 MM2, 1 FURO E 1 COMPRESSAO, PARA PARAFUSO DE FIXACAO M5</t>
  </si>
  <si>
    <t>00039455</t>
  </si>
  <si>
    <t>DISPOSITIVO DR, 4 POLOS, SENSIBILIDADE DE 30 MA, CORRENTE DE 25 A, TIPO AC</t>
  </si>
  <si>
    <t>0,487</t>
  </si>
  <si>
    <t>00039457</t>
  </si>
  <si>
    <t>DISPOSITIVO DR, 4 POLOS, SENSIBILIDADE DE 30 MA, CORRENTE DE 63 A, TIPO AC</t>
  </si>
  <si>
    <t>00039467</t>
  </si>
  <si>
    <t>DISPOSITIVO DPS CLASSE II, 1 POLO, TENSAO MAXIMA DE 175 V, CORRENTE MAXIMA DE *45* KA (TIPO AC)</t>
  </si>
  <si>
    <t>1607</t>
  </si>
  <si>
    <t>SUPORTE BALANCO VETICAL 50X50MM</t>
  </si>
  <si>
    <t>0,67</t>
  </si>
  <si>
    <t>1608</t>
  </si>
  <si>
    <t>ELETROCALHA PERFURADA 50X50MM, EM CHAPA DE ACO GALVANIZADO CH. 24, SEM TAMPA</t>
  </si>
  <si>
    <t>1,2</t>
  </si>
  <si>
    <t>00000379</t>
  </si>
  <si>
    <t>ARRUELA QUADRADA EM ACO GALVANIZADO, DIMENSAO = 38 MM, ESPESSURA = 3MM, DIAMETRO DO FURO= 18 MM</t>
  </si>
  <si>
    <t>4,0033</t>
  </si>
  <si>
    <t>COT.246 (08/2025)</t>
  </si>
  <si>
    <t>CURVA HORIZONTAL 50X50 PARA ELETROCALHA</t>
  </si>
  <si>
    <t>0,511</t>
  </si>
  <si>
    <t>003141</t>
  </si>
  <si>
    <t>SBC</t>
  </si>
  <si>
    <t>ELETROCALHA - TE VERTICAL DE DESCIDA 50x50mm CHAPA 20</t>
  </si>
  <si>
    <t>COT.227 (06/2025)</t>
  </si>
  <si>
    <t>TERMINAL (FECHAMENTO) PARA ELETROCALHA, 50X50mm</t>
  </si>
  <si>
    <t>077789</t>
  </si>
  <si>
    <t>ELETROCALHA - CURVA 90 VERTICAL INTERNA 50x50mm CHAPA 20</t>
  </si>
  <si>
    <t>0,251</t>
  </si>
  <si>
    <t>COT.194 (05/2025)</t>
  </si>
  <si>
    <t>SAÍDA LATERAL DE PERFILADO 3.4''</t>
  </si>
  <si>
    <t>UND</t>
  </si>
  <si>
    <t>004068</t>
  </si>
  <si>
    <t>TOMADA PARA PISO 2P+T UNIVERSAL 20A 250V COM PLACA METALICA OLIVO</t>
  </si>
  <si>
    <t>00001872</t>
  </si>
  <si>
    <t>CAIXA DE PASSAGEM, EM PVC, DE 4" X 2", PARA ELETRODUTO FLEXIVEL CORRUGADO</t>
  </si>
  <si>
    <t>0,1727</t>
  </si>
  <si>
    <t>0,4144</t>
  </si>
  <si>
    <t>7631</t>
  </si>
  <si>
    <t>LUMINARIA LED DE SOBREPOR COM ALETAS E REFLETORES EM ALUMINIO ALTO BRILHO, INCLUSO DUAS LAMPADAS T 8 DE 18W - 120CM</t>
  </si>
  <si>
    <t>1,6789</t>
  </si>
  <si>
    <t>4,4832</t>
  </si>
  <si>
    <t>0,0653</t>
  </si>
  <si>
    <t>3,0096</t>
  </si>
  <si>
    <t>00001358</t>
  </si>
  <si>
    <t>CHAPA/PAINEL DE MADEIRA COMPENSADA RESINADA (MADEIRITE RESINADO ROSA) PARA FORMA DE CONCRETO, DE 2200 X 1100 MM, E = 17 MM</t>
  </si>
  <si>
    <t>0,06</t>
  </si>
  <si>
    <t>18,5084</t>
  </si>
  <si>
    <t>00004721</t>
  </si>
  <si>
    <t>PEDRA BRITADA N. 1 (9,5 A 19 MM) POSTO PEDREIRA/FORNECEDOR, SEM FRETE</t>
  </si>
  <si>
    <t>0,0365</t>
  </si>
  <si>
    <t>00004722</t>
  </si>
  <si>
    <t>PEDRA BRITADA N. 3 (38 A 50 MM) POSTO PEDREIRA/FORNECEDOR, SEM FRETE</t>
  </si>
  <si>
    <t>0,004</t>
  </si>
  <si>
    <t>00007258</t>
  </si>
  <si>
    <t>TIJOLO CERAMICO MACICO COMUM DE *5 X 10 X 20* CM (L X A X C)</t>
  </si>
  <si>
    <t>60,48</t>
  </si>
  <si>
    <t>00043059</t>
  </si>
  <si>
    <t>ACO CA-60, 4,2 MM, OU 5,0 MM, OU 6,0 MM, OU 7,0 MM, VERGALHAO</t>
  </si>
  <si>
    <t>2,156</t>
  </si>
  <si>
    <t>1,2135</t>
  </si>
  <si>
    <t>5928</t>
  </si>
  <si>
    <t>GUINDAUTO HIDRÁULICO, CAPACIDADE MÁXIMA DE CARGA 6200 KG, MOMENTO MÁXIMO DE CARGA 11,7 TM, ALCANCE MÁXIMO HORIZONTAL 9,70 M, INCLUSIVE CAMINHÃO TOCO PBT 16.000 KG, POTÊNCIA DE 189 CV - CHP DIURNO. AF_06/2014</t>
  </si>
  <si>
    <t>0,2230307</t>
  </si>
  <si>
    <t>12.010.0012</t>
  </si>
  <si>
    <t>SUPORTE TUBULAR DE FIXAÇÃO EM POSTE PARA 3 LUMINÁRIAS TIPO PÉTALA</t>
  </si>
  <si>
    <t>12.010.0004</t>
  </si>
  <si>
    <t>POSTE CONICO CONTINUO EM ACO GALVANIZADO, RETO, FLANGEADO, H = 6 M - FORNECIMENTO E INSTALAÇÃO</t>
  </si>
  <si>
    <t>00042243</t>
  </si>
  <si>
    <t>LUMINARIA DE LED PARA ILUMINACAO PUBLICA, DE 98 W ATE 137 W, INVOLUCRO EM ALUMINIO OU ACO INOX</t>
  </si>
  <si>
    <t>COT.046 (08/2025)</t>
  </si>
  <si>
    <t>REFLETOR HOLOFOTE LED 150W A PROVA D'ÁGUA, BRANCO FRIO</t>
  </si>
  <si>
    <t>0,15</t>
  </si>
  <si>
    <t>00002557</t>
  </si>
  <si>
    <t>CAIXA DE LUZ "4 X 4" EM ACO ESMALTADA</t>
  </si>
  <si>
    <t>3495</t>
  </si>
  <si>
    <t>REFLETOR RETANGULAR FECHADO LED, REF. FLOOD LIGHT IP 68, 200W, 21.000LMS, COM DOIS MODULOS DA RCA, DIGITAL LED OU SIMILAR</t>
  </si>
  <si>
    <t>COT.377 (05/2025)</t>
  </si>
  <si>
    <t>CHAVE COMUTADORA 1 POLO E 2 POSIÇÕES, 25A</t>
  </si>
  <si>
    <t>00011251</t>
  </si>
  <si>
    <t>CAIXA DE PASSAGEM/ LUZ / TELEFONIA, DE EMBUTIR, EM CHAPA DE ACO GALVANIZADO, DIMENSOES 40 X 40 X *12* CM (PADRAO CONCESSIONARIA LOCAL)</t>
  </si>
  <si>
    <t>0,274</t>
  </si>
  <si>
    <t>16,8</t>
  </si>
  <si>
    <t>COT.219(09/2025)</t>
  </si>
  <si>
    <t>PARAFUSO CABEÇA LENTILHA 5/16 x 1"</t>
  </si>
  <si>
    <t>COT.238 (05/2025)</t>
  </si>
  <si>
    <t>COTOVELO RETO 100X50 PARA ELETROCALHA</t>
  </si>
  <si>
    <t>COT.379 (05/2025)</t>
  </si>
  <si>
    <t>EMENDA INTERNA ''U'' 100X50MM</t>
  </si>
  <si>
    <t>00013348</t>
  </si>
  <si>
    <t>ARRUELA EM ACO GALVANIZADO, DIAMETRO EXTERNO = 35MM, ESPESSURA = 3MM, DIAMETRO DO FURO= 18MM</t>
  </si>
  <si>
    <t>33,6</t>
  </si>
  <si>
    <t>0,361</t>
  </si>
  <si>
    <t>COT.259 (05/2025)</t>
  </si>
  <si>
    <t>TALA 50 PARA ELETROCALHA</t>
  </si>
  <si>
    <t>COT.239 (06/2025)</t>
  </si>
  <si>
    <t>COTOVELO RETO 150X50 PARA ELETROCALHA</t>
  </si>
  <si>
    <t>036772</t>
  </si>
  <si>
    <t>ELETROCALHA - CRUZETA HORIZONTAL 100x50mm CHAPA 20</t>
  </si>
  <si>
    <t>077792</t>
  </si>
  <si>
    <t>ELETROCALHA - CURVA DE INVERSAO 50x50mm CHAPA 20</t>
  </si>
  <si>
    <t>063082</t>
  </si>
  <si>
    <t>ELETROCALHA - CURVA DE INVERSAO 100x50mm CHAPA 20</t>
  </si>
  <si>
    <t>063069</t>
  </si>
  <si>
    <t>ELETROCALHA - CURVA DE INVERSAO 150x100mm CHAPA 20</t>
  </si>
  <si>
    <t>0,063</t>
  </si>
  <si>
    <t>91170</t>
  </si>
  <si>
    <t>FIXAÇÃO DE TUBOS HORIZONTAIS DE PVC ÁGUA, PVC ESGOTO, PVC ÁGUA PLUVIAL, CPVC, PPR, COBRE OU AÇO, DIÂMETROS MENORES OU IGUAIS A 40 MM, COM ABRAÇADEIRA METÁLICA RÍGIDA TIPO U PERFIL 1 1/4", FIXADA EM PERFILADO EM LAJE. AF_09/2023_PS</t>
  </si>
  <si>
    <t>SINAPI.97249CEF</t>
  </si>
  <si>
    <t>EMENDA PARA ELTROCALHA, LISA OU PERFURADA EM AÇO GALVANIZADO, LARGURA 50MM E ALTURA 50MM - FORNECIMENTO E INSTALAÇÃO. AF_09/2016</t>
  </si>
  <si>
    <t>0,333</t>
  </si>
  <si>
    <t>0,991</t>
  </si>
  <si>
    <t>0,091</t>
  </si>
  <si>
    <t>SINAPI.97251</t>
  </si>
  <si>
    <t>EMENDA PARA ELETROCALHA, LISA OU PERFURADA EM AÇO GALVANIZADO, LARGURA 100MM E ALTURA 50MM - FORNECIMENTO E INSTALAÇÃO. AF_09/2016</t>
  </si>
  <si>
    <t>1609</t>
  </si>
  <si>
    <t>ELETROCALHA PERFURADA 100X50MM, EM CHAPA DE ACO GALVANIZADA CH. 24, SEM TAMPA</t>
  </si>
  <si>
    <t>0,1078</t>
  </si>
  <si>
    <t>SINAPI.97255CEF</t>
  </si>
  <si>
    <t>EMENDA PARA ELETROCALHA, LISA OU PERFURADA EM AÇO GALVANIZADO, LARGURA 150MM E ALTURA 50MM - FORNECIMENTO E INSTALAÇÃO. (AF.GEOR)</t>
  </si>
  <si>
    <t>COT.182 (09/2025)</t>
  </si>
  <si>
    <t>ELETROCALHA PERFURADA 150X50</t>
  </si>
  <si>
    <t>0,973</t>
  </si>
  <si>
    <t>038769</t>
  </si>
  <si>
    <t>ELETROCALHA - REDUCAO CONCENTRICA 150x100mm CHAPA 18</t>
  </si>
  <si>
    <t>038771</t>
  </si>
  <si>
    <t>ELETROCALHA - REDUCAO CONCENTRICA 100x50mm CHAPA 20</t>
  </si>
  <si>
    <t>0,366</t>
  </si>
  <si>
    <t>25,2</t>
  </si>
  <si>
    <t>COT.262 (08/2025)</t>
  </si>
  <si>
    <t xml:space="preserve">TE HORIZONTAL 100X50 PARA ELETROCALHA </t>
  </si>
  <si>
    <t>50,4</t>
  </si>
  <si>
    <t>0,481</t>
  </si>
  <si>
    <t>COT.263 (05/2025)</t>
  </si>
  <si>
    <t>TE HORIZONTAL 150X50 PARA ELETROCALHA</t>
  </si>
  <si>
    <t>COT.267(07/2025)</t>
  </si>
  <si>
    <t xml:space="preserve">TE HORIZONTAL 50X50 PARA ELETROCALHA </t>
  </si>
  <si>
    <t>0,13</t>
  </si>
  <si>
    <t>6116</t>
  </si>
  <si>
    <t>CABO DE COBRE ISOLADO COM EPR/XLPE 1KV (90G ) 6MM2</t>
  </si>
  <si>
    <t>1,02</t>
  </si>
  <si>
    <t>0,14</t>
  </si>
  <si>
    <t>6117</t>
  </si>
  <si>
    <t>CABO DE COBRE ISOLADO COM EPR/XLPE 1KV (90G) 10MM2</t>
  </si>
  <si>
    <t>6118</t>
  </si>
  <si>
    <t>CABO DE COBRE ISOLADO COM EPR/XLPE 1KV (90G) 16MM2</t>
  </si>
  <si>
    <t>6119</t>
  </si>
  <si>
    <t>CABO DE COBRE ISOLADO COM EPR/XLPE 1KV (90G) 25MM2</t>
  </si>
  <si>
    <t>0,21</t>
  </si>
  <si>
    <t>6120</t>
  </si>
  <si>
    <t>CABO DE COBRE ISOLADO COM EPR/XLPE 1KV (90G) 35MM2</t>
  </si>
  <si>
    <t>7609</t>
  </si>
  <si>
    <t>QUADRO DE DISTRIBUICAO DE ENERGIA DE EMBUTIR, COM BARRAMENTO TRIFASICO DE 225A, CAPACIDADE PARA 56 MODULOS DIN DA CEMAR OU SIMILAR</t>
  </si>
  <si>
    <t>87367</t>
  </si>
  <si>
    <t>ARGAMASSA TRAÇO 1:1:6 (EM VOLUME DE CIMENTO, CAL E AREIA MÉDIA ÚMIDA) PARA EMBOÇO/MASSA ÚNICA/ASSENTAMENTO DE ALVENARIA DE VEDAÇÃO, PREPARO MANUAL. AF_08/2019</t>
  </si>
  <si>
    <t>0,0192</t>
  </si>
  <si>
    <t>0,6337</t>
  </si>
  <si>
    <t>00012041</t>
  </si>
  <si>
    <t>QUADRO DE DISTRIBUICAO COM BARRAMENTO TRIFASICO, DE EMBUTIR, EM CHAPA DE ACO GALVANIZADO, PARA 30 DISJUNTORES DIN, 150 A</t>
  </si>
  <si>
    <t>0,0134</t>
  </si>
  <si>
    <t>0,5335</t>
  </si>
  <si>
    <t>00013395</t>
  </si>
  <si>
    <t>QUADRO DE DISTRIBUICAO COM BARRAMENTO TRIFASICO, DE EMBUTIR, EM CHAPA DE ACO GALVANIZADO, PARA 18 DISJUNTORES DIN, 100 A</t>
  </si>
  <si>
    <t>00012329</t>
  </si>
  <si>
    <t>COBRE ELETROLITICO EM BARRA OU CHAPA</t>
  </si>
  <si>
    <t>1,25</t>
  </si>
  <si>
    <t>0,0144</t>
  </si>
  <si>
    <t>0,5346</t>
  </si>
  <si>
    <t>00012039</t>
  </si>
  <si>
    <t>QUADRO DE DISTRIBUICAO COM BARRAMENTO TRIFASICO, DE EMBUTIR, EM CHAPA DE ACO GALVANIZADO, PARA 24 DISJUNTORES DIN, 100 A</t>
  </si>
  <si>
    <t>1,875</t>
  </si>
  <si>
    <t>0,5677</t>
  </si>
  <si>
    <t>00001575</t>
  </si>
  <si>
    <t>TERMINAL A COMPRESSAO EM COBRE ESTANHADO PARA CABO 16 MM2, 1 FURO E 1 COMPRESSAO, PARA PARAFUSO DE FIXACAO M6</t>
  </si>
  <si>
    <t>1,3232</t>
  </si>
  <si>
    <t>00001581</t>
  </si>
  <si>
    <t>TERMINAL A COMPRESSAO EM COBRE ESTANHADO PARA CABO 120 MM2, 1 FURO E 1 COMPRESSAO, PARA PARAFUSO DE FIXACAO M12</t>
  </si>
  <si>
    <t>00034734</t>
  </si>
  <si>
    <t>DISJUNTOR TERMOMAGNETICO AJUSTAVEL, TRIPOLAR DE 300 ATE 400A, CAPACIDADE DE INTERRUPCAO DE 35KA</t>
  </si>
  <si>
    <t>0</t>
  </si>
  <si>
    <t>00039471</t>
  </si>
  <si>
    <t>0,346</t>
  </si>
  <si>
    <t>00043102</t>
  </si>
  <si>
    <t>CAIXA DE PASSAGEM ELETRICA DE PAREDE, DE SOBREPOR, EM PVC, COM TAMPA APARAFUSADA, DIMENSOES 300 X 300 X *100* MM</t>
  </si>
  <si>
    <t>0,07</t>
  </si>
  <si>
    <t>00039246</t>
  </si>
  <si>
    <t>ELETRODUTO/DUTO PEAD FLEXIVEL PAREDE SIMPLES, CORRUGACAO HELICOIDAL, COR PRETA, SEM ROSCA, DE 1 1/2", CRC 680 N, PARA CABEAMENTO SUBTERRANEO (NBR 15715)</t>
  </si>
  <si>
    <t>0,164</t>
  </si>
  <si>
    <t>00002690</t>
  </si>
  <si>
    <t>ELETRODUTO PVC FLEXIVEL CORRUGADO, COR AMARELA, DE 32 MM</t>
  </si>
  <si>
    <t>00002446</t>
  </si>
  <si>
    <t>ELETRODUTO/DUTO PEAD FLEXIVEL PAREDE SIMPLES, CORRUGACAO HELICOIDAL, COR PRETA, SEM ROSCA, DE 2", CRC 680 N, PARA CABEAMENTO SUBTERRANEO (NBR 15715)</t>
  </si>
  <si>
    <t>00002505</t>
  </si>
  <si>
    <t>ELETRODUTO FLEXIVEL, EM FITA DE ACO GALVANIZADO, REVESTIDO COM PVC PRETO, DIAMETRO EXTERNO DE 75 MM, DN = 2 1/2", TIPO SEALTUBO</t>
  </si>
  <si>
    <t>0,087</t>
  </si>
  <si>
    <t>00043132</t>
  </si>
  <si>
    <t>ARAME RECOZIDO 16 BWG, D = 1,65 MM (0,016 KG/M) OU 18 BWG, D = 1,25 MM (0,01 KG/M)</t>
  </si>
  <si>
    <t>0,0018</t>
  </si>
  <si>
    <t>035754</t>
  </si>
  <si>
    <t>ELETROCALHA - SAIDA HORIZONTAL PRE GALVANIZADA PARA ELETRODUTO 1 1/2" CHAPA 16</t>
  </si>
  <si>
    <t>035753</t>
  </si>
  <si>
    <t>ELETROCALHA - SAIDA HORIZONTAL PRE GALVANIZADA PARA ELETRODUTO 1 1/4" CHAPA 16</t>
  </si>
  <si>
    <t>034533</t>
  </si>
  <si>
    <t>ELETROCALHA - SAIDA HORIZONTAL PRE GALVANIZADA PARA ELETRODUTO 2.1/2" CHAPA 16</t>
  </si>
  <si>
    <t>035755</t>
  </si>
  <si>
    <t>ELETROCALHA - SAIDA HORIZONTAL PRE GALVANIZADA PARA ELETRODUTO 2" CHAPA 16</t>
  </si>
  <si>
    <t>0,188</t>
  </si>
  <si>
    <t>COT.243 (06/2025)</t>
  </si>
  <si>
    <t>COTOVELO RETO 50X50 PARA ELETROCALHA</t>
  </si>
  <si>
    <t>0,533</t>
  </si>
  <si>
    <t>COT.241 (06/2025)</t>
  </si>
  <si>
    <t>COTOVELO RETO 200X50 PARA ELETROCALHA</t>
  </si>
  <si>
    <t>COT.240 (06/2025)</t>
  </si>
  <si>
    <t>COTOVELO RETO 200X100 PARA ELETROCALHA</t>
  </si>
  <si>
    <t>0,791</t>
  </si>
  <si>
    <t>00039211</t>
  </si>
  <si>
    <t>ARRUELA EM ALUMINIO, COM ROSCA, DE 1 1/4", PARA ELETRODUTO</t>
  </si>
  <si>
    <t>810</t>
  </si>
  <si>
    <t>ORSE</t>
  </si>
  <si>
    <t>Curva horizontal 400 x 50 mm para eletrocalha metálica, com ângulo de 90º</t>
  </si>
  <si>
    <t>COT.244(07/2025)</t>
  </si>
  <si>
    <t>CURVA HORIZONTAL 100X100 PARA ELETROCALHA</t>
  </si>
  <si>
    <t>COT.249(07/2025)</t>
  </si>
  <si>
    <t>CURVA VERTICAL INTERNA 150X100 PARA ELETROCALHA</t>
  </si>
  <si>
    <t>12.002.0380</t>
  </si>
  <si>
    <t>4007</t>
  </si>
  <si>
    <t>Curva vertical 300 x 100 mm para eletrocalha metálica, com ângulo 90° (ref.: mopa ou similar)</t>
  </si>
  <si>
    <t>003556</t>
  </si>
  <si>
    <t>ELETROCALHA - CURVA DE INVERSAO 200x100mm CHAPA 20</t>
  </si>
  <si>
    <t>0,178</t>
  </si>
  <si>
    <t>SINAPI.97258</t>
  </si>
  <si>
    <t>EMENDA PARA ELETROCALHA, LISA OU PERFURADA EM AÇO GALVANIZADO, LARGURA DE 200MM E ALTURA DE 50MM - FORNECIMENTO E INSTALAÇÃO. AF_09/2016</t>
  </si>
  <si>
    <t>96562</t>
  </si>
  <si>
    <t>SUPORTE PARA ELETROCALHA LISA OU PERFURADA EM AÇO GALVANIZADO, LARGURA 400 MM, EM PERFILADO COM COMPRIMENTO DE 45 CM FIXADO EM LAJE, POR METRO DE ELETROCALHA FIXADA. AF_09/2023</t>
  </si>
  <si>
    <t>COT.192 (09/2025)</t>
  </si>
  <si>
    <t>ELETROCALHA PERFURADA 200 X 100</t>
  </si>
  <si>
    <t>0,958</t>
  </si>
  <si>
    <t>0,264</t>
  </si>
  <si>
    <t>SINAPI.97262</t>
  </si>
  <si>
    <t>EMENDA PARA ELETROCALHA, LISA OU PERFURADA EM AÇO GALVANIZADO, LARGURA DE 300MM E ALTURA DE 50MM - FORNECIMENTO E INSTALAÇÃO. AF_09/2016</t>
  </si>
  <si>
    <t>COT.423 (06/2025)</t>
  </si>
  <si>
    <t>ELETROCALHA LISA TIPO ''U'' 300X50MM</t>
  </si>
  <si>
    <t>0,94</t>
  </si>
  <si>
    <t>SINAPI.97249</t>
  </si>
  <si>
    <t>96563</t>
  </si>
  <si>
    <t>SUPORTE PARA ELETROCALHA LISA OU PERFURADA EM AÇO GALVANIZADO, LARGURA 800 MM, EM PERFILADO COM COMPRIMENTO DE 85 CM FIXADO EM LAJE, POR METRO DE ELETROCALHA FIXADA. AF_09/2023</t>
  </si>
  <si>
    <t>SINAPI.97259_</t>
  </si>
  <si>
    <t>EMENDA PARA ELETROCALHA, LISA OU PERFURADA EM AÇO GALVANIZADO, LARGURA DE 250MM E ALTURA DE 50MM - FORNECIMENTO E INSTALAÇÃO. (AF.GEOR)</t>
  </si>
  <si>
    <t>COT.424 (06/2025)</t>
  </si>
  <si>
    <t>ELETROCALHA PERFURADA TIPO ''U'' 250X50MM</t>
  </si>
  <si>
    <t>SINAPI.97263_</t>
  </si>
  <si>
    <t>EMENDA PARA ELETROCALHA, LISA OU PERFURADA EM AÇO GALVANIZADO, LARGURA DE 400MM E ALTURA DE 50MM - FORNECIMENTO E INSTALAÇÃO. AF_09/2016</t>
  </si>
  <si>
    <t>1,872</t>
  </si>
  <si>
    <t>038770</t>
  </si>
  <si>
    <t>ELETROCALHA - REDUCAO CONCENTRICA 200x100mm CHAPA 18</t>
  </si>
  <si>
    <t>000583</t>
  </si>
  <si>
    <t>ELETROCALHA - REDUCAO CONCENTRICA 300x100mm CHAPA 18</t>
  </si>
  <si>
    <t>036773</t>
  </si>
  <si>
    <t>ELETROCALHA - REDUCAO CONCENTRICA 400x100mm CHAPA 18</t>
  </si>
  <si>
    <t>COT.261(08/2025)</t>
  </si>
  <si>
    <t xml:space="preserve">TE HORIZONTAL 100X100 PARA ELETROCALHA </t>
  </si>
  <si>
    <t>1,055</t>
  </si>
  <si>
    <t>COT.265 (06/2025)</t>
  </si>
  <si>
    <t>TE HORIZONTAL 300X50 PARA ELETROCALHA</t>
  </si>
  <si>
    <t>COT.266 (06/2025)</t>
  </si>
  <si>
    <t>TE HORIZONTAL 400X50 PARA ELETROCALHA</t>
  </si>
  <si>
    <t>0,31</t>
  </si>
  <si>
    <t>6121</t>
  </si>
  <si>
    <t>CABO DE COBRE ISOLADO COM EPR/XLPE 1KV (90G) 50MM2</t>
  </si>
  <si>
    <t>6123</t>
  </si>
  <si>
    <t>CABO DE COBRE ISOLADO COM EPR/XLPE 1 KV (90G) 95MM2</t>
  </si>
  <si>
    <t>00021127</t>
  </si>
  <si>
    <t>FITA ISOLANTE ADESIVA ANTICHAMA, USO ATE 750 V, EM ROLO DE 19 MM X 5 M</t>
  </si>
  <si>
    <t>0,009</t>
  </si>
  <si>
    <t>012486</t>
  </si>
  <si>
    <t>CABO EPROTENAXG7 PRYSMIAN 1KV 1 CONDUTOR 2,5mm2</t>
  </si>
  <si>
    <t>1,105</t>
  </si>
  <si>
    <t>88266</t>
  </si>
  <si>
    <t>ELETROTÉCNICO COM ENCARGOS COMPLEMENTARES</t>
  </si>
  <si>
    <t>00034709</t>
  </si>
  <si>
    <t>DISJUNTOR TERMOMAGNETICO PARA TRILHO DIN (IEC), TRIPOLAR, 10 - 50 A</t>
  </si>
  <si>
    <t>00002377</t>
  </si>
  <si>
    <t>DISJUNTOR TERMOMAGNETICO TRIPOLAR 200 A / 600 V, TIPO FXD / ICC - 35 KA</t>
  </si>
  <si>
    <t>00002394</t>
  </si>
  <si>
    <t>DISJUNTOR TERMOMAGNETICO TRIPOLAR 800 A / 600 V, TIPO LMXD</t>
  </si>
  <si>
    <t>0,0382</t>
  </si>
  <si>
    <t>00009835</t>
  </si>
  <si>
    <t>TUBO PVC SERIE NORMAL, DN 40 MM, PARA ESGOTO PREDIAL (NBR 5688)</t>
  </si>
  <si>
    <t>1,0549</t>
  </si>
  <si>
    <t>00038383</t>
  </si>
  <si>
    <t>LIXA D'AGUA EM FOLHA, COR PRETA, GRAO 100</t>
  </si>
  <si>
    <t>0,0212</t>
  </si>
  <si>
    <t>043636</t>
  </si>
  <si>
    <t>ANEL BORRACHA PARA PVC SERIE R 40mm</t>
  </si>
  <si>
    <t>00000296</t>
  </si>
  <si>
    <t>ANEL BORRACHA PARA TUBO ESGOTO PREDIAL, DN 50 MM (NBR 5688)</t>
  </si>
  <si>
    <t>0,151</t>
  </si>
  <si>
    <t>0,201</t>
  </si>
  <si>
    <t>00000297</t>
  </si>
  <si>
    <t>ANEL BORRACHA PARA TUBO ESGOTO PREDIAL, DN 75 MM (NBR 5688)</t>
  </si>
  <si>
    <t>00000301</t>
  </si>
  <si>
    <t>ANEL BORRACHA PARA TUBO ESGOTO PREDIAL, DN 100 MM (NBR 5688)</t>
  </si>
  <si>
    <t>0,109</t>
  </si>
  <si>
    <t>005734</t>
  </si>
  <si>
    <t>CAP PVC ROSCAVEL 1.1/4"</t>
  </si>
  <si>
    <t>00003143</t>
  </si>
  <si>
    <t>FITA VEDA ROSCA, EM PTFE, ROLO  DE 18 MM X 25 M (L X C)</t>
  </si>
  <si>
    <t>0,032</t>
  </si>
  <si>
    <t>00000122</t>
  </si>
  <si>
    <t>ADESIVO PLASTICO PARA PVC, FRASCO COM *850* GR</t>
  </si>
  <si>
    <t>00020083</t>
  </si>
  <si>
    <t>SOLUCAO PREPARADORA / LIMPADORA PARA PVC, FRASCO COM 1000 CM3</t>
  </si>
  <si>
    <t>0,015</t>
  </si>
  <si>
    <t>00012909</t>
  </si>
  <si>
    <t>CAP PVC, SOLDAVEL, DN 50 MM, SERIE NORMAL, PARA ESGOTO PREDIAL</t>
  </si>
  <si>
    <t>00012910</t>
  </si>
  <si>
    <t>CAP PVC, SOLDAVEL, DN 75 MM, SERIE NORMAL, PARA ESGOTO PREDIAL</t>
  </si>
  <si>
    <t>00020078</t>
  </si>
  <si>
    <t>PASTA LUBRIFICANTE PARA TUBOS E CONEXOES COM JUNTA ELASTICA, EMBALAGEM DE *400* GR (USO EM PVC, ACO, POLIETILENO E OUTROS)</t>
  </si>
  <si>
    <t>COT.085(10/2025)</t>
  </si>
  <si>
    <t>CURVA PVC LONGA 45º P/ ESGOTO 50mm</t>
  </si>
  <si>
    <t>0,723</t>
  </si>
  <si>
    <t>003383</t>
  </si>
  <si>
    <t>CURVA 45 PVC LONGA ESGOTO SERIE NORMAL 75mm</t>
  </si>
  <si>
    <t>0,052</t>
  </si>
  <si>
    <t>00000119</t>
  </si>
  <si>
    <t>ADESIVO PLASTICO PARA PVC, BISNAGA COM 75 GR</t>
  </si>
  <si>
    <t>0,454</t>
  </si>
  <si>
    <t>0,046</t>
  </si>
  <si>
    <t>00001858</t>
  </si>
  <si>
    <t>CURVA LONGA PVC, PB, JE, 45 GRAUS, DN 100 MM, PARA REDE COLETORA ESGOTO</t>
  </si>
  <si>
    <t>0,28</t>
  </si>
  <si>
    <t>0,01</t>
  </si>
  <si>
    <t>00010835</t>
  </si>
  <si>
    <t>JOELHO PVC, COM BOLSA E ANEL, 90 GRAUS, DN 40 X *38* MM, SERIE NORMAL, PARA ESGOTO PREDIAL</t>
  </si>
  <si>
    <t>00020042</t>
  </si>
  <si>
    <t>REDUCAO EXCENTRICA PVC, DN 75 X 50 MM, PARA ESGOTO PREDIAL</t>
  </si>
  <si>
    <t>0,02941</t>
  </si>
  <si>
    <t>0,037</t>
  </si>
  <si>
    <t>0,23</t>
  </si>
  <si>
    <t>00020043</t>
  </si>
  <si>
    <t>REDUCAO EXCENTRICA PVC, DN 100 X 50 MM, PARA ESGOTO PREDIAL</t>
  </si>
  <si>
    <t>0,033</t>
  </si>
  <si>
    <t>0,051</t>
  </si>
  <si>
    <t>00020044</t>
  </si>
  <si>
    <t>REDUCAO EXCENTRICA PVC, DN 100 X 75 MM, PARA ESGOTO PREDIAL</t>
  </si>
  <si>
    <t>0,0494117</t>
  </si>
  <si>
    <t>0,066</t>
  </si>
  <si>
    <t>0,026</t>
  </si>
  <si>
    <t>0,036</t>
  </si>
  <si>
    <t>004490</t>
  </si>
  <si>
    <t>TE PVC ESGOTO DE REDUCAO 75 x 50mm</t>
  </si>
  <si>
    <t>021135</t>
  </si>
  <si>
    <t>DISPOSITIVO ANTI ESPUMA EM CAIXA DE RALO 150mm</t>
  </si>
  <si>
    <t>0,6</t>
  </si>
  <si>
    <t>043746</t>
  </si>
  <si>
    <t>CAIXA DE INSPECAO/INTERLIGACAO DE ESGOTO 100mm COM TAMPA REFORCADA 27801056 TIGRE</t>
  </si>
  <si>
    <t>0,38</t>
  </si>
  <si>
    <t>0,0148</t>
  </si>
  <si>
    <t>0,03</t>
  </si>
  <si>
    <t>0,0225</t>
  </si>
  <si>
    <t>0,057</t>
  </si>
  <si>
    <t>00011880</t>
  </si>
  <si>
    <t>CAIXA SIFONADA PVC, 250 X 230 X 75 MM, COM TAMPA CEGA QUADRADA, BRANCA</t>
  </si>
  <si>
    <t>1,449</t>
  </si>
  <si>
    <t>0,002</t>
  </si>
  <si>
    <t>043676</t>
  </si>
  <si>
    <t>CAIXA SIFONADA GORDURA MONTADA TAMPA BRANCA 250x172x50mm</t>
  </si>
  <si>
    <t>0,156</t>
  </si>
  <si>
    <t>00011732</t>
  </si>
  <si>
    <t>GRELHA FIXA, PVC CROMADA, REDONDA, 150 MM, PARA RALOS E CAIXAS</t>
  </si>
  <si>
    <t>0,838</t>
  </si>
  <si>
    <t>COT.017(09/2025)</t>
  </si>
  <si>
    <t xml:space="preserve">PROLONGADOR SEM ENTRADA DN 300, PARA ESGOTO								</t>
  </si>
  <si>
    <t>0,4162</t>
  </si>
  <si>
    <t>COT.075(07/2025)</t>
  </si>
  <si>
    <t xml:space="preserve">RALO LINEAR 70CM </t>
  </si>
  <si>
    <t>2,309</t>
  </si>
  <si>
    <t>1,808</t>
  </si>
  <si>
    <t>COT.076(10/2025)</t>
  </si>
  <si>
    <t>0,095</t>
  </si>
  <si>
    <t>00021114</t>
  </si>
  <si>
    <t>ADESIVO PARA TUBOS CPVC, *75* G</t>
  </si>
  <si>
    <t>00001185</t>
  </si>
  <si>
    <t>CAP PVC, SOLDAVEL, 25 MM, PARA AGUA FRIA PREDIAL</t>
  </si>
  <si>
    <t>0,1416</t>
  </si>
  <si>
    <t>0,0059</t>
  </si>
  <si>
    <t>0,007</t>
  </si>
  <si>
    <t>0,0338</t>
  </si>
  <si>
    <t>00003515</t>
  </si>
  <si>
    <t>JOELHO PVC, SOLDAVEL, COM BUCHA DE LATAO, 90 GRAUS, 20 MM X 1/2", PARA AGUA FRIA PREDIAL</t>
  </si>
  <si>
    <t>0,185</t>
  </si>
  <si>
    <t>0,027</t>
  </si>
  <si>
    <t>0,041</t>
  </si>
  <si>
    <t>00003865</t>
  </si>
  <si>
    <t>LUVA PVC SOLDAVEL, 75 MM, PARA AGUA FRIA PREDIAL</t>
  </si>
  <si>
    <t>00003874</t>
  </si>
  <si>
    <t>LUVA SOLDAVEL COM BUCHA DE LATAO, PVC, 25 MM X 1/2"</t>
  </si>
  <si>
    <t>0,0224</t>
  </si>
  <si>
    <t>00000816</t>
  </si>
  <si>
    <t>BUCHA DE REDUCAO DE PVC, SOLDAVEL, LONGA, COM 60 X 25 MM, PARA AGUA FRIA PREDIAL</t>
  </si>
  <si>
    <t>00007143</t>
  </si>
  <si>
    <t>TE SOLDAVEL, PVC, 90 GRAUS, 60 MM, PARA AGUA FRIA PREDIAL (NBR 5648)</t>
  </si>
  <si>
    <t>0,6812</t>
  </si>
  <si>
    <t>1,6667</t>
  </si>
  <si>
    <t>1581</t>
  </si>
  <si>
    <t>BARRA CHATA DE ALUMINIO 7/8 X 1/8" X 3M - TEL0761YT</t>
  </si>
  <si>
    <t>00011267</t>
  </si>
  <si>
    <t>ARRUELA LISA, REDONDA, DE LATAO POLIDO, DIAMETRO NOMINAL 5/8", DIAMETRO EXTERNO = 34 MM, DIAMETRO DO FURO = 17 MM, ESPESSURA = *2,5* MM</t>
  </si>
  <si>
    <t>00001578</t>
  </si>
  <si>
    <t>00041410</t>
  </si>
  <si>
    <t>CAPTOR FRANKLIN (4 PONTAS), EM LATAO CROMADO, H = 300 MM, DUAS DESCIDAS</t>
  </si>
  <si>
    <t>95403</t>
  </si>
  <si>
    <t>CURSO DE CAPACITAÇÃO PARA ENGENHEIRO CIVIL DE OBRA PLENO (ENCARGOS COMPLEMENTARES) - HORISTA</t>
  </si>
  <si>
    <t>8,283</t>
  </si>
  <si>
    <t>099275</t>
  </si>
  <si>
    <t>ENGENHEIRO ELETRICISTA</t>
  </si>
  <si>
    <t>00037372</t>
  </si>
  <si>
    <t>EXAMES - HORISTA (COLETADO CAIXA - ENCARGOS COMPLEMENTARES)</t>
  </si>
  <si>
    <t>00037373</t>
  </si>
  <si>
    <t>SEGURO - HORISTA (COLETADO CAIXA - ENCARGOS COMPLEMENTARES)</t>
  </si>
  <si>
    <t>00043462</t>
  </si>
  <si>
    <t>FERRAMENTAS - FAMILIA ENGENHEIRO CIVIL - HORISTA (ENCARGOS COMPLEMENTARES - COLETADO CAIXA)</t>
  </si>
  <si>
    <t>00043486</t>
  </si>
  <si>
    <t>EPI - FAMILIA ENGENHEIRO CIVIL - HORISTA (ENCARGOS COMPLEMENTARES - COLETADO CAIXA)</t>
  </si>
  <si>
    <t>COT.074 (06/2025)</t>
  </si>
  <si>
    <t>ART DE OBRA OU SERVIÇO ATÉ 15.000 REAIS - EXERCÍCIO 2023</t>
  </si>
  <si>
    <t xml:space="preserve">12.014.0022 </t>
  </si>
  <si>
    <t>6428</t>
  </si>
  <si>
    <t>PALITO IGNITOR PARA SOLDA EXOTERMICA REF. SEZ0900 DA TERMOTECNICA</t>
  </si>
  <si>
    <t>6429</t>
  </si>
  <si>
    <t>ALICATE GRANDE 5 PARA SOLDA EXOTERMICA DA TEMOTECNICA NSEZ201</t>
  </si>
  <si>
    <t>6430</t>
  </si>
  <si>
    <t>MOLDE CLASSE 5 PARA SOLDA EXOTERMICA REF. CLASSE 5 DA TERMOTECNICA</t>
  </si>
  <si>
    <t>0,0125</t>
  </si>
  <si>
    <t>7283</t>
  </si>
  <si>
    <t>CARTUCHO No. 115 F-20</t>
  </si>
  <si>
    <t>00001587</t>
  </si>
  <si>
    <t>TERMINAL METALICO A PRESSAO PARA 1 CABO DE 35 MM2, COM 1 FURO DE FIXACAO</t>
  </si>
  <si>
    <t>M3935</t>
  </si>
  <si>
    <t>SICRO3</t>
  </si>
  <si>
    <t>Arruela de pressão em aço inox para parafuso - D = 8,1 mm (M8)</t>
  </si>
  <si>
    <t>COT.303 (09/2025)</t>
  </si>
  <si>
    <t>BANDEJA FIXA FRONTAL 1U X 300 MM</t>
  </si>
  <si>
    <t>COT.304 (09/2025)</t>
  </si>
  <si>
    <t>BANDEJA FIXA VENTILADA 1U X 500 MM</t>
  </si>
  <si>
    <t>0,9</t>
  </si>
  <si>
    <t>0,45</t>
  </si>
  <si>
    <t>00039771</t>
  </si>
  <si>
    <t>CAIXA DE PASSAGEM METALICA DE SOBREPOR COM TAMPA PARAFUSADA, DIMENSOES 20 X 20 X 10 CM</t>
  </si>
  <si>
    <t>00039811</t>
  </si>
  <si>
    <t>042624</t>
  </si>
  <si>
    <t>PERFILADO - JUNCAO ANGULAR ZZ DUPLA ALTA PARA PERFILADO CHAPA 14</t>
  </si>
  <si>
    <t>0,2028</t>
  </si>
  <si>
    <t>00002624</t>
  </si>
  <si>
    <t>CURVA 135 GRAUS PARA ELETRODUTO, EM ACO GALVANIZADO ELETROLITICO, COM ROSCA, DIAMETRO DE 25 MM (1"), ESPESSURA DE 1,50 MM</t>
  </si>
  <si>
    <t>00002638</t>
  </si>
  <si>
    <t>LUVA PARA ELETRODUTO, EM ACO GALVANIZADO ELETROLITICO, COM ROSCA, DIAMETRO DE 25 MM (1")</t>
  </si>
  <si>
    <t>0,427</t>
  </si>
  <si>
    <t>00002626</t>
  </si>
  <si>
    <t>CURVA 135 GRAUS PARA ELETRODUTO, EM ACO GALVANIZADO ELETROLITICO, COM ROSCA, DIAMETRO DE 40 MM (1 1/2"), ESPESSURA DE 1,50 MM</t>
  </si>
  <si>
    <t>014816</t>
  </si>
  <si>
    <t>UNIDUT ALUMINIO DE PRESSAO RETO 1.1/2" TRAMONTINA</t>
  </si>
  <si>
    <t>0,3074</t>
  </si>
  <si>
    <t>00002625</t>
  </si>
  <si>
    <t>CURVA 135 GRAUS PARA ELETRODUTO, EM ACO GALVANIZADO ELETROLITICO, COM ROSCA, DIAMETRO DE 32 MM (1 1/4"), ESPESSURA DE 1,50 MM</t>
  </si>
  <si>
    <t>005639</t>
  </si>
  <si>
    <t>UNIDUT ALUMINIO DE PRESSAO MULTIPLA 1.1/4" TRAMONTINA</t>
  </si>
  <si>
    <t>12.002.0393</t>
  </si>
  <si>
    <t>862</t>
  </si>
  <si>
    <t>Eletrocalha metálica perfurada 300 x 100 x 3000 mm (ref. mopa ou similar)</t>
  </si>
  <si>
    <t>0,3333</t>
  </si>
  <si>
    <t>0,527</t>
  </si>
  <si>
    <t>COT.253 (08/2025)</t>
  </si>
  <si>
    <t>EMENDA INTERNA 300X100 PARA ELETROCALHA</t>
  </si>
  <si>
    <t>037517</t>
  </si>
  <si>
    <t>ELETROCALHA - SAIDA HORIZONTAL PRE GALVANIZADA PARA ELETRODUTO 1" CHAPA 16</t>
  </si>
  <si>
    <t>COT.256 (05/2025)</t>
  </si>
  <si>
    <t>SUPORTE HORIZONTAL 300X100 PARA ELETROCALHA</t>
  </si>
  <si>
    <t>COT.264 (06/2025)</t>
  </si>
  <si>
    <t xml:space="preserve">TE HORIZONTAL 300X100 PARA ELETROCALHA </t>
  </si>
  <si>
    <t>COT.268 (06/2025)</t>
  </si>
  <si>
    <t>TE VERTICAL DE DESCIDA 300X100 PARA ELETROCALHA</t>
  </si>
  <si>
    <t>008249</t>
  </si>
  <si>
    <t>ELETROCALHA - TERMINAL DE FECHAMENTO 300x100mm CHAPA 18</t>
  </si>
  <si>
    <t>COT.108 (08/2025)</t>
  </si>
  <si>
    <t>ELETRODUTO GALVANIZADO PESADO 25mm 1'</t>
  </si>
  <si>
    <t>0,3311</t>
  </si>
  <si>
    <t>COT.389 (05/2025)</t>
  </si>
  <si>
    <t>ELETRODUTO GALVANIZADO (PESADO) 1.1.2''</t>
  </si>
  <si>
    <t>SINAPI.104408</t>
  </si>
  <si>
    <t>0,2384</t>
  </si>
  <si>
    <t>005073</t>
  </si>
  <si>
    <t>ELETRODUTO GALVANIZADO (PESADO) NBR 5597 32mm 1.1/4"</t>
  </si>
  <si>
    <t>041898</t>
  </si>
  <si>
    <t>RACK - GUIA DE CABOS 1U PADRAO 19"</t>
  </si>
  <si>
    <t>0,0066</t>
  </si>
  <si>
    <t>000123</t>
  </si>
  <si>
    <t>RACK - KIT PORCA-GAIOLA M5 COM PARAFUSO CABECA PANELA (50 PECAS)</t>
  </si>
  <si>
    <t>0,1352</t>
  </si>
  <si>
    <t>0,2847</t>
  </si>
  <si>
    <t>00002644</t>
  </si>
  <si>
    <t>LUVA PARA ELETRODUTO, EM ACO GALVANIZADO ELETROLITICO, COM ROSCA, DIAMETRO DE 40 MM (1 1/2")</t>
  </si>
  <si>
    <t>0,205</t>
  </si>
  <si>
    <t>00002639</t>
  </si>
  <si>
    <t>LUVA PARA ELETRODUTO, EM ACO GALVANIZADO ELETROLITICO, COM ROSCA, DIAMETRO DE 32 MM (1 1/4")</t>
  </si>
  <si>
    <t>COT.272 (09/2025)</t>
  </si>
  <si>
    <t>PAINEL DE FECHAMENTO CEGO 1U</t>
  </si>
  <si>
    <t>006025</t>
  </si>
  <si>
    <t>PARAFUSO ACO AUTO ATARRACHANTE 6,3 x 38mm Din 7972 INOX A4</t>
  </si>
  <si>
    <t>00002501</t>
  </si>
  <si>
    <t>ELETRODUTO FLEXIVEL, EM FITA DE ACO GALVANIZADO, REVESTIDO COM PVC PRETO, DIAMETRO EXTERNO DE 32 MM, DN = 1", TIPO SEALTUBO</t>
  </si>
  <si>
    <t>1,6</t>
  </si>
  <si>
    <t>00002503</t>
  </si>
  <si>
    <t>ELETRODUTO FLEXIVEL, EM FITA DE ACO GALVANIZADO, REVESTIDO COM PVC PRETO, DIAMETRO EXTERNO DE 50 MM, DN = 1 1/2", TIPO SEALTUBO</t>
  </si>
  <si>
    <t>00002502</t>
  </si>
  <si>
    <t>ELETRODUTO FLEXIVEL, EM FITA DE ACO GALVANIZADO, REVESTIDO COM PVC PRETO, DIAMETRO EXTERNO DE 40 MM, DN = 1 1/4", TIPO SEALTUBO</t>
  </si>
  <si>
    <t>0,29</t>
  </si>
  <si>
    <t>00039351</t>
  </si>
  <si>
    <t>TAMPA PARA CONDULETE, EM PVC, PARA 2 MODULOS RJ</t>
  </si>
  <si>
    <t>00038093</t>
  </si>
  <si>
    <t>ESPELHO / PLACA DE 2 POSTOS 4" X 2", PARA INSTALACAO DE TOMADAS E INTERRUPTORES</t>
  </si>
  <si>
    <t>0,025</t>
  </si>
  <si>
    <t>014817</t>
  </si>
  <si>
    <t>UNIDUT ALUMINIO DE PRESSAO RETO 1" TRAMONTINA</t>
  </si>
  <si>
    <t>000205</t>
  </si>
  <si>
    <t>FIBRA OPTICA - FITA VELCRO ROLO 3 METROS</t>
  </si>
  <si>
    <t>0,258</t>
  </si>
  <si>
    <t>000294</t>
  </si>
  <si>
    <t>FIBRA OPTICA - ADAPTADOR E ACOPLADOR SIMPLEX MM SC/SC</t>
  </si>
  <si>
    <t>0,117</t>
  </si>
  <si>
    <t>036476</t>
  </si>
  <si>
    <t>FIBRA OPTICA - CABO FIBRA OPTICA MONOMODO (SM) 2FO INT/EXT</t>
  </si>
  <si>
    <t>000821</t>
  </si>
  <si>
    <t>FIBRA OPTICA - CAIXA DE TERMINACAO OPTICA CTO NAP RE 1X16 SC-APC COMPLETA STS</t>
  </si>
  <si>
    <t>00000412</t>
  </si>
  <si>
    <t>ABRACADEIRA DE NYLON PARA AMARRACAO DE CABOS, COMPRIMENTO DE *230* X *7,6* MM</t>
  </si>
  <si>
    <t>COT.095(09/2025)</t>
  </si>
  <si>
    <t>CORDÃO ÓPTICO MONOMODO SC / LC APC</t>
  </si>
  <si>
    <t>COT.092 (09/2025)</t>
  </si>
  <si>
    <t xml:space="preserve">CORDÃO ÓPTICO MONOMODO SC / SC APC </t>
  </si>
  <si>
    <t>047588</t>
  </si>
  <si>
    <t>RACK - DISTRIBUIDOR INTERNO OPTICO DIO 24 FIBRAS ODF FULL JZ-1823 APC</t>
  </si>
  <si>
    <t>0,029</t>
  </si>
  <si>
    <t>072256</t>
  </si>
  <si>
    <t>CABO FIBRA OPTICA 6 VIAS</t>
  </si>
  <si>
    <t>6612</t>
  </si>
  <si>
    <t>GRAMPO DE ANCORAGEM DIELETRICO 16-50MM</t>
  </si>
  <si>
    <t>0,00502</t>
  </si>
  <si>
    <t>88278</t>
  </si>
  <si>
    <t>MONTADOR DE ESTRUTURA METÁLICA COM ENCARGOS COMPLEMENTARES</t>
  </si>
  <si>
    <t>07.002.0095</t>
  </si>
  <si>
    <t>SOLDA ELÉTRICA DE PERFIS METÁLICOS E CHAPAS DE AÇO COM ELETRODO</t>
  </si>
  <si>
    <t>07.002.0100</t>
  </si>
  <si>
    <t>CORTE DE CHAPA DE AÇO COM GUILHOTINA HIDRÁULICA</t>
  </si>
  <si>
    <t>101010</t>
  </si>
  <si>
    <t>CARGA, MANOBRA E DESCARGA DE PERFIL METÁLICO EM CAMINHÃO CARROCERIA COM GUINDAUTO (MUNCK) 11,7 TM. AF_07/2020</t>
  </si>
  <si>
    <t>T</t>
  </si>
  <si>
    <t>0,00103</t>
  </si>
  <si>
    <t>5824</t>
  </si>
  <si>
    <t>CAMINHÃO TOCO, PBT 16.000 KG, CARGA ÚTIL MÁX. 10.685 KG, DIST. ENTRE EIXOS 4,8 M, POTÊNCIA 189 CV, INCLUSIVE CARROCERIA FIXA ABERTA DE MADEIRA P/ TRANSPORTE GERAL DE CARGA SECA, DIMEN. APROX. 2,5 X 7,00 X 0,50 M - CHP DIURNO. AF_06/2014</t>
  </si>
  <si>
    <t>M0682</t>
  </si>
  <si>
    <t>Aço em perfis ASTM A36</t>
  </si>
  <si>
    <t>kg</t>
  </si>
  <si>
    <t>1,03</t>
  </si>
  <si>
    <t>00012147</t>
  </si>
  <si>
    <t>TOMADA 2P+T 10A, 250V, CONJUNTO MONTADO PARA SOBREPOR 4" X 2" (CAIXA + MODULO)</t>
  </si>
  <si>
    <t>0,0993</t>
  </si>
  <si>
    <t>7148</t>
  </si>
  <si>
    <t>ELETRODUTO EM ACO GALVANIZADO PRE-ZINCADO, LEVE, DIAMETRO 3/4", PAREDE DE 0.60 MM</t>
  </si>
  <si>
    <t>0,1795</t>
  </si>
  <si>
    <t>8482</t>
  </si>
  <si>
    <t>BLOCO AUTONOMO DE ILUM. EMERG. INSCR. DE SAIDA OU BALIZAMENTO SIST. NAO PERMANENTE, LED 500 LUMENS 5000K E BATERIA DE 6V-4AH, REF. BLOKITO BLK 500 DA AUREON OU SIMILAR</t>
  </si>
  <si>
    <t>8480</t>
  </si>
  <si>
    <t>BLOCO AUTONOMO ILUM. EMERG. DE ACLARAMENTO, SIST. NAO PERMANENTE, LED 500 LUMENS 5000K E BATERIA DE 6V-4AH, REF. BLOKITO BLK 500 DA AUREON OU SIMILAR</t>
  </si>
  <si>
    <t>1569</t>
  </si>
  <si>
    <t>CENTRAL DE ALARME DE INCENDIO ENDERECAVEL, MODELO CIE 1125, (COMPORTA 125 DISPOSITIVOS) DA INTELBRAS</t>
  </si>
  <si>
    <t>3470</t>
  </si>
  <si>
    <t>SIRENE BITONAL AUDIOVISUAL 120DB, 24VOLTS PARA ALARME DE INCENDIO</t>
  </si>
  <si>
    <t>3471</t>
  </si>
  <si>
    <t>ACIONADOR MANUAL TIPO QUEBRA VIDRO PARA ALARME, DA ACERO OU SIMILAR</t>
  </si>
  <si>
    <t>1566</t>
  </si>
  <si>
    <t>DETECTOR DE FUMACA CONVENCIONAL, MODELO DFC 420, DA INTELBRAS</t>
  </si>
  <si>
    <t>00000993</t>
  </si>
  <si>
    <t>CABO DE COBRE, FLEXIVEL, CLASSE 4 OU 5, ISOLACAO EM PVC/A, ANTICHAMA BWF-B, COBERTURA PVC-ST1, ANTICHAMA BWF-B, 1 CONDUTOR, 0,6/1 KV, SECAO NOMINAL 1,5 MM2</t>
  </si>
  <si>
    <t>4,08</t>
  </si>
  <si>
    <t>0,1944</t>
  </si>
  <si>
    <t>91173</t>
  </si>
  <si>
    <t>FIXAÇÃO DE TUBOS VERTICAIS DE PVC ÁGUA, PVC ESGOTO, PVC ÁGUA PLUVIAL, CPVC, PPR, COBRE OU AÇO, DIÂMETROS MENORES OU IGUAIS A 40 MM, COM ABRAÇADEIRA METÁLICA RÍGIDA TIPO U PERFIL 1 1/4", FIXADA EM PERFILADO EM PAREDE. AF_09/2023_PS</t>
  </si>
  <si>
    <t>12.002.0338</t>
  </si>
  <si>
    <t xml:space="preserve">LUVA DE EMENDA PARA ELETRODUTO, AÇO GALVANIZADO, DN 20 MM (3/4''), APARENTE, INSTALADA EM PAREDE - FORNECIMENTO E INSTALAÇÃO. </t>
  </si>
  <si>
    <t>00021128</t>
  </si>
  <si>
    <t>ELETRODUTO EM ACO GALVANIZADO ELETROLITICO, LEVE, DIAMETRO 3/4", PAREDE DE 0,90 MM</t>
  </si>
  <si>
    <t>4,38</t>
  </si>
  <si>
    <t>2,19</t>
  </si>
  <si>
    <t>88377</t>
  </si>
  <si>
    <t>OPERADOR DE BETONEIRA ESTACIONÁRIA/MISTURADOR COM ENCARGOS COMPLEMENTARES</t>
  </si>
  <si>
    <t>0,09</t>
  </si>
  <si>
    <t>5,32</t>
  </si>
  <si>
    <t>30,64</t>
  </si>
  <si>
    <t>00004718</t>
  </si>
  <si>
    <t>PEDRA BRITADA N. 2 (19 A 38 MM) POSTO PEDREIRA/FORNECEDOR, SEM FRETE</t>
  </si>
  <si>
    <t>98,28</t>
  </si>
  <si>
    <t>00014112</t>
  </si>
  <si>
    <t>TAMPAO FOFO SIMPLES COM BASE / REQUADRO, CLASSE A15 CARGA MAX. 1,5 T, 400 X 600 MM (COM INSCRICAO EM RELEVO DO TIPO DE REDE)</t>
  </si>
  <si>
    <t>1,15</t>
  </si>
  <si>
    <t>0,0282</t>
  </si>
  <si>
    <t>00010904</t>
  </si>
  <si>
    <t>REGISTRO OU VALVULA GLOBO ANGULAR EM LATAO, PARA HIDRANTES EM INSTALACAO PREDIAL DE INCENDIO, 45 GRAUS, DIAMETRO DE 2 1/2", COM VOLANTE, CLASSE DE PRESSAO DE ATE 200 PSI</t>
  </si>
  <si>
    <t>00010905</t>
  </si>
  <si>
    <t>TAMPAO COM CORRENTE, EM LATAO, ENGATE RAPIDO 2 1/2", PARA INSTALACAO PREDIAL DE COMBATE A INCENDIO</t>
  </si>
  <si>
    <t>00010899</t>
  </si>
  <si>
    <t>ADAPTADOR EM LATAO, ENGATE RAPIDO 2 1/2" X ROSCA INTERNA 5 FIOS 2 1/2", PARA INSTALACAO PREDIAL DE COMBATE A INCENDIO</t>
  </si>
  <si>
    <t>00020963</t>
  </si>
  <si>
    <t>CAIXA DE INCENDIO/ABRIGO PARA MANGUEIRA, DE SOBREPOR/EXTERNA, COM 90 X 60 X 17 CM, EM CHAPA DE ACO, PORTA COM VENTILACAO, VISOR COM A INSCRICAO "INCENDIO", SUPORTE/CESTA INTERNA PARA A MANGUEIRA, PINTURA ELETROSTATICA VERMELHA</t>
  </si>
  <si>
    <t>7581</t>
  </si>
  <si>
    <t>BOMBA SCHNEIDER BPI-22R 7,5CV TR 220V</t>
  </si>
  <si>
    <t>00010742</t>
  </si>
  <si>
    <t>TALHA MANUAL DE CORRENTE, CAPACIDADE DE 2 T COM ELEVACAO DE 3 M</t>
  </si>
  <si>
    <t>0,001</t>
  </si>
  <si>
    <t>6,15</t>
  </si>
  <si>
    <t>00002392</t>
  </si>
  <si>
    <t>DISJUNTOR TIPO NEMA, TRIPOLAR 10 ATE 50A, TENSAO MAXIMA DE 415 V</t>
  </si>
  <si>
    <t>6616</t>
  </si>
  <si>
    <t>CAIXA PARA MONTAGEM COM FLANGE, MEDINDO (50 X 40 X 20)CM, CEMAR OU SIMILAR</t>
  </si>
  <si>
    <t>6617</t>
  </si>
  <si>
    <t>CHAVE SELETORA OU COMUTADORA METALICA COM TRES POSICOES FIXAS, CONTATO 2 NA, MOD.XB2-BD33 DA SIBRATEC OU SIMILAR</t>
  </si>
  <si>
    <t>6619</t>
  </si>
  <si>
    <t>PLACA SINALIZADORA NA COR VERMELHA, (15X20)CM PARA INDICAR BOMBA DE INCENDIO</t>
  </si>
  <si>
    <t>6623</t>
  </si>
  <si>
    <t>RELE FALTA DE FASE SEM NEUTRO 220V - 50/60HZ - WEG OU SIMILAR</t>
  </si>
  <si>
    <t>6626</t>
  </si>
  <si>
    <t>RELE DE SOBRECORRENTE MOD. 3UA55 DE (20 A 32)A SIEMENS OU SIMILAR</t>
  </si>
  <si>
    <t>00001619</t>
  </si>
  <si>
    <t>CONTATOR TRIPOLAR, CORRENTE DE 25 A, TENSAO NOMINAL DE *500* V, CATEGORIA AC-2 E AC-3</t>
  </si>
  <si>
    <t>6181</t>
  </si>
  <si>
    <t>1,14</t>
  </si>
  <si>
    <t>1,52</t>
  </si>
  <si>
    <t>87547</t>
  </si>
  <si>
    <t>MASSA ÚNICA, EM ARGAMASSA TRAÇO 1:2:8, PREPARO MECÂNICO, APLICADA MANUALMENTE EM PAREDES INTERNAS DE AMBIENTES COM ÁREA ENTRE 5M² E 10M², E = 10MM, COM TALISCAS. AF_03/2024</t>
  </si>
  <si>
    <t>87777</t>
  </si>
  <si>
    <t>EMBOÇO OU MASSA ÚNICA EM ARGAMASSA TRAÇO 1:2:8, PREPARO MANUAL, APLICADA MANUALMENTE EM PANOS DE FACHADA COM PRESENÇA DE VÃOS, ESPESSURA DE 25 MM. AF_08/2022</t>
  </si>
  <si>
    <t>1,31</t>
  </si>
  <si>
    <t>87882</t>
  </si>
  <si>
    <t>CHAPISCO APLICADO NO TETO OU EM ALVENARIA E ESTRUTURA, COM ROLO PARA TEXTURA ACRÍLICA. ARGAMASSA TRAÇO 1:4 E EMULSÃO POLIMÉRICA (ADESIVO) COM PREPARO EM BETONEIRA 400L. AF_10/2022</t>
  </si>
  <si>
    <t>1,64</t>
  </si>
  <si>
    <t>90408</t>
  </si>
  <si>
    <t>MASSA ÚNICA, EM ARGAMASSA TRAÇO 1:2:8, PREPARO MECÂNICO, APLICADA MANUALMENTE EM TETO, E = 10MM, COM TALISCAS. AF_03/2024</t>
  </si>
  <si>
    <t>98547</t>
  </si>
  <si>
    <t>IMPERMEABILIZAÇÃO DE SUPERFÍCIE COM MANTA ASFÁLTICA, DUAS CAMADAS, INCLUSIVE APLICAÇÃO DE PRIMER ASFÁLTICO, E=3MM E E=4MM. AF_09/2023</t>
  </si>
  <si>
    <t>4,86</t>
  </si>
  <si>
    <t>04.005.0041</t>
  </si>
  <si>
    <t>LAJE DE CONCRETO ARMADO MACIÇO COM 10 CM DE ESPESSURA, CONCRETO 25 MPA, CONCREATADO COM USO DE BALDES, ARMADO COM TELA Q196, INCLUSO FORMA E ESCORAMENTO</t>
  </si>
  <si>
    <t>100717</t>
  </si>
  <si>
    <t>LIXAMENTO MANUAL EM SUPERFÍCIES METÁLICAS EM OBRA. AF_01/2020</t>
  </si>
  <si>
    <t>1,44</t>
  </si>
  <si>
    <t>94990</t>
  </si>
  <si>
    <t>EXECUÇÃO DE PASSEIO (CALÇADA) OU PISO DE CONCRETO COM CONCRETO MOLDADO IN LOCO, FEITO EM OBRA, ACABAMENTO CONVENCIONAL, NÃO ARMADO. AF_08/2022</t>
  </si>
  <si>
    <t>0,0312</t>
  </si>
  <si>
    <t>COT.002(06/2025)</t>
  </si>
  <si>
    <t>KIT INSTALAÇAO GÁS ENCANADO MANGUEIRA FLEXÍVEL METÁLICA 2,00 METROS + ADAPTADOR</t>
  </si>
  <si>
    <t>94962</t>
  </si>
  <si>
    <t>CONCRETO MAGRO PARA LASTRO, TRAÇO 1:4,5:4,5 (EM MASSA SECA DE CIMENTO/ AREIA MÉDIA/ BRITA 1) - PREPARO MECÂNICO COM BETONEIRA 400 L. AF_05/2021</t>
  </si>
  <si>
    <t>COT.269 (07/2025)</t>
  </si>
  <si>
    <t>TOMADA POSTO PAREDE INTERNA AR COMPRIMIDO</t>
  </si>
  <si>
    <t>COT.270(07/2025)</t>
  </si>
  <si>
    <t>TOMADA POSTO PAREDE INTERNA OXIGENIO</t>
  </si>
  <si>
    <t>COT.103 (07/2025)</t>
  </si>
  <si>
    <t>PAINEL DE ALARME COM PRESSOSTATO PARA OXIGÊNIO</t>
  </si>
  <si>
    <t>COT.271(07/2025)</t>
  </si>
  <si>
    <t>TOMADA POSTO PAREDE INTERNA VÁCUO</t>
  </si>
  <si>
    <t>92106</t>
  </si>
  <si>
    <t>CAMINHÃO PARA EQUIPAMENTO DE LIMPEZA A SUCÇÃO, COM CAMINHÃO TRUCADO DE PESO BRUTO TOTAL 23000 KG, CARGA ÚTIL MÁXIMA 15935 KG, DISTÂNCIA ENTRE EIXOS 4,80 M, POTÊNCIA 230 CV, INCLUSIVE LIMPADORA A SUCÇÃO, TANQUE 12000 L - CHP DIURNO. AF_05/2023</t>
  </si>
  <si>
    <t>92107</t>
  </si>
  <si>
    <t>CAMINHÃO PARA EQUIPAMENTO DE LIMPEZA A SUCÇÃO COM CAMINHÃO TRUCADO DE PESO BRUTO TOTAL 23000 KG, CARGA ÚTIL MÁXIMA 15935 KG, DISTÂNCIA ENTRE EIXOS 4,80 M, POTÊNCIA 230 CV, INCLUSIVE LIMPADORA A SUCÇÃO, TANQUE 12000 L - CHI DIURNO. AF_05/2023</t>
  </si>
  <si>
    <t>104789</t>
  </si>
  <si>
    <t>DEMOLIÇÃO DE PISO DE CONCRETO SIMPLES, DE FORMA MANUAL, SEM REAPROVEITAMENTO. AF_09/2023</t>
  </si>
  <si>
    <t>0,218</t>
  </si>
  <si>
    <t>00006081</t>
  </si>
  <si>
    <t>ARGILA OU BARRO PARA ATERRO/REATERRO (COM TRANSPORTE ATE 10 KM)</t>
  </si>
  <si>
    <t>4,36</t>
  </si>
  <si>
    <t>93565</t>
  </si>
  <si>
    <t>ENGENHEIRO CIVIL DE OBRA JUNIOR COM ENCARGOS COMPLEMENTARES</t>
  </si>
  <si>
    <t>MES</t>
  </si>
  <si>
    <t>93572</t>
  </si>
  <si>
    <t>ENCARREGADO GERAL DE OBRAS COM ENCARGOS COMPLEMENTARES</t>
  </si>
  <si>
    <t>93564</t>
  </si>
  <si>
    <t>APONTADOR OU APROPRIADOR COM ENCARGOS COMPLEMENTARES</t>
  </si>
  <si>
    <t>93563</t>
  </si>
  <si>
    <t>ALMOXARIFE COM ENCARGOS COMPLEMENTARES</t>
  </si>
  <si>
    <t>Composições Auxiliares</t>
  </si>
  <si>
    <t>92510</t>
  </si>
  <si>
    <t>MONTAGEM E DESMONTAGEM DE FÔRMA DE LAJE MACIÇA, PÉ-DIREITO SIMPLES, EM CHAPA DE MADEIRA COMPENSADA RESINADA, 2 UTILIZAÇÕES. AF_09/2020</t>
  </si>
  <si>
    <t>97092</t>
  </si>
  <si>
    <t>ARMAÇÃO PARA EXECUÇÃO DE RADIER, PISO DE CONCRETO OU LAJE SOBRE SOLO, COM USO DE TELA Q-196. AF_09/2021</t>
  </si>
  <si>
    <t>3,11</t>
  </si>
  <si>
    <t>101792</t>
  </si>
  <si>
    <t>ESCORAMENTO DE FÔRMAS DE LAJE EM MADEIRA NÃO APARELHADA, PÉ-DIREITO SIMPLES, INCLUSO TRAVAMENTO, 4 UTILIZAÇÕES. AF_09/2020</t>
  </si>
  <si>
    <t>103682</t>
  </si>
  <si>
    <t>CONCRETAGEM DE VIGAS E LAJES, FCK=25 MPA, PARA QUALQUER TIPO DE LAJE COM BALDES EM EDIFICAÇÃO TÉRREA - LANÇAMENTO, ADENSAMENTO E ACABAMENTO. AF_02/2022</t>
  </si>
  <si>
    <t>0,0277778</t>
  </si>
  <si>
    <t>E9623</t>
  </si>
  <si>
    <t>Máquina de bancada guilhotina - 4,00 kW</t>
  </si>
  <si>
    <t>0,0138888</t>
  </si>
  <si>
    <t>0,183</t>
  </si>
  <si>
    <t>037488</t>
  </si>
  <si>
    <t>ELETROCALHA - EMENDA INTERNA INTEGRAL "U" 100x50mm CHAPA 22</t>
  </si>
  <si>
    <t>0,3234</t>
  </si>
  <si>
    <t>00039443</t>
  </si>
  <si>
    <t>PARAFUSO DRY WALL, EM ACO ZINCADO, CABECA LENTILHA E PONTA BROCA (LB), LARGURA 4,2 MM, COMPRIMENTO 13 MM</t>
  </si>
  <si>
    <t>COT.185 (06/2025)</t>
  </si>
  <si>
    <t xml:space="preserve">EMENDA TALA ABA METÁLICA PARA ELETROCALHA 150 MM </t>
  </si>
  <si>
    <t>COT.186 (09/2025)</t>
  </si>
  <si>
    <t>EMENDA INTERNA 150 X 50 BASE LISA PARA ELETROCALHA</t>
  </si>
  <si>
    <t>0,355</t>
  </si>
  <si>
    <t>COT.252 (06/2025)</t>
  </si>
  <si>
    <t>EMENDA INTERNA 250X100 PARA ELETROCALHA</t>
  </si>
  <si>
    <t>0,459</t>
  </si>
  <si>
    <t>4417</t>
  </si>
  <si>
    <t>Parafuso cabeça lentilha 5/16"</t>
  </si>
  <si>
    <t>COT.216 (06/2025)</t>
  </si>
  <si>
    <t xml:space="preserve">TALA PLANA 50 MM PARA ELETROCALHA </t>
  </si>
  <si>
    <t>037493</t>
  </si>
  <si>
    <t>ELETROCALHA - EMENDA INTERNA INTEGRAL "U" 300x100mm CHAPA 22</t>
  </si>
  <si>
    <t>COT.254 (06/2025)</t>
  </si>
  <si>
    <t>EMENDA INTERNA 400X50 PARA ELETROCALHA</t>
  </si>
  <si>
    <t>0,126</t>
  </si>
  <si>
    <t>037484</t>
  </si>
  <si>
    <t>ELETROCALHA - EMENDA INTERNA INTEGRAL "U" 50x50mm CHAPA 22</t>
  </si>
  <si>
    <t>COT.225(06/2025)</t>
  </si>
  <si>
    <t>EMENDA INTERNA 50X50 MM COM BASE LISA PARA ELETROCALHA METÁLICA</t>
  </si>
  <si>
    <t>0,1827</t>
  </si>
  <si>
    <t>00002637</t>
  </si>
  <si>
    <t>LUVA PARA ELETRODUTO, EM ACO GALVANIZADO ELETROLITICO, COM ROSCA, DIAMETRO DE 20 MM (3/4")</t>
  </si>
  <si>
    <t>1,546</t>
  </si>
  <si>
    <t>0,773</t>
  </si>
  <si>
    <t>00011055</t>
  </si>
  <si>
    <t>PARAFUSO ROSCA SOBERBA ZINCADO CABECA CHATA FENDA SIMPLES 3,5 X 25 MM (1 ")</t>
  </si>
  <si>
    <t>19,8</t>
  </si>
  <si>
    <t>00004982</t>
  </si>
  <si>
    <t>PORTA DE ABRIR / GIRO, DE MADEIRA FOLHA MEDIA (NBR 15930) DE 1000 X 2100 MM, DE 35 MM A 40 MM DE ESPESSURA, NUCLEO SEMI-SOLIDO (SARRAFEADO), CAPA LISA EM HDF, ACABAMENTO EM PRIMER PARA PINTURA</t>
  </si>
  <si>
    <t>0,0201</t>
  </si>
  <si>
    <t>0,0602</t>
  </si>
  <si>
    <t>0,131</t>
  </si>
  <si>
    <t>00005052</t>
  </si>
  <si>
    <t>POSTE CONICO CONTINUO EM ACO GALVANIZADO, CURVO, BRACO SIMPLES, FLANGEADO, H = 7 M, DIAMETRO INFERIOR = *125* MM</t>
  </si>
  <si>
    <t>0,3584589</t>
  </si>
  <si>
    <t>00038412</t>
  </si>
  <si>
    <t>INVERSOR DE SOLDA MONOFASICO DE 160 A, POTENCIA DE 5400 W, TENSAO DE 220 V, TURBO VENTILADO, PROTECAO POR FUSIVEL TERMICO, PARA ELETRODOS DE 2,0 A 4,0 MM</t>
  </si>
  <si>
    <t>0,0001</t>
  </si>
  <si>
    <t>CRONOGRAMA FÍSICO-FINANCEIRO</t>
  </si>
  <si>
    <t>Total Por Etapa</t>
  </si>
  <si>
    <t>TOTAL</t>
  </si>
  <si>
    <t>PORCENTAGEM</t>
  </si>
  <si>
    <t>PORCENTAGEM ACUMULADA</t>
  </si>
  <si>
    <t>CUSTO ACUMULADO</t>
  </si>
  <si>
    <t>CÁLCULO PARA % DA ADMINISTRAÇÃO DE OBRA</t>
  </si>
  <si>
    <t>VALOR ORÇAMENTO SEM ADM:</t>
  </si>
  <si>
    <t>RESUMO DE INSUMOS NÃO PUBLICADOS</t>
  </si>
  <si>
    <t>N.</t>
  </si>
  <si>
    <t>Data</t>
  </si>
  <si>
    <t>Planilha</t>
  </si>
  <si>
    <t>Custom</t>
  </si>
  <si>
    <t>Composições</t>
  </si>
  <si>
    <t>M3</t>
  </si>
  <si>
    <t>100M</t>
  </si>
  <si>
    <t>KWH</t>
  </si>
  <si>
    <t>CENTO</t>
  </si>
  <si>
    <t>SC25KG</t>
  </si>
  <si>
    <t>UNXMES</t>
  </si>
  <si>
    <t>MIL</t>
  </si>
  <si>
    <t>310ML</t>
  </si>
  <si>
    <t>N</t>
  </si>
  <si>
    <t>HP</t>
  </si>
  <si>
    <t>km</t>
  </si>
  <si>
    <t>DIA</t>
  </si>
  <si>
    <t>Sintético</t>
  </si>
  <si>
    <t>VB</t>
  </si>
  <si>
    <t>UNJ</t>
  </si>
  <si>
    <t>LOTE</t>
  </si>
  <si>
    <t>kh</t>
  </si>
  <si>
    <t>%</t>
  </si>
  <si>
    <t>UNID.</t>
  </si>
  <si>
    <t>BARRA</t>
  </si>
  <si>
    <t>gl</t>
  </si>
  <si>
    <t>Unid</t>
  </si>
  <si>
    <t>ROLO</t>
  </si>
  <si>
    <t>PÇ</t>
  </si>
  <si>
    <t>CONJ</t>
  </si>
  <si>
    <t>VB%</t>
  </si>
  <si>
    <t>MÊS</t>
  </si>
  <si>
    <t>h.mês</t>
  </si>
  <si>
    <t>LATA</t>
  </si>
  <si>
    <t>RL</t>
  </si>
  <si>
    <t>SIST</t>
  </si>
  <si>
    <t>M/L</t>
  </si>
  <si>
    <t>HA</t>
  </si>
  <si>
    <t>BD</t>
  </si>
  <si>
    <t>MxMÊS</t>
  </si>
  <si>
    <t>UN.MÊS</t>
  </si>
  <si>
    <t>CTO</t>
  </si>
  <si>
    <t>UNxMÊS</t>
  </si>
  <si>
    <t>VC</t>
  </si>
  <si>
    <t>PCT</t>
  </si>
  <si>
    <t>verba</t>
  </si>
  <si>
    <t>KW</t>
  </si>
  <si>
    <t>hora</t>
  </si>
  <si>
    <t>PV</t>
  </si>
  <si>
    <t xml:space="preserve">M </t>
  </si>
  <si>
    <t>CM</t>
  </si>
  <si>
    <t xml:space="preserve">M2 </t>
  </si>
  <si>
    <t>CM2</t>
  </si>
  <si>
    <t xml:space="preserve">UN  </t>
  </si>
  <si>
    <t>M3XKM</t>
  </si>
  <si>
    <t>PTO</t>
  </si>
  <si>
    <t>PT</t>
  </si>
  <si>
    <t>U</t>
  </si>
  <si>
    <t>CM²</t>
  </si>
  <si>
    <t>JGXM</t>
  </si>
  <si>
    <t>UN.</t>
  </si>
  <si>
    <t>TXKM</t>
  </si>
  <si>
    <t>m³xKm</t>
  </si>
  <si>
    <t>UNXKM</t>
  </si>
  <si>
    <t>m²xd</t>
  </si>
  <si>
    <t>ud</t>
  </si>
  <si>
    <t>KM²</t>
  </si>
  <si>
    <t xml:space="preserve">KG    </t>
  </si>
  <si>
    <t xml:space="preserve">UN    </t>
  </si>
  <si>
    <t xml:space="preserve">M     </t>
  </si>
  <si>
    <t xml:space="preserve">M2    </t>
  </si>
  <si>
    <t>M²XMÊS</t>
  </si>
  <si>
    <t>UNIDADE</t>
  </si>
  <si>
    <t>T.Km</t>
  </si>
  <si>
    <t>GB</t>
  </si>
  <si>
    <t>jg x m</t>
  </si>
  <si>
    <t>LOTES</t>
  </si>
  <si>
    <t>ÚN</t>
  </si>
  <si>
    <t>KW/H</t>
  </si>
  <si>
    <t>m³.km</t>
  </si>
  <si>
    <t>M3.KM</t>
  </si>
  <si>
    <t>tkm</t>
  </si>
  <si>
    <t>UN.MES</t>
  </si>
  <si>
    <t xml:space="preserve">Certifico que os valores dos insumos não publicados, ou seja, cuja publicidade não pode ser conferida através de domínio público, estão apresentados acima, e os mesmos estão compatíveis ao sistema de pesquisa de insumos da ferramenta Orçafascio (https://app.orcafascio.com/banco/insumos), de acordo com a data-base de cada banco.
Os insumos que especificam na descrição alguma marca, o fazem apenas por questão de referência na cotação de preços referenciada. Na contratação, poderão ser adquiridos insumos similares de outras marcas, desde que atendam às mesmas especificações técnicas do insumo proposto, conforme projeto.
</t>
  </si>
  <si>
    <t>RESUMO DE INSUMOS PRÓPRIOS</t>
  </si>
  <si>
    <t>Verif. Venc</t>
  </si>
  <si>
    <t>COT.002</t>
  </si>
  <si>
    <t>No prazo</t>
  </si>
  <si>
    <t>COT.017</t>
  </si>
  <si>
    <t xml:space="preserve">COT.046 </t>
  </si>
  <si>
    <t xml:space="preserve">COT.074 </t>
  </si>
  <si>
    <t>COT.075</t>
  </si>
  <si>
    <t>COT.076</t>
  </si>
  <si>
    <t>COT.085</t>
  </si>
  <si>
    <t xml:space="preserve">COT.092 </t>
  </si>
  <si>
    <t>COT.095</t>
  </si>
  <si>
    <t xml:space="preserve">COT.103 </t>
  </si>
  <si>
    <t xml:space="preserve">COT.107 </t>
  </si>
  <si>
    <t xml:space="preserve">COT.108 </t>
  </si>
  <si>
    <t xml:space="preserve">COT.115 </t>
  </si>
  <si>
    <t xml:space="preserve">COT.182 </t>
  </si>
  <si>
    <t xml:space="preserve">COT.185 </t>
  </si>
  <si>
    <t xml:space="preserve">COT.186 </t>
  </si>
  <si>
    <t xml:space="preserve">COT.192 </t>
  </si>
  <si>
    <t xml:space="preserve">COT.194 </t>
  </si>
  <si>
    <t xml:space="preserve">COT.195 </t>
  </si>
  <si>
    <t xml:space="preserve">COT.216 </t>
  </si>
  <si>
    <t>COT.219</t>
  </si>
  <si>
    <t>COT.225</t>
  </si>
  <si>
    <t xml:space="preserve">COT.227 </t>
  </si>
  <si>
    <t xml:space="preserve">COT.238 </t>
  </si>
  <si>
    <t xml:space="preserve">COT.239 </t>
  </si>
  <si>
    <t xml:space="preserve">COT.240 </t>
  </si>
  <si>
    <t xml:space="preserve">COT.241 </t>
  </si>
  <si>
    <t xml:space="preserve">COT.243 </t>
  </si>
  <si>
    <t>COT.244</t>
  </si>
  <si>
    <t xml:space="preserve">COT.246 </t>
  </si>
  <si>
    <t>COT.249</t>
  </si>
  <si>
    <t xml:space="preserve">COT.252 </t>
  </si>
  <si>
    <t xml:space="preserve">COT.253 </t>
  </si>
  <si>
    <t xml:space="preserve">COT.254 </t>
  </si>
  <si>
    <t xml:space="preserve">COT.256 </t>
  </si>
  <si>
    <t xml:space="preserve">COT.259 </t>
  </si>
  <si>
    <t>COT.261</t>
  </si>
  <si>
    <t xml:space="preserve">COT.262 </t>
  </si>
  <si>
    <t xml:space="preserve">COT.263 </t>
  </si>
  <si>
    <t xml:space="preserve">COT.264 </t>
  </si>
  <si>
    <t xml:space="preserve">COT.265 </t>
  </si>
  <si>
    <t xml:space="preserve">COT.266 </t>
  </si>
  <si>
    <t>COT.267</t>
  </si>
  <si>
    <t xml:space="preserve">COT.268 </t>
  </si>
  <si>
    <t xml:space="preserve">COT.269 </t>
  </si>
  <si>
    <t>COT.270</t>
  </si>
  <si>
    <t>COT.271</t>
  </si>
  <si>
    <t xml:space="preserve">COT.272 </t>
  </si>
  <si>
    <t xml:space="preserve">COT.303 </t>
  </si>
  <si>
    <t xml:space="preserve">COT.304 </t>
  </si>
  <si>
    <t xml:space="preserve">COT.377 </t>
  </si>
  <si>
    <t xml:space="preserve">COT.379 </t>
  </si>
  <si>
    <t xml:space="preserve">COT.389 </t>
  </si>
  <si>
    <t xml:space="preserve">COT.423 </t>
  </si>
  <si>
    <t xml:space="preserve">COT.424 </t>
  </si>
  <si>
    <t>Fonte: Indicada OU Cotação (não indicada) -  Caso seja cotação, estarão anexadas ao final deste orçamento.</t>
  </si>
  <si>
    <t>COMPOSIÇÃO DE BDI - conforme Acórdão TCU 2622/2013</t>
  </si>
  <si>
    <t>CONSTRUÇÃO  DE  EDIFÍCIOS</t>
  </si>
  <si>
    <t>CONSTRUÇÃO  DE  EDIFÍCIOS - SEM LUCRO</t>
  </si>
  <si>
    <t>OBRA DE URBANIZAÇÃO - RUAS, PRAÇAS E PARQUES</t>
  </si>
  <si>
    <t>MANUTENÇÃO DE VIAS NÃO PAVIMENTADAS SEM AQUISIÇÃO DE MATERIAS</t>
  </si>
  <si>
    <t>CONSTRUÇÃO  DE  REDE ABASTECIMENTO DE ÁGUA, COLETA DE ESGOTO E CONSTRUÇÕES CORRELATAS</t>
  </si>
  <si>
    <t>CONSTRUÇÃO  DE  MANUTENÇÃO DE ESTAÇÕES E REDE DE DISTRIBUIÇÃO DE ENERGIA ELÉTRICA</t>
  </si>
  <si>
    <t>MANUTENÇÃO DE ILUMINAÇÃO PÚBLICA SEM FORNECIMENTO DE MATERIAIS</t>
  </si>
  <si>
    <t>LIMPEZA PÚBLICA - OBRA DE SANEAMENTO</t>
  </si>
  <si>
    <t>FORNECIMENTO DE MATERIAIS</t>
  </si>
  <si>
    <t>Local: Campo Grande/MS</t>
  </si>
  <si>
    <t>Item componente do BDI</t>
  </si>
  <si>
    <t>1° Quartil</t>
  </si>
  <si>
    <t>Médio</t>
  </si>
  <si>
    <t>3° quartil</t>
  </si>
  <si>
    <t>BDI Adotado</t>
  </si>
  <si>
    <t>3° Quartil</t>
  </si>
  <si>
    <t>AC - Administração Central</t>
  </si>
  <si>
    <t>S + G - Seguro e Garantia</t>
  </si>
  <si>
    <t>R - Risco</t>
  </si>
  <si>
    <t>DF - Despesas Financeiras</t>
  </si>
  <si>
    <t>L - Lucro</t>
  </si>
  <si>
    <t>I - IMPOSTOS</t>
  </si>
  <si>
    <t>Sem Desoneração</t>
  </si>
  <si>
    <t>Com Desoneração</t>
  </si>
  <si>
    <t>PIS:</t>
  </si>
  <si>
    <t>COFINS:</t>
  </si>
  <si>
    <t>ISSQN(3):</t>
  </si>
  <si>
    <t>CPRB (2):</t>
  </si>
  <si>
    <t>Não Desonerado</t>
  </si>
  <si>
    <t>Desonerado</t>
  </si>
  <si>
    <t>BDI CALCULADO:</t>
  </si>
  <si>
    <t>CONSTRUÇÃO  DE  RODOVIAS E FERROVIAS</t>
  </si>
  <si>
    <t>BDI calculado pela seguinte equação:</t>
  </si>
  <si>
    <t>Onde:</t>
  </si>
  <si>
    <t>AC: taxa de administração central;</t>
  </si>
  <si>
    <t>S: taxa de seguros;</t>
  </si>
  <si>
    <t>R: taxa de riscos;</t>
  </si>
  <si>
    <t>G: taxa de garantias;</t>
  </si>
  <si>
    <t xml:space="preserve">DF: taxa de despesas financeiras; </t>
  </si>
  <si>
    <t>L: taxa de lucro/remuneração;</t>
  </si>
  <si>
    <t>I: taxa de incidência de impostos [ PIS, COFINS, (3) ISSQN, (2) CPRB ]</t>
  </si>
  <si>
    <t>(2)CPRB = (Contribuição Previdenciária sobre a Receita Bruta – Lei n. 13.161 de 31/08/2015).</t>
  </si>
  <si>
    <t>(3) ISSQN é um imposto que incide sobre o preço de serviço, em Campo Grande o valor é de 5%. O custo previsto com mão-de-obra é de 60% do custo total da obra, para o computo do ISSQN o valor será de 3%</t>
  </si>
  <si>
    <t>Obra: REFORMA DO CEM - CENTRO ESPECIALIZADO MUNICIPAL "PRESIDENTE JÂNIO DA SILVA QUADROS" (Rev. 08)
Bancos: SINAPI - 05/2025 - MS; SBC - 06/2025 - MS; SICRO3 - 04/2025 - MS; ORSE - 04/2025 - SE; AGESUL - 06/2025 - MS</t>
  </si>
  <si>
    <t>Obra: REFORMA DO CEM - CENTRO ESPECIALIZADO MUNICIPAL "PRESIDENTE JÂNIO DA SILVA QUADROS" (Rev. 08)</t>
  </si>
  <si>
    <t>Bancos: SINAPI - 05/2025 - MS; SBC - 06/2025 - MS; SICRO3 - 04/2025 - MS; ORSE - 04/2025 - SE; AGESUL - 06/2025 - MS</t>
  </si>
  <si>
    <t>23,54%</t>
  </si>
  <si>
    <t>OCULTAR LINHA</t>
  </si>
  <si>
    <t>꓿ 4 x 3 ꓿ 12</t>
  </si>
  <si>
    <t>TOTAL = 12 m²</t>
  </si>
  <si>
    <t xml:space="preserve"> = CONSIDERANDO 1 CAÇAMBA POR SEMANA </t>
  </si>
  <si>
    <t>01 X 4 SEMANAS/MES X 18 MESES = 72 UN</t>
  </si>
  <si>
    <t xml:space="preserve"> = QUANTIDADE NECESSÁRIA PARA OBRA = 01 UN </t>
  </si>
  <si>
    <t>Considerado conforme NR 18 - 0,5 m² por trabalhador: ꓿ 15 x 0,5 ꓿ 7,5</t>
  </si>
  <si>
    <t xml:space="preserve">TOTAL = 7,5 </t>
  </si>
  <si>
    <t xml:space="preserve"> ꓿ 7,5 - (CONFORME ITEM 1.1.5)</t>
  </si>
  <si>
    <t>Conforme croqui do canteiro: ꓿ 4,35 x 4,83 ꓿ 21,011</t>
  </si>
  <si>
    <t xml:space="preserve">TOTAL = 21,01 </t>
  </si>
  <si>
    <t>Conforme croqui do canteiro: ꓿ 2,27 x 2,27 ꓿ 5,153</t>
  </si>
  <si>
    <t xml:space="preserve">TOTAL = 5,15 </t>
  </si>
  <si>
    <t>Conforme croqui do canteiro: ꓿ 7,4 x 3,3 ꓿ 24,42</t>
  </si>
  <si>
    <t xml:space="preserve">TOTAL = 24,42 </t>
  </si>
  <si>
    <t>1509,521</t>
  </si>
  <si>
    <t>TOTAL = 1509,52 m²(CONFORME ANEXO 5-Memória paredes)</t>
  </si>
  <si>
    <t>514,359
Abertura portas: 78,858</t>
  </si>
  <si>
    <t>TOTAL = 593,21 m³(CONFORME ANEXO 5-Memória paredes)</t>
  </si>
  <si>
    <t>PAREDES: 1140,4 - (CONFORME ANEXO 4-Memória azulejos demolir)
 ꓿ 5266,53 - (CONFORME ANEXO 7-Memória pisos)</t>
  </si>
  <si>
    <t>TOTAL = 6406,93 m²</t>
  </si>
  <si>
    <t xml:space="preserve"> ꓿ 108 - (CONFORME ITEM 8.1.1)
 ꓿ 25 - (CONFORME ITEM 8.1.2)
 ꓿ 25 - (CONFORME ITEM 8.1.4)</t>
  </si>
  <si>
    <t xml:space="preserve"> ꓿ 28 - (CONFORME ITEM 8.1.5)
TOTAL = 186 UN</t>
  </si>
  <si>
    <t>2511,42 - (CONFORME ANEXO 6-Memória forros)</t>
  </si>
  <si>
    <t>TOTAL = 2511,42 m²</t>
  </si>
  <si>
    <t>꓿ 228,5693 + 266,0401 + 227,7705 + 283,2878 ꓿ 1005,668 - (CONFORME PRANCHA DE COBERTURA - MEDIDAS PELO DWG)</t>
  </si>
  <si>
    <t xml:space="preserve">TOTAL = 1005,66 </t>
  </si>
  <si>
    <t>FACHADA FRONTAL: ꓿ 33,89 x 9,15 + ((5,81 + 81,87) x 5,3) ꓿ 774,798 - (descontado o primeiro lance considerado na altura de 2,0 metros)
FACHADA LATERAL (13 DE MAIO): ꓿ 29,82 x 5,3 ꓿ 158,046
FACHADA FUNDOS: ꓿ (26,73 + 10,655) x 9,15 + ((81,87) x 5,3) ꓿ 775,984</t>
  </si>
  <si>
    <t xml:space="preserve">FACHADA LATERAL (14 DE JULHO): ꓿ 10,89 x 9,15 ꓿ 99,644
TOTAL = 1808,47 </t>
  </si>
  <si>
    <t>Área da fachada x meses de serviço: ꓿ 2371,54 - (CONFORME ITEM 1.3.4)</t>
  </si>
  <si>
    <t>TOTAL = 4743,08 M2XMES</t>
  </si>
  <si>
    <t>Altura da realização do serviço (instalação do forro na parte aberta da rampa) x meses de serviço: ꓿ 5,8 x 1 ꓿ 5,8</t>
  </si>
  <si>
    <t>TOTAL = 5,8 MXMES</t>
  </si>
  <si>
    <t>FACHADA FRONTAL: ꓿ 33,89 x 11,15 + ((5,81 + 81,87) x 7,3) ꓿ 1017,938
FACHADA LATERAL (13 DE MAIO): ꓿ 29,82 x 7,3 ꓿ 217,686
FACHADA FUNDOS: ꓿ (26,73 + 10,655) x 11,15 + ((81,87) x 7,3) ꓿ 1014,494</t>
  </si>
  <si>
    <t>FACHADA LATERAL (14 DE JULHO): ꓿ 10,89 x 11,15 ꓿ 121,424
TOTAL = 2371,54 m²</t>
  </si>
  <si>
    <t>Altura da realização do serviço (instalação do forro na parte aberta da rampa): 5,8</t>
  </si>
  <si>
    <t>TOTAL = 5,8 M</t>
  </si>
  <si>
    <t xml:space="preserve"> ꓿ 635,66 m²(CONFORME ANEXO 5-Memória paredes)</t>
  </si>
  <si>
    <t xml:space="preserve"> ꓿ 1739,92 m²(CONFORME ANEXO 5-Memória paredes)</t>
  </si>
  <si>
    <t xml:space="preserve"> ꓿ 241,3 m²(CONFORME ANEXO 5-Memória paredes)</t>
  </si>
  <si>
    <t xml:space="preserve"> ꓿ 27,39 m²(CONFORME ANEXO I)</t>
  </si>
  <si>
    <t>Térreo: 
J1: 2</t>
  </si>
  <si>
    <t>TOTAL = 0,2 m²</t>
  </si>
  <si>
    <t xml:space="preserve">Térreo: 
J4: ꓿ 7 x 1 x 0,35 ꓿ 2,45
J5: ꓿ 3 x 1 x 0,35 ꓿ 1,05
J7: ꓿ 5 x 1,2 x 0,35 ꓿ 2,1
J8: ꓿ 19 x 1,4 x 0,35 ꓿ 9,31
1º Pav: </t>
  </si>
  <si>
    <t>J2: ꓿ 2 x 0,7 x 0,35 ꓿ 0,49
J4: ꓿ 19 x 1 x 0,35 ꓿ 6,65
J5: ꓿ 28 x 1 x 0,35 ꓿ 9,8
J8: ꓿ 8 x 1,4 x 0,35 ꓿ 3,92
TOTAL = 35,77 m²</t>
  </si>
  <si>
    <t>Térreo: 
J3: ꓿ 1 x 0,76 x 0,6 ꓿ 0,456</t>
  </si>
  <si>
    <t>J11: ꓿ 5 x 2 x 0,95 ꓿ 9,5
TOTAL = 9,95 m²</t>
  </si>
  <si>
    <t xml:space="preserve"> = CONFORME TABELA DE ESQUADRIAS (PRANCHA 02/27)</t>
  </si>
  <si>
    <t>GUICHE = 5,08 X 1,35 X 01 UN = 6,85 M²</t>
  </si>
  <si>
    <t xml:space="preserve"> = CONFORME TABELA DE ESQUADRIAS (PRANCHA 02/27)
P1 = (2,50 X 2,10) X 1 = 5,25 M²
P2 = (3,00 X 2,10) X 1 = 6,30 M²</t>
  </si>
  <si>
    <t>P3 = (4,85 X 2,10) X 1 = 10,18 M²
P4 = (5,00 X 2,10) X 1 = 10,50 M²
TOTAL = 32,23 M²</t>
  </si>
  <si>
    <t xml:space="preserve"> = CONFORME ITEM 4.2.1 = 32,23 M²</t>
  </si>
  <si>
    <t xml:space="preserve"> = CONFORME TABELA DE ESQUADRIAS (PRANCHA 02/27)
P5 = (29+41+4) = 74 UN</t>
  </si>
  <si>
    <t>P6 = (7+6) = 13 UN
TOTAL = 91 UN</t>
  </si>
  <si>
    <t xml:space="preserve"> = CONFORME TABELA DE ESQUADRIAS (PRANCHA 02/27)
P7 = 43 + 30 = 73 UN</t>
  </si>
  <si>
    <t>P8 = 25 + 63+ 10 = 98 UN
TOTAL = 172 UN</t>
  </si>
  <si>
    <t>P9 = (0,98 X 2,10) X (3+2) = 10,29 M²</t>
  </si>
  <si>
    <t>P10 = 3 + 3  = 6 UND</t>
  </si>
  <si>
    <t xml:space="preserve"> = CONFORME TABELA DE ESQUADRIAS (PRANCHA 02/27)
P11 = 8</t>
  </si>
  <si>
    <t>P12 = 13
TOTAL = 21UN</t>
  </si>
  <si>
    <t>P13 = 2 UN</t>
  </si>
  <si>
    <t>P14 = 1 UN</t>
  </si>
  <si>
    <t>P15 = (1,40 X 2,10) X (2) = 5,88M²</t>
  </si>
  <si>
    <t xml:space="preserve"> = CONFORME TABELA DE ESQUADRIAS (PRANCHA 02/27)
P16 = (1,60 X 2,10) X (1) = 3,36M²</t>
  </si>
  <si>
    <t>P17 = (1,72 X 2,10) X (3) = 10,83M²
TOTAL = 14,19 M²</t>
  </si>
  <si>
    <t>P18 = (0,88 X 0,6) X (7+4) = 5,8M²</t>
  </si>
  <si>
    <t>P19 = 6 + 5 = 11UN</t>
  </si>
  <si>
    <t>PCD1 = 13 + 15 = 28 UN</t>
  </si>
  <si>
    <t>PCD2 = 1 UN</t>
  </si>
  <si>
    <t>PO1 = (0,50 X 1,05) X (2) = 1,05M²</t>
  </si>
  <si>
    <t xml:space="preserve"> = CONFORME TABELA DE ESQUADRIAS (PRANCHA 02/27)
PO2 = (0,85 X 2,55) X (1) = 2,16M²
PO3 = (1,08 X 2,10) X (1) = 2,26M²</t>
  </si>
  <si>
    <t>PO4 = (1,20 X 2,20) X (1) = 2,64M²
TOTAL = 7,06 M²</t>
  </si>
  <si>
    <t xml:space="preserve"> = CONFORME TABELA DE ESQUADRIAS (PRANCHA 02/27)
PO5 = (1,65 X 2,10) X (1) = 3,46M²
PO6 = (2,79 X 2,55) X (1) = 7,11 M²</t>
  </si>
  <si>
    <t>PO7 = (3,00 X 2,20) X (1) = 6,60M²
TOTAL = 17,17 M²</t>
  </si>
  <si>
    <t>PO8 = (4,24 X 2,20) X (1) = 9,32M²</t>
  </si>
  <si>
    <t xml:space="preserve"> ꓿ 635,66 - (CONFORME ITEM 2.1)
꓿ (635,66) x 2 ꓿ 1271,32</t>
  </si>
  <si>
    <t>TOTAL = 1271,32 m²</t>
  </si>
  <si>
    <t>꓿ 1271,32 ꓿ 1271,32 - (CONFORME ITEM 4.1)</t>
  </si>
  <si>
    <t xml:space="preserve"> ꓿ 762,45 m²</t>
  </si>
  <si>
    <t>762,458 - (CONFORME ANEXO 3-Memória azulejos construir)</t>
  </si>
  <si>
    <t>TOTAL = 762,45 m²</t>
  </si>
  <si>
    <t xml:space="preserve"> ꓿ 3139,15 m²(CONFORME ANEXO 6-Memória forros)</t>
  </si>
  <si>
    <t>REGULARIZAÇÃO PARA INSTALAÇÃO DE GRANILITE: ꓿ 5315,51 - (CONFORME ITEM 6.2)</t>
  </si>
  <si>
    <t>TOTAL = 5315,51 m²</t>
  </si>
  <si>
    <t>5315,51</t>
  </si>
  <si>
    <t>TOTAL = 5315,51 m²(CONFORME ANEXO 7-Memória pisos)</t>
  </si>
  <si>
    <t xml:space="preserve"> ꓿ 2515,92 - (CONFORME ITEM 7.5)
 ꓿ 7030,43 - (CONFORME ITEM 7.7)</t>
  </si>
  <si>
    <t>TOTAL = 9546,35 m²(CONFORME ANEXO 2-Memória pintura interna)</t>
  </si>
  <si>
    <t xml:space="preserve"> ꓿ 5276,49 m²(CONFORME ANEXO 6-Memória forros)</t>
  </si>
  <si>
    <t xml:space="preserve"> ꓿ 9546,35 m²(CONFORME ANEXO 2-Memória pintura interna)</t>
  </si>
  <si>
    <t xml:space="preserve"> ꓿ 2515,92 m²(CONFORME ANEXO 2-Memória pintura interna)</t>
  </si>
  <si>
    <t xml:space="preserve"> ꓿ 7030,43 m²(CONFORME ANEXO 2-Memória pintura interna)</t>
  </si>
  <si>
    <t>꓿ 87 x 0,86 x 2,1 x 2 ꓿ 314,244
꓿ 171 x 0,96 x 2,1 x 2 ꓿ 689,472
꓿ 6 x 1,06 x 2,1 x 2 ꓿ 26,712
꓿ 21 x 1,26 x 2,1 x 2 ꓿ 111,132
꓿ 2 x 1,46 x 2,1 x 2 ꓿ 12,264
꓿ 1 x 1,46 x 2,1 x 2 ꓿ 6,132</t>
  </si>
  <si>
    <t>꓿ 11 x 0,88 x 0,6 x 2 ꓿ 11,616
꓿ 11 x 1,46 x 2,1 x 2 ꓿ 67,452
꓿ 28 x 0,96 x 2,1 x 2 ꓿ 112,896
꓿ 1 x 0,96 x 1,5 x 2 ꓿ 2,88
TOTAL = 1354,8 m²</t>
  </si>
  <si>
    <t xml:space="preserve"> ꓿ 1354,8 - (CONFORME ITEM 7.8)</t>
  </si>
  <si>
    <t>TOTAL = 1354,8 m²</t>
  </si>
  <si>
    <t>PORTAS: ꓿ 32,23 x 2 ꓿ 64,46
꓿ 10,29 x 2 ꓿ 20,58
꓿ 5,88 x 2 ꓿ 11,76
꓿ 14,19 x 2 ꓿ 28,38
꓿ 1,05 x 2 ꓿ 2,1
꓿ 7,06 x 2 ꓿ 14,12</t>
  </si>
  <si>
    <t>꓿ 17,17 x 2 ꓿ 34,34
꓿ 9,32 x 2 ꓿ 18,64
DETALHES DA FACHADA (FRONTAL): 270,8 - (CONFORME ANEXO 1-Memória pintura externa)
DETALHES DA FACHADA (LATERAL 14 DE JULHO): 32,89
DETALHES DA FACHADA (FUNDOS): 6,71
TOTAL = 504,78 m²</t>
  </si>
  <si>
    <t xml:space="preserve"> ꓿ 3123,09 m²(CONFORME ANEXO 1-Memória pintura externa)</t>
  </si>
  <si>
    <t xml:space="preserve"> ꓿ 3123,09 m²</t>
  </si>
  <si>
    <t xml:space="preserve"> = CONFORME ANEXO I - TABELA DE ACABAMENTOS HIDROSSANITÁRIOS</t>
  </si>
  <si>
    <t xml:space="preserve"> = ITEM 9.1.1 + ITEM 9.1.2 = 108 + 25 = 133 UN</t>
  </si>
  <si>
    <t xml:space="preserve"> = ITEM 9.1.5 = 28 UN</t>
  </si>
  <si>
    <t xml:space="preserve"> = ITEM 9.2.1 + ITEM 9.2.2 = 29 + 6 = 35 UN</t>
  </si>
  <si>
    <t xml:space="preserve"> = ITEM 9.3.1 = 7 UN</t>
  </si>
  <si>
    <t xml:space="preserve"> = ITEM 9.3.3 = 1 UN</t>
  </si>
  <si>
    <t xml:space="preserve"> = ITEM 9.3.1 + ITEM 9.3.3 = 8 UN</t>
  </si>
  <si>
    <t xml:space="preserve"> = CONFORME ANEXO II - TABELA DE ACABAMENTOS METÁLICOS </t>
  </si>
  <si>
    <t xml:space="preserve"> = ITEM 9.4.1 = 151 UN</t>
  </si>
  <si>
    <t xml:space="preserve"> = CONFORME ANEXO III - TABELA DE ACABAMENTOS DE ACESSIBILIDADE </t>
  </si>
  <si>
    <t xml:space="preserve"> = CONFORME ANEXO IV - TABELA DE ACABAMENTOS DE ACESSIBILIDADE</t>
  </si>
  <si>
    <t xml:space="preserve"> = CONFORME PROJETO ELÉTRICO (PRANCHA 08/13)</t>
  </si>
  <si>
    <t>LISTA DE MATERIAIS</t>
  </si>
  <si>
    <t>LISTA DE MATERIAIS - 204 UNIDADES DE 3000 MM = 204 X 3 M = 312 M</t>
  </si>
  <si>
    <t xml:space="preserve"> = CONFORME PROJETO ELÉTRICO (PRANCHA 09/13)</t>
  </si>
  <si>
    <t>LISTA DE MATERIAIS - ELETRODUTOS</t>
  </si>
  <si>
    <t xml:space="preserve"> = CONFORME PROJETO ELÉTRICO (PRANCHA 09/13)
LISTA DE MATERIAIS - ELETRODUTOS</t>
  </si>
  <si>
    <t>= 97,39 M + 56,87 M = 154,26 M</t>
  </si>
  <si>
    <t>LISTA DE MATERIAIS - LEITO</t>
  </si>
  <si>
    <t xml:space="preserve"> = CONFORME PROJETO ELÉTRICO (PRANCHA 09/13)
LISTA DE MATERIAIS - LEITO</t>
  </si>
  <si>
    <t xml:space="preserve">
</t>
  </si>
  <si>
    <t>LISTA DE MATERIAIS - CONDULETES</t>
  </si>
  <si>
    <t>LISTA DE MATERIAIS - QUADROS DE DISTRIBUIÇÃO</t>
  </si>
  <si>
    <t>LISTA DE MATERIAIS - DISPOSITIVOS DE PROTEÇÃO</t>
  </si>
  <si>
    <t xml:space="preserve"> = CONFORME PROJETO ELÉTRICO (PRANCHA 13/13)</t>
  </si>
  <si>
    <t xml:space="preserve">LISTA DE MATERIAIS </t>
  </si>
  <si>
    <t>꓿ 26,5 + 16 ꓿ 42,5</t>
  </si>
  <si>
    <t xml:space="preserve">TOTAL = 42,5 M - CONFORME PROJETO ELÉTRICO (PRANCHA 13/13) LISTA DE MATERIAIS </t>
  </si>
  <si>
    <t>꓿ 1 + 3 ꓿ 4</t>
  </si>
  <si>
    <t xml:space="preserve">TOTAL = 4 UN - CONFORME PROJETO ELÉTRICO (PRANCHA 13/13) LISTA DE MATERIAIS </t>
  </si>
  <si>
    <t xml:space="preserve"> = CONFORME PROJETO HIDROSSÁNITARIO (PRANCHA 03/30)</t>
  </si>
  <si>
    <t>LISTA DE MATERIAIS - TUBOS</t>
  </si>
  <si>
    <t xml:space="preserve"> = CONFORME PROJETO HIDROSSÁNITARIO (PRANCHA 01/30)</t>
  </si>
  <si>
    <t>TABELA DE CONEXÃO DE TUBO ESGOTO</t>
  </si>
  <si>
    <t>TABELA DE PEÇA HIDROSSANITÁRIA</t>
  </si>
  <si>
    <t xml:space="preserve"> = CONFORME PROJETO HIDROSSÁNITARIO (PRANCHA 02/30)</t>
  </si>
  <si>
    <t>TABELA DE CONEXÃO DE TUBO ÁGUA FRIA</t>
  </si>
  <si>
    <t xml:space="preserve"> = CONFORME PROJETO DE SPDA (PRANCHA ÚNICA)
LISTA DE MATERIAIS</t>
  </si>
  <si>
    <t>= 376 UND X 3,0 M  = 1.128,0 M</t>
  </si>
  <si>
    <t xml:space="preserve"> = CONFORME PROJETO DE SPDA (PRANCHA ÚNICA)</t>
  </si>
  <si>
    <t xml:space="preserve"> = CONFORME PROJETO DE REDE DE LÓGICA (PRANCHA ÚNICA)</t>
  </si>
  <si>
    <t>= 3 UND X 3,0 M = 9,0 ,M</t>
  </si>
  <si>
    <t>= 103 UND X 3,0 M = 309,0 M</t>
  </si>
  <si>
    <t>= 2 UND X 3,0 M = 6,0 M</t>
  </si>
  <si>
    <t>= 6 UND X 3,0 M = 18,0 M</t>
  </si>
  <si>
    <t xml:space="preserve"> = CONFORME PROJETO DE REDE DE LÓGICA (PRANCHA ÚNICA)=2x10M= 20,0 M</t>
  </si>
  <si>
    <t xml:space="preserve"> = CONFORME PROJETO DE REDE DE LÓGICA (PRANCHA ÚNICA)=20M/20 (QTD. POR ROLO) = 1 UND</t>
  </si>
  <si>
    <t>= 55 UND X 3 M = 165,0 M</t>
  </si>
  <si>
    <t xml:space="preserve"> = CONFORME PROJETO DE REDE DE LÓGICA (PRANCHA ÚNICA) = 516 + 20 = 536</t>
  </si>
  <si>
    <t>CONSIDERANDO CABO DE 2,5M = 2,5 X 24 = 60M</t>
  </si>
  <si>
    <t>2843,03</t>
  </si>
  <si>
    <t>TOTAL = 2843,03 m²(CONFORME TABELA DE RELAÇÃO DE AÇO DO PROJ. DE ESTRUTRURA METÁLICA)</t>
  </si>
  <si>
    <t xml:space="preserve"> ꓿ 162,74 M(CONFORME PRANCHA DE COBERTURA - MEDIDAS PELO DWG)</t>
  </si>
  <si>
    <t xml:space="preserve"> ꓿ 211,72 M(CONFORME PRANCHA DE COBERTURA - MEDIDAS PELO DWG)</t>
  </si>
  <si>
    <t xml:space="preserve"> ꓿ 28,92 M(CONFORME PRANCHA DE COBERTURA - MEDIDAS PELO DWG)</t>
  </si>
  <si>
    <t xml:space="preserve"> ꓿ 32925,07 KG(CONFORME TABELA DE RELAÇÃO DE AÇO DO PROJ. DE ESTRUTRURA METÁLICA)</t>
  </si>
  <si>
    <t xml:space="preserve"> ꓿ 576 UN(CONFORME TABELA DE RELAÇÃO DE AÇO DO PROJ. DE ESTRUTRURA METÁLICA)</t>
  </si>
  <si>
    <t xml:space="preserve"> ꓿ 3 UN = CONFORME PROJETO - PROCESSO DE SEGURANÇA CONTRA INCÊNDIO E PÂNICO</t>
  </si>
  <si>
    <t xml:space="preserve"> ꓿ 263 UN = CONFORME PROJETO - PROCESSO DE SEGURANÇA CONTRA INCÊNDIO E PÂNICO</t>
  </si>
  <si>
    <t xml:space="preserve"> ꓿ 3156 M = CONFORME PROJETO - PROCESSO DE SEGURANÇA CONTRA INCÊNDIO E PÂNICO</t>
  </si>
  <si>
    <t xml:space="preserve"> ꓿ 10 UN = CONFORME PROJETO - PROCESSO DE SEGURANÇA CONTRA INCÊNDIO E PÂNICO</t>
  </si>
  <si>
    <t xml:space="preserve"> ꓿ 1052 M = CONFORME PROJETO - PROCESSO DE SEGURANÇA CONTRA INCÊNDIO E PÂNICO</t>
  </si>
  <si>
    <t xml:space="preserve"> ꓿ 188 CJ = CONFORME PROJETO - PROCESSO DE SEGURANÇA CONTRA INCÊNDIO E PÂNICO</t>
  </si>
  <si>
    <t xml:space="preserve"> ꓿ 72 CJ = CONFORME PROJETO - PROCESSO DE SEGURANÇA CONTRA INCÊNDIO E PÂNICO</t>
  </si>
  <si>
    <t xml:space="preserve"> ꓿ 1 UN = CONFORME PROJETO - PROCESSO DE SEGURANÇA CONTRA INCÊNDIO E PÂNICO</t>
  </si>
  <si>
    <t xml:space="preserve"> ꓿ 318 UN = CONFORME PROJETO - PROCESSO DE SEGURANÇA CONTRA INCÊNDIO E PÂNICO</t>
  </si>
  <si>
    <t xml:space="preserve"> ꓿ 1630 M = CONFORME PROJETO - PROCESSO DE SEGURANÇA CONTRA INCÊNDIO E PÂNICO</t>
  </si>
  <si>
    <t xml:space="preserve"> ꓿ 1860 M = </t>
  </si>
  <si>
    <t xml:space="preserve"> ꓿ 255 UN = CONFORME PROJETO - PROCESSO DE SEGURANÇA CONTRA INCÊNDIO E PÂNICO</t>
  </si>
  <si>
    <t xml:space="preserve"> ꓿ 76 UN = CONFORME PROJETO - PROCESSO DE SEGURANÇA CONTRA INCÊNDIO E PÂNICO</t>
  </si>
  <si>
    <t xml:space="preserve"> ꓿ 20 UN = CONFORME PROJETO - PROCESSO DE SEGURANÇA CONTRA INCÊNDIO E PÂNICO</t>
  </si>
  <si>
    <t xml:space="preserve"> ꓿ 12 UN = CONFORME PROJETO - PROCESSO DE SEGURANÇA CONTRA INCÊNDIO E PÂNICO</t>
  </si>
  <si>
    <t xml:space="preserve"> ꓿ 7 UN = CONFORME PROJETO - PROCESSO DE SEGURANÇA CONTRA INCÊNDIO E PÂNICO</t>
  </si>
  <si>
    <t xml:space="preserve"> ꓿ 15 UN = CONFORME PROJETO - PROCESSO DE SEGURANÇA CONTRA INCÊNDIO E PÂNICO</t>
  </si>
  <si>
    <t xml:space="preserve"> ꓿ 1 CJ = CONFORME PROJETO - PROCESSO DE SEGURANÇA CONTRA INCÊNDIO E PÂNICO</t>
  </si>
  <si>
    <t xml:space="preserve"> ꓿ 207,12 M = CONFORME PROJETO - PROCESSO DE SEGURANÇA CONTRA INCÊNDIO E PÂNICO</t>
  </si>
  <si>
    <t xml:space="preserve"> ꓿ 0,89 m³ = CONFORME PROJETO - PROCESSO DE SEGURANÇA CONTRA INCÊNDIO E PÂNICO = 9,95 M * 0,3 M * 0,3 M (LARGURA E ALTURA ESTIMADAS PARA ESCAVAÇÃO) = 0,8955 M3</t>
  </si>
  <si>
    <t xml:space="preserve"> ꓿ 0,89 m³ = CONFORME PROJETO - PROCESSO DE SEGURANÇA CONTRA INCÊNDIO E PÂNICO</t>
  </si>
  <si>
    <t>MEMÓRIA CONFORME ITEM ANTERIOR</t>
  </si>
  <si>
    <t xml:space="preserve"> ꓿ 22 UN = CONFORME PROJETO - PROCESSO DE SEGURANÇA CONTRA INCÊNDIO E PÂNICO</t>
  </si>
  <si>
    <t xml:space="preserve"> ꓿ 35 UN = CONFORME PROJETO - PROCESSO DE SEGURANÇA CONTRA INCÊNDIO E PÂNICO</t>
  </si>
  <si>
    <t xml:space="preserve"> ꓿ 33 UN = CONFORME PROJETO - PROCESSO DE SEGURANÇA CONTRA INCÊNDIO E PÂNICO</t>
  </si>
  <si>
    <t xml:space="preserve"> ꓿ 2 UN = CONFORME PROJETO - PROCESSO DE SEGURANÇA CONTRA INCÊNDIO E PÂNICO</t>
  </si>
  <si>
    <t xml:space="preserve"> ꓿ 9,75 M = CONFORME PROJETO - PROCESSO DE SEGURANÇA CONTRA INCÊNDIO E PÂNICO</t>
  </si>
  <si>
    <t xml:space="preserve"> ꓿ 19,3 m² = CONFORME PROJETO DE GASES MEDICINAIS - CEM (FOLHA 01/04)
DETALHE CASA DE GÁS - VÁCUO CLÍNICO - COTAS EM PROJETO
A1 = ((1,50 X 2) + 3,00) X 2,10 - (2,00 X 2,00) = 12,60 - 4,00
A1 = 8,60 M²
DETALHE CASA DE GÁS - GÁS OXIGÊNIO - COTAS EM PROJETO
A2= ((1,50 X 2) + 4,00) X 2,10 - (2,00 X 2,00) = 14,70 - 4,00
A2 = 10,70 M²</t>
  </si>
  <si>
    <t xml:space="preserve">ÁREA TOTAL = A1 + A2 = 8,60 + 10,70 = 19,30 M²
</t>
  </si>
  <si>
    <t xml:space="preserve"> ꓿ 19,3 m² = CONFORME ITEM 16.1.1 (LADO INTERNO)
</t>
  </si>
  <si>
    <t xml:space="preserve">
</t>
  </si>
  <si>
    <t xml:space="preserve"> ꓿ 19,3 m² = CONFORME ITEM 16.1.1 (LADO EXTERNO)</t>
  </si>
  <si>
    <t xml:space="preserve"> ꓿ 19,3 m² = CONFORME ITEM 16.1.1 (LADO INTERNO)</t>
  </si>
  <si>
    <t xml:space="preserve"> ꓿ 12,55 m² = CONFORME PROJETO DE GASES MEDICINAIS - CEM (FOLHA 01/04)
DETALHE CASA DE GÁS - VÁCUO CLÍNICO - COTAS EM PROJETO
A1 = (3,30 X 1,65) = 5,45 M²</t>
  </si>
  <si>
    <t>DETALHE CASA DE GÁS - GÁS OXIGÊNIO - COTAS EM PROJETO
A2 = (4,30 X 1,65) = 7,10 M²
REA TOTAL = A1 + A2 = 5,45 + 7,10 = 12,55 M²</t>
  </si>
  <si>
    <t xml:space="preserve"> ꓿ 12,55 m² = CONFORME ITEM 16.1.6</t>
  </si>
  <si>
    <t xml:space="preserve"> ꓿ 8 m² = CONFORME PROJETO DE GASES MEDICINAIS - CEM (FOLHA 01/04)
DETALHE CASA DE GÁS - VÁCUO CLÍNICO - COTAS EM PROJETO
PORTA DE FERRO COM TELA = 2,00 X 2,00 = 4,00 M²</t>
  </si>
  <si>
    <t>DETALHE CASA DE GÁS - GÁS OXIGÊNIO - COTAS EM PROJETO
PORTA DE FERRO COM TELA = 2,00 X 2,00 = 4,00 M²
TOTAL = 4,00 + 4,00 = 8,00 M²</t>
  </si>
  <si>
    <t xml:space="preserve"> ꓿ 38,6 m² = CONFORME ITEM 16.1.1 ( CONSIDERANDO 2 LADOS)</t>
  </si>
  <si>
    <t>ÁREA = 19,30 X 2 = 38,60 M²</t>
  </si>
  <si>
    <t xml:space="preserve"> ꓿ 16 m² = CONFORME ITEM 16.1.8 ( CONSIDERANDO2 LADOS)</t>
  </si>
  <si>
    <t>ÁREA = 8,00 X 2 = 16,00 M²</t>
  </si>
  <si>
    <t xml:space="preserve"> ꓿ 21 UN = CONFORME PROJETO DE GASES MEDICINAIS - CEM (FOLHA 01/04)</t>
  </si>
  <si>
    <t>TABELA DE QUANTIDADE DAS TOMADAS</t>
  </si>
  <si>
    <t xml:space="preserve"> ꓿ 12 UN = CONFORME PROJETO DE GASES MEDICINAIS - CEM (FOLHA 01/04)</t>
  </si>
  <si>
    <t xml:space="preserve"> ꓿ 1 UN = CONFORME PROJETO DE GASES MEDICINAIS - CEM (FOLHA 01/04)</t>
  </si>
  <si>
    <t xml:space="preserve"> ꓿ 11 UN = CONFORME PROJETO DE GASES MEDICINAIS - CEM (FOLHA 01/04)</t>
  </si>
  <si>
    <t xml:space="preserve"> ꓿ 319,57 M = CONFORME PROJETO DE GASES MEDICINAIS - CEM (FOLHA 01/04)</t>
  </si>
  <si>
    <t>TABELA DE TUBOS</t>
  </si>
  <si>
    <t xml:space="preserve"> ꓿ 276,55 M = CONFORME PROJETO DE GASES MEDICINAIS - CEM (FOLHA 01/04)</t>
  </si>
  <si>
    <t xml:space="preserve"> ꓿ 128 UN = CONFORME PROJETO DE GASES MEDICINAIS - CEM (FOLHA 01/04)</t>
  </si>
  <si>
    <t>TABELA DE CONEXÕES DE TUBOS</t>
  </si>
  <si>
    <t xml:space="preserve"> ꓿ 30 UN = CONFORME PROJETO DE GASES MEDICINAIS - CEM (FOLHA 01/04)</t>
  </si>
  <si>
    <t xml:space="preserve"> ꓿ 16 UN = CONFORME PROJETO DE GASES MEDICINAIS - CEM (FOLHA 01/04)</t>
  </si>
  <si>
    <t xml:space="preserve"> ꓿ 32 UN = CONFORME PROJETO DE GASES MEDICINAIS - CEM (FOLHA 01/04)</t>
  </si>
  <si>
    <t xml:space="preserve"> ꓿ 13 UN = CONFORME PROJETO DE GASES MEDICINAIS - CEM (FOLHA 01/04)</t>
  </si>
  <si>
    <t xml:space="preserve"> ꓿ 8,6 m² CONFORME PROJETO ARQUITETÔNICO - CEM (FOLHA 04/27)</t>
  </si>
  <si>
    <t xml:space="preserve"> ꓿ 14,15 m² CONFORME PROJETO ARQUITETÔNICO - CEM (FOLHAS 04 (INDICAÇÃO) E 01/27 (METRAGEM))</t>
  </si>
  <si>
    <t xml:space="preserve"> ꓿ 3,21 m² CONFORME PROJETO ARQUITETÔNICO - CEM (FOLHA 04/27)</t>
  </si>
  <si>
    <t xml:space="preserve"> ꓿ 1 UN</t>
  </si>
  <si>
    <t xml:space="preserve"> ꓿ 6754,14 m²- Limpeza final da obra, área total conforme quadro de áreas</t>
  </si>
  <si>
    <t>1ª ETAPA (COBERTURA)</t>
  </si>
  <si>
    <t>2ª ETAPA (2 PAV E 1PAV)</t>
  </si>
  <si>
    <t>3ª ETAPA (TÉRREO E SUBSOLO)</t>
  </si>
  <si>
    <t>4ª ETAPA (EXTERNA E FINALIZAÇÃO)</t>
  </si>
  <si>
    <t xml:space="preserve">  </t>
  </si>
  <si>
    <t xml:space="preserve">Obra: REFORMA DO CEM - CENTRO ESPECIALIZADO MUNICIPAL "PRESIDENTE JÂNIO DA SILVA QUADROS"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</si>
</sst>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164" formatCode="#,##0.00%"/>
    <numFmt numFmtId="165" formatCode="#,##0.0000000"/>
    <numFmt numFmtId="166" formatCode="_-&quot;R$&quot;* #,##0.00_-;\-&quot;R$&quot;* #,##0.00_-;_-&quot;R$&quot;* &quot;-&quot;??_-;_-@_-"/>
    <numFmt numFmtId="167" formatCode="mm/yyyy"/>
    <numFmt numFmtId="168" formatCode="#,##0.00;[Red]#,##0.00"/>
    <numFmt numFmtId="169" formatCode="0.000%"/>
  </numFmts>
  <fonts count="58" x14ac:knownFonts="1">
    <font>
      <sz val="11"/>
      <color theme="1"/>
      <name val="Calibri"/>
      <family val="2"/>
      <scheme val="minor"/>
    </font>
    <font>
      <sz val="11"/>
      <color theme="1"/>
      <name val="Calibri"/>
      <family val="2"/>
      <scheme val="minor"/>
    </font>
    <font>
      <sz val="10"/>
      <color theme="1"/>
      <name val="Calibri"/>
      <family val="2"/>
      <scheme val="minor"/>
    </font>
    <font>
      <sz val="7.5"/>
      <color theme="1"/>
      <name val="Arial"/>
      <family val="2"/>
    </font>
    <font>
      <sz val="8"/>
      <color theme="1"/>
      <name val="Arial"/>
      <family val="2"/>
    </font>
    <font>
      <b/>
      <u/>
      <sz val="9"/>
      <color theme="0"/>
      <name val="Arial"/>
      <family val="2"/>
    </font>
    <font>
      <b/>
      <u/>
      <sz val="9"/>
      <color theme="1"/>
      <name val="Arial"/>
      <family val="2"/>
    </font>
    <font>
      <b/>
      <sz val="9"/>
      <color theme="1"/>
      <name val="Arial"/>
      <family val="2"/>
    </font>
    <font>
      <i/>
      <sz val="8"/>
      <color theme="1"/>
      <name val="Arial"/>
      <family val="2"/>
    </font>
    <font>
      <b/>
      <sz val="8"/>
      <color theme="1"/>
      <name val="Arial"/>
      <family val="2"/>
    </font>
    <font>
      <sz val="10"/>
      <color theme="1"/>
      <name val="Arial"/>
      <family val="2"/>
    </font>
    <font>
      <sz val="11"/>
      <name val="Arial"/>
      <family val="1"/>
    </font>
    <font>
      <sz val="7.5"/>
      <color theme="1"/>
      <name val="Calibri"/>
      <family val="2"/>
      <scheme val="minor"/>
    </font>
    <font>
      <b/>
      <sz val="7.5"/>
      <color theme="1"/>
      <name val="Arial"/>
      <family val="2"/>
    </font>
    <font>
      <b/>
      <sz val="7.5"/>
      <color theme="1"/>
      <name val="Arial Narrow"/>
      <family val="2"/>
    </font>
    <font>
      <b/>
      <sz val="7.5"/>
      <color theme="1"/>
      <name val="Calibri Light"/>
      <family val="2"/>
      <scheme val="major"/>
    </font>
    <font>
      <b/>
      <sz val="10"/>
      <color theme="1"/>
      <name val="Calibri"/>
      <family val="2"/>
      <scheme val="minor"/>
    </font>
    <font>
      <sz val="9"/>
      <color theme="1"/>
      <name val="Calibri Light"/>
      <family val="2"/>
      <scheme val="major"/>
    </font>
    <font>
      <sz val="10"/>
      <color theme="0"/>
      <name val="Calibri"/>
      <family val="2"/>
      <scheme val="minor"/>
    </font>
    <font>
      <sz val="7.5"/>
      <color rgb="FF000000"/>
      <name val="Arial"/>
      <family val="2"/>
    </font>
    <font>
      <b/>
      <sz val="9"/>
      <color theme="0"/>
      <name val="Arial"/>
      <family val="2"/>
    </font>
    <font>
      <sz val="9"/>
      <color theme="1"/>
      <name val="Calibri"/>
      <family val="2"/>
      <scheme val="minor"/>
    </font>
    <font>
      <sz val="7.5"/>
      <color theme="1"/>
      <name val="Arial Narrow"/>
      <family val="2"/>
    </font>
    <font>
      <sz val="11"/>
      <color theme="0"/>
      <name val="Arial"/>
      <family val="1"/>
    </font>
    <font>
      <sz val="7"/>
      <color theme="1"/>
      <name val="Arial"/>
      <family val="2"/>
    </font>
    <font>
      <b/>
      <sz val="8"/>
      <name val="Arial"/>
      <family val="1"/>
    </font>
    <font>
      <b/>
      <sz val="8"/>
      <name val="Arial"/>
      <family val="2"/>
    </font>
    <font>
      <b/>
      <sz val="9"/>
      <color theme="1"/>
      <name val="Calibri"/>
      <family val="2"/>
      <scheme val="minor"/>
    </font>
    <font>
      <sz val="10"/>
      <color rgb="FF000000"/>
      <name val="Arial"/>
      <family val="2"/>
    </font>
    <font>
      <sz val="8"/>
      <color rgb="FF000000"/>
      <name val="Arial"/>
      <family val="1"/>
    </font>
    <font>
      <sz val="8"/>
      <color theme="1"/>
      <name val="Calibri"/>
      <family val="2"/>
      <scheme val="minor"/>
    </font>
    <font>
      <b/>
      <sz val="8"/>
      <name val="Arial Narrow"/>
      <family val="2"/>
    </font>
    <font>
      <b/>
      <sz val="7.5"/>
      <name val="Arial Narrow"/>
      <family val="2"/>
    </font>
    <font>
      <b/>
      <sz val="7.5"/>
      <name val="Arial"/>
      <family val="1"/>
    </font>
    <font>
      <sz val="8"/>
      <name val="Arial"/>
      <family val="1"/>
    </font>
    <font>
      <sz val="8"/>
      <name val="Arial"/>
      <family val="2"/>
    </font>
    <font>
      <sz val="10"/>
      <name val="Calibri"/>
      <family val="2"/>
      <scheme val="minor"/>
    </font>
    <font>
      <b/>
      <u/>
      <sz val="8"/>
      <color theme="1"/>
      <name val="Arial"/>
      <family val="2"/>
    </font>
    <font>
      <b/>
      <i/>
      <u/>
      <sz val="9"/>
      <color theme="1"/>
      <name val="Arial"/>
      <family val="2"/>
    </font>
    <font>
      <sz val="9"/>
      <color theme="1"/>
      <name val="Arial"/>
      <family val="2"/>
    </font>
    <font>
      <b/>
      <i/>
      <sz val="8"/>
      <color theme="1"/>
      <name val="Arial"/>
      <family val="2"/>
    </font>
    <font>
      <b/>
      <sz val="10"/>
      <name val="Calibri"/>
      <family val="2"/>
      <scheme val="minor"/>
    </font>
    <font>
      <b/>
      <sz val="10"/>
      <color rgb="FFFF0000"/>
      <name val="Calibri"/>
      <family val="2"/>
      <scheme val="minor"/>
    </font>
    <font>
      <b/>
      <sz val="9"/>
      <color indexed="8"/>
      <name val="Arial"/>
      <family val="1"/>
      <charset val="204"/>
    </font>
    <font>
      <b/>
      <sz val="10"/>
      <color indexed="8"/>
      <name val="Arial"/>
      <family val="1"/>
      <charset val="204"/>
    </font>
    <font>
      <b/>
      <sz val="9"/>
      <color indexed="8"/>
      <name val="Arial"/>
      <family val="2"/>
    </font>
    <font>
      <sz val="10"/>
      <color indexed="8"/>
      <name val="Arial"/>
      <family val="1"/>
      <charset val="204"/>
    </font>
    <font>
      <sz val="10"/>
      <name val="Courier"/>
      <family val="3"/>
    </font>
    <font>
      <sz val="9"/>
      <color indexed="8"/>
      <name val="Arial"/>
      <family val="2"/>
    </font>
    <font>
      <b/>
      <u/>
      <sz val="8"/>
      <name val="Arial"/>
      <family val="2"/>
    </font>
    <font>
      <i/>
      <sz val="10"/>
      <color theme="1"/>
      <name val="Calibri"/>
      <family val="2"/>
      <scheme val="minor"/>
    </font>
    <font>
      <b/>
      <sz val="8"/>
      <color indexed="8"/>
      <name val="Arial"/>
      <family val="2"/>
    </font>
    <font>
      <sz val="8"/>
      <color indexed="8"/>
      <name val="Arial"/>
      <family val="2"/>
    </font>
    <font>
      <b/>
      <i/>
      <sz val="8"/>
      <color indexed="8"/>
      <name val="Arial Narrow"/>
      <family val="2"/>
    </font>
    <font>
      <b/>
      <u/>
      <sz val="8"/>
      <color indexed="8"/>
      <name val="Arial"/>
      <family val="2"/>
    </font>
    <font>
      <b/>
      <sz val="10"/>
      <color theme="1"/>
      <name val="Cambria"/>
      <family val="1"/>
    </font>
    <font>
      <sz val="8"/>
      <color indexed="8"/>
      <name val="Arial"/>
      <family val="1"/>
      <charset val="204"/>
    </font>
    <font>
      <b/>
      <sz val="8"/>
      <color theme="0"/>
      <name val="Arial"/>
      <family val="2"/>
    </font>
  </fonts>
  <fills count="15">
    <fill>
      <patternFill patternType="none"/>
    </fill>
    <fill>
      <patternFill patternType="gray125"/>
    </fill>
    <fill>
      <patternFill patternType="solid">
        <fgColor theme="0" tint="-0.14999847407452621"/>
        <bgColor indexed="64"/>
      </patternFill>
    </fill>
    <fill>
      <patternFill patternType="solid">
        <fgColor rgb="FFFFFFFF"/>
      </patternFill>
    </fill>
    <fill>
      <patternFill patternType="solid">
        <fgColor rgb="FFD8ECF6"/>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BEBEBE"/>
        <bgColor indexed="64"/>
      </patternFill>
    </fill>
    <fill>
      <patternFill patternType="solid">
        <fgColor rgb="FFFFFFFF"/>
        <bgColor indexed="64"/>
      </patternFill>
    </fill>
    <fill>
      <patternFill patternType="solid">
        <fgColor theme="0" tint="-0.249977111117893"/>
        <bgColor indexed="64"/>
      </patternFill>
    </fill>
    <fill>
      <patternFill patternType="solid">
        <fgColor rgb="FFD8ECF6"/>
        <bgColor indexed="64"/>
      </patternFill>
    </fill>
    <fill>
      <patternFill patternType="solid">
        <fgColor theme="8"/>
        <bgColor theme="8"/>
      </patternFill>
    </fill>
    <fill>
      <patternFill patternType="solid">
        <fgColor theme="8" tint="0.79998168889431442"/>
        <bgColor theme="8" tint="0.79998168889431442"/>
      </patternFill>
    </fill>
  </fills>
  <borders count="70">
    <border>
      <left/>
      <right/>
      <top/>
      <bottom/>
      <diagonal/>
    </border>
    <border>
      <left/>
      <right/>
      <top style="medium">
        <color theme="4" tint="-0.249977111117893"/>
      </top>
      <bottom/>
      <diagonal/>
    </border>
    <border>
      <left/>
      <right/>
      <top/>
      <bottom style="medium">
        <color theme="4" tint="-0.249977111117893"/>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9847407452621"/>
      </left>
      <right/>
      <top style="thin">
        <color theme="0" tint="-0.14996795556505021"/>
      </top>
      <bottom style="thin">
        <color theme="0" tint="-0.14996795556505021"/>
      </bottom>
      <diagonal/>
    </border>
    <border>
      <left/>
      <right style="thin">
        <color rgb="FFD6D6D6"/>
      </right>
      <top/>
      <bottom style="thin">
        <color rgb="FFD6D6D6"/>
      </bottom>
      <diagonal/>
    </border>
    <border>
      <left style="thin">
        <color rgb="FFD6D6D6"/>
      </left>
      <right style="thin">
        <color rgb="FFD6D6D6"/>
      </right>
      <top style="thin">
        <color rgb="FFD6D6D6"/>
      </top>
      <bottom style="thin">
        <color rgb="FFD6D6D6"/>
      </bottom>
      <diagonal/>
    </border>
    <border>
      <left style="thin">
        <color rgb="FFD6D6D6"/>
      </left>
      <right style="thin">
        <color rgb="FFD6D6D6"/>
      </right>
      <top/>
      <bottom style="thin">
        <color rgb="FFD6D6D6"/>
      </bottom>
      <diagonal/>
    </border>
    <border>
      <left/>
      <right style="thin">
        <color rgb="FFCCCCCC"/>
      </right>
      <top/>
      <bottom style="thin">
        <color rgb="FFCCCCCC"/>
      </bottom>
      <diagonal/>
    </border>
    <border>
      <left/>
      <right/>
      <top/>
      <bottom style="thin">
        <color rgb="FFCCCCCC"/>
      </bottom>
      <diagonal/>
    </border>
    <border>
      <left/>
      <right/>
      <top/>
      <bottom style="thin">
        <color theme="2" tint="-0.249977111117893"/>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style="thin">
        <color theme="2" tint="-0.249977111117893"/>
      </top>
      <bottom style="thick">
        <color theme="5" tint="-0.24994659260841701"/>
      </bottom>
      <diagonal/>
    </border>
    <border>
      <left style="thin">
        <color theme="2" tint="-0.249977111117893"/>
      </left>
      <right style="thin">
        <color theme="2" tint="-0.249977111117893"/>
      </right>
      <top style="thin">
        <color theme="2" tint="-0.249977111117893"/>
      </top>
      <bottom/>
      <diagonal/>
    </border>
    <border>
      <left style="thin">
        <color theme="2" tint="-0.249977111117893"/>
      </left>
      <right/>
      <top style="thin">
        <color theme="2" tint="-0.249977111117893"/>
      </top>
      <bottom/>
      <diagonal/>
    </border>
    <border>
      <left/>
      <right/>
      <top style="thin">
        <color theme="2" tint="-0.249977111117893"/>
      </top>
      <bottom/>
      <diagonal/>
    </border>
    <border>
      <left style="thin">
        <color theme="2" tint="-0.249977111117893"/>
      </left>
      <right style="thin">
        <color theme="2" tint="-0.249977111117893"/>
      </right>
      <top/>
      <bottom style="thin">
        <color theme="2" tint="-0.249977111117893"/>
      </bottom>
      <diagonal/>
    </border>
    <border>
      <left style="thin">
        <color theme="2" tint="-0.249977111117893"/>
      </left>
      <right/>
      <top/>
      <bottom style="thin">
        <color theme="2" tint="-0.249977111117893"/>
      </bottom>
      <diagonal/>
    </border>
    <border>
      <left/>
      <right/>
      <top/>
      <bottom style="double">
        <color theme="2" tint="-0.24997711111789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top style="thin">
        <color rgb="FF000000"/>
      </top>
      <bottom style="hair">
        <color rgb="FF000000"/>
      </bottom>
      <diagonal/>
    </border>
    <border>
      <left/>
      <right/>
      <top style="thin">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top style="hair">
        <color rgb="FF000000"/>
      </top>
      <bottom style="thin">
        <color rgb="FF000000"/>
      </bottom>
      <diagonal/>
    </border>
    <border>
      <left/>
      <right/>
      <top style="hair">
        <color rgb="FF000000"/>
      </top>
      <bottom style="thin">
        <color rgb="FF000000"/>
      </bottom>
      <diagonal/>
    </border>
    <border>
      <left style="thin">
        <color theme="0" tint="-0.14996795556505021"/>
      </left>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top style="thin">
        <color theme="0" tint="-0.14996795556505021"/>
      </top>
      <bottom/>
      <diagonal/>
    </border>
    <border>
      <left style="thin">
        <color theme="0" tint="-0.14993743705557422"/>
      </left>
      <right style="thin">
        <color theme="0" tint="-0.14996795556505021"/>
      </right>
      <top style="thin">
        <color theme="0" tint="-0.14996795556505021"/>
      </top>
      <bottom/>
      <diagonal/>
    </border>
    <border>
      <left style="thin">
        <color theme="0" tint="-0.14999847407452621"/>
      </left>
      <right/>
      <top style="thin">
        <color theme="0" tint="-0.14996795556505021"/>
      </top>
      <bottom/>
      <diagonal/>
    </border>
    <border>
      <left style="thin">
        <color theme="0" tint="-0.14993743705557422"/>
      </left>
      <right style="thin">
        <color theme="0" tint="-0.14999847407452621"/>
      </right>
      <top style="thin">
        <color theme="0" tint="-0.14996795556505021"/>
      </top>
      <bottom/>
      <diagonal/>
    </border>
    <border>
      <left style="thin">
        <color theme="0" tint="-0.14993743705557422"/>
      </left>
      <right/>
      <top style="thin">
        <color theme="0" tint="-0.14996795556505021"/>
      </top>
      <bottom style="thin">
        <color theme="0" tint="-0.14996795556505021"/>
      </bottom>
      <diagonal/>
    </border>
    <border>
      <left style="thin">
        <color theme="0" tint="-0.14993743705557422"/>
      </left>
      <right style="thin">
        <color theme="0" tint="-0.14999847407452621"/>
      </right>
      <top style="thin">
        <color theme="0" tint="-0.14996795556505021"/>
      </top>
      <bottom style="thin">
        <color theme="0" tint="-0.14996795556505021"/>
      </bottom>
      <diagonal/>
    </border>
    <border>
      <left style="thin">
        <color rgb="FFD6D6D6"/>
      </left>
      <right/>
      <top style="thin">
        <color rgb="FFD6D6D6"/>
      </top>
      <bottom/>
      <diagonal/>
    </border>
    <border>
      <left style="thin">
        <color rgb="FFD6D6D6"/>
      </left>
      <right style="thin">
        <color rgb="FFD6D6D6"/>
      </right>
      <top style="thin">
        <color theme="0" tint="-0.14993743705557422"/>
      </top>
      <bottom/>
      <diagonal/>
    </border>
    <border>
      <left style="thin">
        <color rgb="FFD6D6D6"/>
      </left>
      <right style="thin">
        <color rgb="FFD6D6D6"/>
      </right>
      <top style="thin">
        <color rgb="FFD6D6D6"/>
      </top>
      <bottom/>
      <diagonal/>
    </border>
    <border>
      <left style="thin">
        <color rgb="FFD6D6D6"/>
      </left>
      <right/>
      <top style="thin">
        <color rgb="FFD6D6D6"/>
      </top>
      <bottom style="thin">
        <color rgb="FFD6D6D6"/>
      </bottom>
      <diagonal/>
    </border>
    <border>
      <left/>
      <right style="thin">
        <color rgb="FFCCCCCC"/>
      </right>
      <top/>
      <bottom/>
      <diagonal/>
    </border>
    <border>
      <left/>
      <right style="thin">
        <color rgb="FFCCCCCC"/>
      </right>
      <top style="thin">
        <color theme="0" tint="-0.249977111117893"/>
      </top>
      <bottom style="thin">
        <color rgb="FFCCCCCC"/>
      </bottom>
      <diagonal/>
    </border>
    <border>
      <left/>
      <right/>
      <top style="thin">
        <color theme="0" tint="-0.249977111117893"/>
      </top>
      <bottom style="thin">
        <color rgb="FFCCCCCC"/>
      </bottom>
      <diagonal/>
    </border>
    <border>
      <left/>
      <right style="thin">
        <color rgb="FFCCCCCC"/>
      </right>
      <top style="thin">
        <color theme="0" tint="-0.249977111117893"/>
      </top>
      <bottom/>
      <diagonal/>
    </border>
    <border>
      <left style="thin">
        <color theme="8" tint="0.39997558519241921"/>
      </left>
      <right/>
      <top style="thin">
        <color theme="8" tint="0.39997558519241921"/>
      </top>
      <bottom/>
      <diagonal/>
    </border>
    <border>
      <left/>
      <right/>
      <top style="thin">
        <color theme="8" tint="0.39997558519241921"/>
      </top>
      <bottom/>
      <diagonal/>
    </border>
    <border>
      <left/>
      <right style="thin">
        <color theme="8" tint="0.39997558519241921"/>
      </right>
      <top style="thin">
        <color theme="8" tint="0.39997558519241921"/>
      </top>
      <bottom/>
      <diagonal/>
    </border>
    <border>
      <left style="thin">
        <color theme="8" tint="0.39997558519241921"/>
      </left>
      <right/>
      <top style="thin">
        <color theme="8" tint="0.39997558519241921"/>
      </top>
      <bottom style="thin">
        <color theme="8" tint="0.39997558519241921"/>
      </bottom>
      <diagonal/>
    </border>
    <border>
      <left/>
      <right/>
      <top style="thin">
        <color theme="8" tint="0.39997558519241921"/>
      </top>
      <bottom style="thin">
        <color theme="8" tint="0.39997558519241921"/>
      </bottom>
      <diagonal/>
    </border>
    <border>
      <left/>
      <right style="thin">
        <color theme="8" tint="0.39997558519241921"/>
      </right>
      <top style="thin">
        <color theme="8" tint="0.39997558519241921"/>
      </top>
      <bottom style="thin">
        <color theme="8" tint="0.39997558519241921"/>
      </bottom>
      <diagonal/>
    </border>
    <border>
      <left style="thin">
        <color theme="0" tint="-0.14993743705557422"/>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2" tint="-0.249977111117893"/>
      </left>
      <right/>
      <top style="thin">
        <color theme="2" tint="-0.249977111117893"/>
      </top>
      <bottom style="thick">
        <color theme="5" tint="-0.24994659260841701"/>
      </bottom>
      <diagonal/>
    </border>
    <border>
      <left style="thin">
        <color indexed="64"/>
      </left>
      <right style="thin">
        <color theme="2" tint="-0.249977111117893"/>
      </right>
      <top style="thin">
        <color theme="2" tint="-0.249977111117893"/>
      </top>
      <bottom style="thick">
        <color theme="5" tint="-0.24994659260841701"/>
      </bottom>
      <diagonal/>
    </border>
    <border>
      <left style="thin">
        <color theme="2" tint="-0.249977111117893"/>
      </left>
      <right style="thin">
        <color indexed="64"/>
      </right>
      <top style="thin">
        <color theme="2" tint="-0.249977111117893"/>
      </top>
      <bottom style="thick">
        <color theme="5" tint="-0.24994659260841701"/>
      </bottom>
      <diagonal/>
    </border>
    <border>
      <left/>
      <right style="thin">
        <color theme="2" tint="-0.249977111117893"/>
      </right>
      <top style="thin">
        <color theme="2" tint="-0.249977111117893"/>
      </top>
      <bottom style="thick">
        <color theme="5" tint="-0.24994659260841701"/>
      </bottom>
      <diagonal/>
    </border>
    <border>
      <left style="thin">
        <color indexed="64"/>
      </left>
      <right/>
      <top style="thin">
        <color theme="2" tint="-0.249977111117893"/>
      </top>
      <bottom style="thick">
        <color theme="5" tint="-0.24994659260841701"/>
      </bottom>
      <diagonal/>
    </border>
  </borders>
  <cellStyleXfs count="7">
    <xf numFmtId="0" fontId="0" fillId="0" borderId="0"/>
    <xf numFmtId="0" fontId="2" fillId="0" borderId="0"/>
    <xf numFmtId="9" fontId="2" fillId="0" borderId="0" applyFont="0" applyFill="0" applyBorder="0" applyAlignment="0" applyProtection="0"/>
    <xf numFmtId="0" fontId="11" fillId="0" borderId="0"/>
    <xf numFmtId="10" fontId="28" fillId="6" borderId="12">
      <alignment horizontal="center" vertical="center" wrapText="1"/>
    </xf>
    <xf numFmtId="0" fontId="1" fillId="0" borderId="0"/>
    <xf numFmtId="9" fontId="47" fillId="0" borderId="0" applyFont="0" applyFill="0" applyBorder="0" applyAlignment="0" applyProtection="0"/>
  </cellStyleXfs>
  <cellXfs count="295">
    <xf numFmtId="0" fontId="0" fillId="0" borderId="0" xfId="0"/>
    <xf numFmtId="0" fontId="2" fillId="0" borderId="0" xfId="1" applyAlignment="1">
      <alignment vertical="top" wrapText="1"/>
    </xf>
    <xf numFmtId="0" fontId="4" fillId="0" borderId="0" xfId="1" applyFont="1" applyFill="1" applyAlignment="1">
      <alignment vertical="top" wrapText="1"/>
    </xf>
    <xf numFmtId="0" fontId="5" fillId="0" borderId="0" xfId="1" applyFont="1" applyFill="1" applyAlignment="1">
      <alignment vertical="top" wrapText="1"/>
    </xf>
    <xf numFmtId="0" fontId="6" fillId="0" borderId="0" xfId="1" applyFont="1" applyFill="1" applyAlignment="1">
      <alignment vertical="top" wrapText="1"/>
    </xf>
    <xf numFmtId="0" fontId="2" fillId="0" borderId="0" xfId="1"/>
    <xf numFmtId="0" fontId="4" fillId="0" borderId="0" xfId="1" applyFont="1" applyFill="1" applyAlignment="1">
      <alignment horizontal="left" vertical="top" wrapText="1"/>
    </xf>
    <xf numFmtId="0" fontId="2" fillId="0" borderId="0" xfId="1" applyFill="1"/>
    <xf numFmtId="0" fontId="8" fillId="0" borderId="0" xfId="1" applyFont="1" applyAlignment="1"/>
    <xf numFmtId="10" fontId="8" fillId="0" borderId="0" xfId="2" applyNumberFormat="1" applyFont="1" applyAlignment="1"/>
    <xf numFmtId="0" fontId="2" fillId="0" borderId="0" xfId="1" applyNumberFormat="1" applyFill="1"/>
    <xf numFmtId="0" fontId="2" fillId="0" borderId="0" xfId="1" applyNumberFormat="1"/>
    <xf numFmtId="0" fontId="4" fillId="0" borderId="0" xfId="1" applyNumberFormat="1" applyFont="1"/>
    <xf numFmtId="0" fontId="9" fillId="0" borderId="0" xfId="1" applyNumberFormat="1" applyFont="1" applyAlignment="1">
      <alignment wrapText="1"/>
    </xf>
    <xf numFmtId="164" fontId="9" fillId="0" borderId="0" xfId="1" applyNumberFormat="1" applyFont="1" applyAlignment="1">
      <alignment wrapText="1"/>
    </xf>
    <xf numFmtId="0" fontId="3" fillId="0" borderId="0" xfId="1" applyFont="1" applyAlignment="1">
      <alignment vertical="top" wrapText="1"/>
    </xf>
    <xf numFmtId="0" fontId="9" fillId="0" borderId="0" xfId="1" applyFont="1" applyAlignment="1">
      <alignment wrapText="1"/>
    </xf>
    <xf numFmtId="4" fontId="9" fillId="0" borderId="0" xfId="1" applyNumberFormat="1" applyFont="1" applyAlignment="1">
      <alignment horizontal="center"/>
    </xf>
    <xf numFmtId="0" fontId="10" fillId="0" borderId="0" xfId="1" applyFont="1"/>
    <xf numFmtId="0" fontId="4" fillId="0" borderId="0" xfId="1" applyFont="1"/>
    <xf numFmtId="0" fontId="9" fillId="0" borderId="0" xfId="1" applyFont="1" applyAlignment="1">
      <alignment horizontal="right"/>
    </xf>
    <xf numFmtId="4" fontId="9" fillId="0" borderId="0" xfId="1" applyNumberFormat="1" applyFont="1" applyAlignment="1">
      <alignment horizontal="right"/>
    </xf>
    <xf numFmtId="0" fontId="12" fillId="0" borderId="0" xfId="1" applyFont="1"/>
    <xf numFmtId="0" fontId="3" fillId="0" borderId="3" xfId="1" applyNumberFormat="1" applyFont="1" applyFill="1" applyBorder="1" applyAlignment="1">
      <alignment vertical="top" wrapText="1"/>
    </xf>
    <xf numFmtId="0" fontId="15" fillId="0" borderId="0" xfId="1" applyNumberFormat="1" applyFont="1" applyFill="1" applyAlignment="1">
      <alignment vertical="top"/>
    </xf>
    <xf numFmtId="0" fontId="16" fillId="0" borderId="0" xfId="1" applyFont="1"/>
    <xf numFmtId="0" fontId="3" fillId="0" borderId="4" xfId="1" applyNumberFormat="1" applyFont="1" applyFill="1" applyBorder="1" applyAlignment="1">
      <alignment vertical="top" wrapText="1"/>
    </xf>
    <xf numFmtId="0" fontId="3" fillId="0" borderId="5" xfId="1" applyNumberFormat="1" applyFont="1" applyFill="1" applyBorder="1" applyAlignment="1">
      <alignment vertical="top" wrapText="1"/>
    </xf>
    <xf numFmtId="0" fontId="3" fillId="0" borderId="0" xfId="1" applyFont="1" applyFill="1" applyAlignment="1">
      <alignment vertical="top" wrapText="1"/>
    </xf>
    <xf numFmtId="0" fontId="17" fillId="0" borderId="5" xfId="1" applyNumberFormat="1" applyFont="1" applyFill="1" applyBorder="1" applyAlignment="1">
      <alignment vertical="top" wrapText="1"/>
    </xf>
    <xf numFmtId="0" fontId="18" fillId="0" borderId="0" xfId="1" applyFont="1"/>
    <xf numFmtId="0" fontId="3" fillId="0" borderId="6" xfId="1" applyNumberFormat="1" applyFont="1" applyFill="1" applyBorder="1" applyAlignment="1">
      <alignment vertical="top" wrapText="1"/>
    </xf>
    <xf numFmtId="0" fontId="19" fillId="0" borderId="7" xfId="1" applyNumberFormat="1" applyFont="1" applyFill="1" applyBorder="1" applyAlignment="1">
      <alignment vertical="top" wrapText="1"/>
    </xf>
    <xf numFmtId="0" fontId="19" fillId="0" borderId="6" xfId="1" applyNumberFormat="1" applyFont="1" applyFill="1" applyBorder="1" applyAlignment="1">
      <alignment vertical="top" wrapText="1"/>
    </xf>
    <xf numFmtId="0" fontId="20" fillId="0" borderId="0" xfId="1" applyFont="1" applyFill="1" applyBorder="1" applyAlignment="1">
      <alignment horizontal="center" vertical="top" wrapText="1"/>
    </xf>
    <xf numFmtId="0" fontId="21" fillId="0" borderId="0" xfId="1" applyFont="1" applyAlignment="1">
      <alignment vertical="top" wrapText="1"/>
    </xf>
    <xf numFmtId="0" fontId="3" fillId="0" borderId="0" xfId="1" applyFont="1" applyBorder="1" applyAlignment="1">
      <alignment horizontal="left" vertical="top" wrapText="1"/>
    </xf>
    <xf numFmtId="0" fontId="22" fillId="0" borderId="8" xfId="1" applyNumberFormat="1" applyFont="1" applyFill="1" applyBorder="1" applyAlignment="1">
      <alignment vertical="top" wrapText="1"/>
    </xf>
    <xf numFmtId="0" fontId="3" fillId="0" borderId="8" xfId="1" applyNumberFormat="1" applyFont="1" applyFill="1" applyBorder="1" applyAlignment="1">
      <alignment vertical="top" wrapText="1"/>
    </xf>
    <xf numFmtId="0" fontId="3" fillId="0" borderId="8" xfId="1" applyFont="1" applyFill="1" applyBorder="1" applyAlignment="1">
      <alignment vertical="top" wrapText="1"/>
    </xf>
    <xf numFmtId="0" fontId="3" fillId="0" borderId="9" xfId="1" applyNumberFormat="1" applyFont="1" applyFill="1" applyBorder="1" applyAlignment="1">
      <alignment vertical="top" wrapText="1"/>
    </xf>
    <xf numFmtId="0" fontId="3" fillId="0" borderId="0" xfId="1" applyNumberFormat="1" applyFont="1" applyFill="1" applyBorder="1" applyAlignment="1">
      <alignment vertical="top" wrapText="1"/>
    </xf>
    <xf numFmtId="0" fontId="6" fillId="2" borderId="0" xfId="1" applyFont="1" applyFill="1" applyAlignment="1">
      <alignment horizontal="center" vertical="top" wrapText="1"/>
    </xf>
    <xf numFmtId="0" fontId="11" fillId="0" borderId="0" xfId="3" applyAlignment="1">
      <alignment vertical="center"/>
    </xf>
    <xf numFmtId="0" fontId="23" fillId="0" borderId="0" xfId="3" applyFont="1" applyAlignment="1">
      <alignment vertical="center"/>
    </xf>
    <xf numFmtId="0" fontId="24" fillId="0" borderId="0" xfId="1" applyFont="1" applyFill="1" applyAlignment="1">
      <alignment horizontal="left" vertical="top" wrapText="1"/>
    </xf>
    <xf numFmtId="0" fontId="24" fillId="0" borderId="0" xfId="1" applyFont="1" applyFill="1" applyBorder="1" applyAlignment="1">
      <alignment horizontal="left" vertical="top" wrapText="1"/>
    </xf>
    <xf numFmtId="0" fontId="25" fillId="3" borderId="11" xfId="3" applyFont="1" applyFill="1" applyBorder="1" applyAlignment="1">
      <alignment horizontal="left" vertical="center" wrapText="1"/>
    </xf>
    <xf numFmtId="0" fontId="25" fillId="3" borderId="11" xfId="3" applyFont="1" applyFill="1" applyBorder="1" applyAlignment="1">
      <alignment horizontal="right" vertical="center"/>
    </xf>
    <xf numFmtId="0" fontId="26" fillId="3" borderId="11" xfId="3" applyFont="1" applyFill="1" applyBorder="1" applyAlignment="1">
      <alignment horizontal="right" vertical="center"/>
    </xf>
    <xf numFmtId="0" fontId="25" fillId="3" borderId="11" xfId="3" applyFont="1" applyFill="1" applyBorder="1" applyAlignment="1">
      <alignment horizontal="center" vertical="center" wrapText="1"/>
    </xf>
    <xf numFmtId="0" fontId="25" fillId="3" borderId="0" xfId="3" applyFont="1" applyFill="1" applyBorder="1" applyAlignment="1">
      <alignment horizontal="center" vertical="center" wrapText="1"/>
    </xf>
    <xf numFmtId="0" fontId="16" fillId="0" borderId="0" xfId="3" applyFont="1" applyAlignment="1">
      <alignment horizontal="center" vertical="center"/>
    </xf>
    <xf numFmtId="0" fontId="27" fillId="0" borderId="0" xfId="3" applyFont="1"/>
    <xf numFmtId="10" fontId="25" fillId="5" borderId="11" xfId="3" applyNumberFormat="1" applyFont="1" applyFill="1" applyBorder="1" applyAlignment="1">
      <alignment horizontal="right" vertical="center" wrapText="1"/>
    </xf>
    <xf numFmtId="10" fontId="19" fillId="6" borderId="12" xfId="4" applyFont="1">
      <alignment horizontal="center" vertical="center" wrapText="1"/>
    </xf>
    <xf numFmtId="10" fontId="29" fillId="6" borderId="12" xfId="4" applyFont="1">
      <alignment horizontal="center" vertical="center" wrapText="1"/>
    </xf>
    <xf numFmtId="10" fontId="27" fillId="0" borderId="0" xfId="3" applyNumberFormat="1" applyFont="1"/>
    <xf numFmtId="165" fontId="30" fillId="0" borderId="0" xfId="3" applyNumberFormat="1" applyFont="1"/>
    <xf numFmtId="4" fontId="25" fillId="4" borderId="11" xfId="3" applyNumberFormat="1" applyFont="1" applyFill="1" applyBorder="1" applyAlignment="1">
      <alignment horizontal="right" vertical="center" wrapText="1"/>
    </xf>
    <xf numFmtId="4" fontId="19" fillId="7" borderId="11" xfId="1" applyNumberFormat="1" applyFont="1" applyFill="1" applyBorder="1" applyAlignment="1">
      <alignment horizontal="center" vertical="center" wrapText="1"/>
    </xf>
    <xf numFmtId="4" fontId="25" fillId="4" borderId="0" xfId="3" applyNumberFormat="1" applyFont="1" applyFill="1" applyBorder="1" applyAlignment="1">
      <alignment horizontal="right" vertical="center" wrapText="1"/>
    </xf>
    <xf numFmtId="4" fontId="27" fillId="0" borderId="0" xfId="3" applyNumberFormat="1" applyFont="1"/>
    <xf numFmtId="0" fontId="25" fillId="4" borderId="0" xfId="3" applyFont="1" applyFill="1" applyBorder="1" applyAlignment="1">
      <alignment horizontal="left" vertical="center" wrapText="1"/>
    </xf>
    <xf numFmtId="10" fontId="25" fillId="4" borderId="16" xfId="2" applyNumberFormat="1" applyFont="1" applyFill="1" applyBorder="1" applyAlignment="1">
      <alignment horizontal="center" vertical="center" wrapText="1"/>
    </xf>
    <xf numFmtId="4" fontId="25" fillId="4" borderId="17" xfId="3" applyNumberFormat="1" applyFont="1" applyFill="1" applyBorder="1" applyAlignment="1">
      <alignment horizontal="right" vertical="center" wrapText="1"/>
    </xf>
    <xf numFmtId="4" fontId="19" fillId="7" borderId="17" xfId="1" applyNumberFormat="1" applyFont="1" applyFill="1" applyBorder="1" applyAlignment="1">
      <alignment horizontal="center" vertical="center" wrapText="1"/>
    </xf>
    <xf numFmtId="10" fontId="25" fillId="5" borderId="16" xfId="5" applyNumberFormat="1" applyFont="1" applyFill="1" applyBorder="1" applyAlignment="1">
      <alignment horizontal="center" vertical="center"/>
    </xf>
    <xf numFmtId="166" fontId="31" fillId="5" borderId="17" xfId="5" applyNumberFormat="1" applyFont="1" applyFill="1" applyBorder="1" applyAlignment="1">
      <alignment vertical="center"/>
    </xf>
    <xf numFmtId="4" fontId="32" fillId="0" borderId="11" xfId="3" applyNumberFormat="1" applyFont="1" applyBorder="1" applyAlignment="1">
      <alignment horizontal="center" vertical="center"/>
    </xf>
    <xf numFmtId="166" fontId="25" fillId="0" borderId="0" xfId="3" applyNumberFormat="1" applyFont="1" applyFill="1" applyBorder="1" applyAlignment="1">
      <alignment vertical="center"/>
    </xf>
    <xf numFmtId="10" fontId="33" fillId="0" borderId="11" xfId="3" applyNumberFormat="1" applyFont="1" applyBorder="1" applyAlignment="1">
      <alignment horizontal="center" vertical="center"/>
    </xf>
    <xf numFmtId="10" fontId="25" fillId="0" borderId="0" xfId="3" applyNumberFormat="1" applyFont="1" applyBorder="1" applyAlignment="1">
      <alignment horizontal="center" vertical="center"/>
    </xf>
    <xf numFmtId="4" fontId="30" fillId="0" borderId="0" xfId="3" applyNumberFormat="1" applyFont="1"/>
    <xf numFmtId="10" fontId="33" fillId="0" borderId="11" xfId="3" applyNumberFormat="1" applyFont="1" applyFill="1" applyBorder="1" applyAlignment="1">
      <alignment horizontal="center" vertical="center"/>
    </xf>
    <xf numFmtId="10" fontId="25" fillId="0" borderId="0" xfId="3" applyNumberFormat="1" applyFont="1" applyFill="1" applyBorder="1" applyAlignment="1">
      <alignment horizontal="center" vertical="center"/>
    </xf>
    <xf numFmtId="4" fontId="32" fillId="0" borderId="11" xfId="3" applyNumberFormat="1" applyFont="1" applyFill="1" applyBorder="1" applyAlignment="1">
      <alignment horizontal="center" vertical="center"/>
    </xf>
    <xf numFmtId="4" fontId="25" fillId="0" borderId="0" xfId="3" applyNumberFormat="1" applyFont="1" applyFill="1" applyBorder="1" applyAlignment="1">
      <alignment horizontal="center" vertical="center"/>
    </xf>
    <xf numFmtId="0" fontId="25" fillId="3" borderId="0" xfId="3" applyFont="1" applyFill="1" applyBorder="1" applyAlignment="1">
      <alignment horizontal="right" vertical="center" wrapText="1"/>
    </xf>
    <xf numFmtId="4" fontId="25" fillId="0" borderId="0" xfId="3" applyNumberFormat="1" applyFont="1" applyBorder="1" applyAlignment="1">
      <alignment horizontal="center" vertical="center"/>
    </xf>
    <xf numFmtId="0" fontId="34" fillId="0" borderId="0" xfId="3" applyFont="1" applyAlignment="1">
      <alignment vertical="center"/>
    </xf>
    <xf numFmtId="44" fontId="34" fillId="0" borderId="18" xfId="3" applyNumberFormat="1" applyFont="1" applyBorder="1" applyAlignment="1">
      <alignment vertical="center"/>
    </xf>
    <xf numFmtId="10" fontId="34" fillId="0" borderId="0" xfId="3" applyNumberFormat="1" applyFont="1" applyAlignment="1">
      <alignment horizontal="center" vertical="center"/>
    </xf>
    <xf numFmtId="10" fontId="11" fillId="0" borderId="0" xfId="3" applyNumberFormat="1" applyAlignment="1">
      <alignment vertical="center"/>
    </xf>
    <xf numFmtId="166" fontId="11" fillId="0" borderId="0" xfId="3" applyNumberFormat="1" applyAlignment="1">
      <alignment vertical="center"/>
    </xf>
    <xf numFmtId="0" fontId="6" fillId="8" borderId="0" xfId="1" applyFont="1" applyFill="1" applyAlignment="1">
      <alignment vertical="top" wrapText="1"/>
    </xf>
    <xf numFmtId="0" fontId="6" fillId="8" borderId="0" xfId="1" applyFont="1" applyFill="1" applyAlignment="1">
      <alignment horizontal="center" vertical="top" wrapText="1"/>
    </xf>
    <xf numFmtId="0" fontId="2" fillId="8" borderId="0" xfId="1" applyFill="1"/>
    <xf numFmtId="0" fontId="21" fillId="0" borderId="0" xfId="1" applyFont="1" applyFill="1" applyAlignment="1"/>
    <xf numFmtId="0" fontId="21" fillId="8" borderId="0" xfId="1" applyFont="1" applyFill="1" applyAlignment="1">
      <alignment horizontal="left"/>
    </xf>
    <xf numFmtId="0" fontId="2" fillId="8" borderId="19" xfId="1" applyFont="1" applyFill="1" applyBorder="1"/>
    <xf numFmtId="0" fontId="4" fillId="8" borderId="0" xfId="1" applyFont="1" applyFill="1"/>
    <xf numFmtId="0" fontId="35" fillId="0" borderId="0" xfId="1" applyNumberFormat="1" applyFont="1" applyFill="1" applyAlignment="1">
      <alignment vertical="top" wrapText="1"/>
    </xf>
    <xf numFmtId="0" fontId="35" fillId="8" borderId="0" xfId="1" applyNumberFormat="1" applyFont="1" applyFill="1" applyAlignment="1">
      <alignment vertical="top" wrapText="1"/>
    </xf>
    <xf numFmtId="0" fontId="4" fillId="0" borderId="0" xfId="1" applyFont="1" applyFill="1" applyAlignment="1">
      <alignment wrapText="1"/>
    </xf>
    <xf numFmtId="0" fontId="36" fillId="8" borderId="0" xfId="1" applyFont="1" applyFill="1" applyBorder="1" applyAlignment="1">
      <alignment vertical="top"/>
    </xf>
    <xf numFmtId="14" fontId="2" fillId="0" borderId="0" xfId="1" applyNumberFormat="1" applyFill="1"/>
    <xf numFmtId="0" fontId="4" fillId="8" borderId="0" xfId="1" applyFont="1" applyFill="1" applyAlignment="1">
      <alignment wrapText="1"/>
    </xf>
    <xf numFmtId="0" fontId="37" fillId="8" borderId="0" xfId="1" applyFont="1" applyFill="1" applyAlignment="1">
      <alignment horizontal="center" vertical="top" wrapText="1"/>
    </xf>
    <xf numFmtId="0" fontId="4" fillId="8" borderId="0" xfId="1" applyNumberFormat="1" applyFont="1" applyFill="1" applyAlignment="1">
      <alignment vertical="top" wrapText="1"/>
    </xf>
    <xf numFmtId="0" fontId="2" fillId="8" borderId="0" xfId="1" quotePrefix="1" applyFill="1"/>
    <xf numFmtId="14" fontId="2" fillId="8" borderId="0" xfId="1" applyNumberFormat="1" applyFill="1"/>
    <xf numFmtId="0" fontId="2" fillId="8" borderId="20" xfId="1" applyFont="1" applyFill="1" applyBorder="1"/>
    <xf numFmtId="0" fontId="38" fillId="0" borderId="0" xfId="1" applyFont="1" applyFill="1" applyAlignment="1">
      <alignment horizontal="left" vertical="top"/>
    </xf>
    <xf numFmtId="0" fontId="6" fillId="0" borderId="0" xfId="1" applyFont="1" applyFill="1" applyAlignment="1">
      <alignment horizontal="center" vertical="top"/>
    </xf>
    <xf numFmtId="0" fontId="40" fillId="0" borderId="0" xfId="1" applyFont="1" applyFill="1"/>
    <xf numFmtId="0" fontId="43" fillId="9" borderId="22" xfId="1" applyFont="1" applyFill="1" applyBorder="1" applyAlignment="1">
      <alignment horizontal="left" vertical="center"/>
    </xf>
    <xf numFmtId="0" fontId="44" fillId="9" borderId="23" xfId="1" applyFont="1" applyFill="1" applyBorder="1" applyAlignment="1">
      <alignment horizontal="center" vertical="center"/>
    </xf>
    <xf numFmtId="0" fontId="44" fillId="9" borderId="24" xfId="1" applyFont="1" applyFill="1" applyBorder="1" applyAlignment="1">
      <alignment horizontal="center" vertical="center"/>
    </xf>
    <xf numFmtId="0" fontId="45" fillId="9" borderId="23" xfId="3" applyFont="1" applyFill="1" applyBorder="1" applyAlignment="1">
      <alignment horizontal="center" vertical="center"/>
    </xf>
    <xf numFmtId="0" fontId="45" fillId="9" borderId="24" xfId="3" applyFont="1" applyFill="1" applyBorder="1" applyAlignment="1">
      <alignment horizontal="center" vertical="center"/>
    </xf>
    <xf numFmtId="0" fontId="43" fillId="10" borderId="25" xfId="1" applyFont="1" applyFill="1" applyBorder="1" applyAlignment="1">
      <alignment horizontal="left"/>
    </xf>
    <xf numFmtId="10" fontId="46" fillId="10" borderId="26" xfId="2" applyNumberFormat="1" applyFont="1" applyFill="1" applyBorder="1" applyAlignment="1">
      <alignment horizontal="center"/>
    </xf>
    <xf numFmtId="169" fontId="46" fillId="10" borderId="26" xfId="2" applyNumberFormat="1" applyFont="1" applyFill="1" applyBorder="1" applyAlignment="1">
      <alignment horizontal="center"/>
    </xf>
    <xf numFmtId="10" fontId="48" fillId="10" borderId="26" xfId="6" applyNumberFormat="1" applyFont="1" applyFill="1" applyBorder="1" applyAlignment="1">
      <alignment horizontal="center"/>
    </xf>
    <xf numFmtId="10" fontId="48" fillId="0" borderId="27" xfId="6" applyNumberFormat="1" applyFont="1" applyBorder="1" applyAlignment="1">
      <alignment horizontal="center"/>
    </xf>
    <xf numFmtId="0" fontId="4" fillId="0" borderId="0" xfId="1" applyFont="1" applyBorder="1" applyAlignment="1">
      <alignment vertical="top" wrapText="1"/>
    </xf>
    <xf numFmtId="0" fontId="49" fillId="0" borderId="0" xfId="1" applyFont="1" applyBorder="1" applyAlignment="1">
      <alignment vertical="top"/>
    </xf>
    <xf numFmtId="0" fontId="4" fillId="0" borderId="0" xfId="1" applyFont="1" applyBorder="1" applyAlignment="1">
      <alignment horizontal="left" vertical="top" wrapText="1"/>
    </xf>
    <xf numFmtId="0" fontId="35" fillId="0" borderId="0" xfId="1" applyFont="1" applyBorder="1" applyAlignment="1">
      <alignment horizontal="left" vertical="top" wrapText="1"/>
    </xf>
    <xf numFmtId="0" fontId="50" fillId="0" borderId="0" xfId="1" applyFont="1"/>
    <xf numFmtId="0" fontId="51" fillId="11" borderId="22" xfId="1" applyFont="1" applyFill="1" applyBorder="1" applyAlignment="1">
      <alignment horizontal="left" vertical="center"/>
    </xf>
    <xf numFmtId="0" fontId="51" fillId="11" borderId="23" xfId="1" applyFont="1" applyFill="1" applyBorder="1" applyAlignment="1">
      <alignment horizontal="center" vertical="center"/>
    </xf>
    <xf numFmtId="0" fontId="51" fillId="10" borderId="25" xfId="1" applyFont="1" applyFill="1" applyBorder="1" applyAlignment="1">
      <alignment horizontal="left"/>
    </xf>
    <xf numFmtId="10" fontId="52" fillId="10" borderId="26" xfId="2" applyNumberFormat="1" applyFont="1" applyFill="1" applyBorder="1" applyAlignment="1">
      <alignment horizontal="center"/>
    </xf>
    <xf numFmtId="0" fontId="51" fillId="11" borderId="31" xfId="1" applyFont="1" applyFill="1" applyBorder="1" applyAlignment="1">
      <alignment wrapText="1"/>
    </xf>
    <xf numFmtId="0" fontId="51" fillId="11" borderId="25" xfId="1" applyFont="1" applyFill="1" applyBorder="1" applyAlignment="1">
      <alignment wrapText="1"/>
    </xf>
    <xf numFmtId="10" fontId="51" fillId="11" borderId="26" xfId="1" applyNumberFormat="1" applyFont="1" applyFill="1" applyBorder="1" applyAlignment="1">
      <alignment horizontal="center"/>
    </xf>
    <xf numFmtId="10" fontId="51" fillId="11" borderId="30" xfId="2" applyNumberFormat="1" applyFont="1" applyFill="1" applyBorder="1" applyAlignment="1">
      <alignment horizontal="center"/>
    </xf>
    <xf numFmtId="0" fontId="52" fillId="11" borderId="31" xfId="1" applyFont="1" applyFill="1" applyBorder="1" applyAlignment="1"/>
    <xf numFmtId="0" fontId="52" fillId="11" borderId="25" xfId="1" applyFont="1" applyFill="1" applyBorder="1" applyAlignment="1"/>
    <xf numFmtId="10" fontId="53" fillId="11" borderId="30" xfId="1" applyNumberFormat="1" applyFont="1" applyFill="1" applyBorder="1" applyAlignment="1">
      <alignment horizontal="center"/>
    </xf>
    <xf numFmtId="0" fontId="4" fillId="0" borderId="0" xfId="1" applyFont="1" applyBorder="1"/>
    <xf numFmtId="0" fontId="52" fillId="10" borderId="25" xfId="1" applyFont="1" applyFill="1" applyBorder="1" applyAlignment="1">
      <alignment horizontal="right"/>
    </xf>
    <xf numFmtId="10" fontId="52" fillId="0" borderId="30" xfId="2" applyNumberFormat="1" applyFont="1" applyBorder="1" applyAlignment="1">
      <alignment horizontal="center"/>
    </xf>
    <xf numFmtId="10" fontId="51" fillId="11" borderId="34" xfId="2" applyNumberFormat="1" applyFont="1" applyFill="1" applyBorder="1" applyAlignment="1">
      <alignment horizontal="center" vertical="center"/>
    </xf>
    <xf numFmtId="10" fontId="36" fillId="0" borderId="21" xfId="2" applyNumberFormat="1" applyFont="1" applyBorder="1" applyAlignment="1">
      <alignment vertical="top"/>
    </xf>
    <xf numFmtId="0" fontId="36" fillId="0" borderId="21" xfId="1" applyFont="1" applyBorder="1" applyAlignment="1">
      <alignment vertical="top"/>
    </xf>
    <xf numFmtId="0" fontId="51" fillId="0" borderId="0" xfId="1" applyFont="1" applyFill="1" applyBorder="1" applyAlignment="1">
      <alignment horizontal="left" vertical="center"/>
    </xf>
    <xf numFmtId="10" fontId="51" fillId="0" borderId="0" xfId="2" applyNumberFormat="1" applyFont="1" applyFill="1" applyBorder="1" applyAlignment="1">
      <alignment horizontal="center" vertical="center"/>
    </xf>
    <xf numFmtId="0" fontId="2" fillId="0" borderId="0" xfId="1" applyFill="1" applyBorder="1"/>
    <xf numFmtId="0" fontId="54" fillId="0" borderId="21" xfId="1" applyFont="1" applyFill="1" applyBorder="1" applyAlignment="1">
      <alignment horizontal="left" vertical="center"/>
    </xf>
    <xf numFmtId="0" fontId="52" fillId="0" borderId="21" xfId="1" applyFont="1" applyFill="1" applyBorder="1" applyAlignment="1">
      <alignment horizontal="left" vertical="center"/>
    </xf>
    <xf numFmtId="0" fontId="36" fillId="0" borderId="21" xfId="1" applyFont="1" applyFill="1" applyBorder="1" applyAlignment="1">
      <alignment vertical="top"/>
    </xf>
    <xf numFmtId="0" fontId="36" fillId="0" borderId="21" xfId="1" applyFont="1" applyBorder="1" applyAlignment="1">
      <alignment vertical="center"/>
    </xf>
    <xf numFmtId="10" fontId="36" fillId="0" borderId="0" xfId="2" applyNumberFormat="1" applyFont="1" applyFill="1" applyBorder="1" applyAlignment="1">
      <alignment vertical="top"/>
    </xf>
    <xf numFmtId="0" fontId="36" fillId="0" borderId="0" xfId="1" applyFont="1" applyFill="1" applyBorder="1" applyAlignment="1">
      <alignment vertical="top"/>
    </xf>
    <xf numFmtId="0" fontId="51" fillId="11" borderId="25" xfId="1" applyFont="1" applyFill="1" applyBorder="1" applyAlignment="1">
      <alignment horizontal="left" wrapText="1"/>
    </xf>
    <xf numFmtId="0" fontId="52" fillId="11" borderId="26" xfId="1" applyFont="1" applyFill="1" applyBorder="1" applyAlignment="1">
      <alignment horizontal="center"/>
    </xf>
    <xf numFmtId="10" fontId="51" fillId="11" borderId="35" xfId="2" applyNumberFormat="1" applyFont="1" applyFill="1" applyBorder="1" applyAlignment="1">
      <alignment horizontal="center" vertical="center"/>
    </xf>
    <xf numFmtId="0" fontId="51" fillId="0" borderId="0" xfId="1" applyFont="1" applyFill="1" applyAlignment="1">
      <alignment horizontal="left" vertical="top"/>
    </xf>
    <xf numFmtId="0" fontId="2" fillId="0" borderId="0" xfId="1" applyBorder="1"/>
    <xf numFmtId="0" fontId="55" fillId="0" borderId="0" xfId="1" applyFont="1" applyBorder="1" applyAlignment="1">
      <alignment vertical="center" wrapText="1"/>
    </xf>
    <xf numFmtId="0" fontId="55" fillId="0" borderId="0" xfId="1" applyFont="1" applyBorder="1" applyAlignment="1">
      <alignment horizontal="center" vertical="center" wrapText="1"/>
    </xf>
    <xf numFmtId="0" fontId="56" fillId="0" borderId="0" xfId="1" applyFont="1" applyFill="1" applyAlignment="1">
      <alignment horizontal="left" vertical="top"/>
    </xf>
    <xf numFmtId="0" fontId="30" fillId="0" borderId="0" xfId="1" applyFont="1" applyFill="1"/>
    <xf numFmtId="0" fontId="9" fillId="8" borderId="36" xfId="1" applyNumberFormat="1" applyFont="1" applyFill="1" applyBorder="1" applyAlignment="1"/>
    <xf numFmtId="0" fontId="9" fillId="8" borderId="37" xfId="1" applyNumberFormat="1" applyFont="1" applyFill="1" applyBorder="1" applyAlignment="1"/>
    <xf numFmtId="0" fontId="9" fillId="12" borderId="36" xfId="1" applyNumberFormat="1" applyFont="1" applyFill="1" applyBorder="1" applyAlignment="1">
      <alignment vertical="top" wrapText="1"/>
    </xf>
    <xf numFmtId="0" fontId="9" fillId="12" borderId="36" xfId="1" applyNumberFormat="1" applyFont="1" applyFill="1" applyBorder="1" applyAlignment="1">
      <alignment horizontal="right" vertical="top" wrapText="1"/>
    </xf>
    <xf numFmtId="10" fontId="9" fillId="12" borderId="37" xfId="1" applyNumberFormat="1" applyFont="1" applyFill="1" applyBorder="1" applyAlignment="1">
      <alignment wrapText="1"/>
    </xf>
    <xf numFmtId="0" fontId="9" fillId="12" borderId="38" xfId="1" applyNumberFormat="1" applyFont="1" applyFill="1" applyBorder="1" applyAlignment="1">
      <alignment vertical="top" wrapText="1"/>
    </xf>
    <xf numFmtId="0" fontId="9" fillId="12" borderId="38" xfId="1" applyNumberFormat="1" applyFont="1" applyFill="1" applyBorder="1" applyAlignment="1">
      <alignment horizontal="right" vertical="top" wrapText="1"/>
    </xf>
    <xf numFmtId="10" fontId="9" fillId="12" borderId="39" xfId="1" applyNumberFormat="1" applyFont="1" applyFill="1" applyBorder="1" applyAlignment="1">
      <alignment wrapText="1"/>
    </xf>
    <xf numFmtId="0" fontId="9" fillId="12" borderId="36" xfId="1" applyNumberFormat="1" applyFont="1" applyFill="1" applyBorder="1" applyAlignment="1"/>
    <xf numFmtId="4" fontId="9" fillId="12" borderId="36" xfId="1" applyNumberFormat="1" applyFont="1" applyFill="1" applyBorder="1" applyAlignment="1">
      <alignment horizontal="right"/>
    </xf>
    <xf numFmtId="4" fontId="9" fillId="12" borderId="36" xfId="1" applyNumberFormat="1" applyFont="1" applyFill="1" applyBorder="1" applyAlignment="1"/>
    <xf numFmtId="10" fontId="9" fillId="12" borderId="37" xfId="1" applyNumberFormat="1" applyFont="1" applyFill="1" applyBorder="1" applyAlignment="1"/>
    <xf numFmtId="0" fontId="9" fillId="12" borderId="38" xfId="1" applyNumberFormat="1" applyFont="1" applyFill="1" applyBorder="1" applyAlignment="1"/>
    <xf numFmtId="4" fontId="9" fillId="12" borderId="38" xfId="1" applyNumberFormat="1" applyFont="1" applyFill="1" applyBorder="1" applyAlignment="1"/>
    <xf numFmtId="10" fontId="9" fillId="12" borderId="39" xfId="1" applyNumberFormat="1" applyFont="1" applyFill="1" applyBorder="1" applyAlignment="1"/>
    <xf numFmtId="0" fontId="13" fillId="0" borderId="36" xfId="1" applyNumberFormat="1" applyFont="1" applyFill="1" applyBorder="1" applyAlignment="1">
      <alignment vertical="top"/>
    </xf>
    <xf numFmtId="0" fontId="13" fillId="0" borderId="40" xfId="1" applyNumberFormat="1" applyFont="1" applyFill="1" applyBorder="1" applyAlignment="1">
      <alignment vertical="top"/>
    </xf>
    <xf numFmtId="0" fontId="14" fillId="0" borderId="40" xfId="1" applyNumberFormat="1" applyFont="1" applyFill="1" applyBorder="1" applyAlignment="1">
      <alignment horizontal="right" vertical="top"/>
    </xf>
    <xf numFmtId="10" fontId="13" fillId="0" borderId="40" xfId="1" applyNumberFormat="1" applyFont="1" applyFill="1" applyBorder="1" applyAlignment="1">
      <alignment vertical="top"/>
    </xf>
    <xf numFmtId="0" fontId="15" fillId="0" borderId="41" xfId="1" applyNumberFormat="1" applyFont="1" applyFill="1" applyBorder="1" applyAlignment="1">
      <alignment vertical="top"/>
    </xf>
    <xf numFmtId="0" fontId="3" fillId="0" borderId="42" xfId="1" applyNumberFormat="1" applyFont="1" applyFill="1" applyBorder="1" applyAlignment="1">
      <alignment vertical="top" wrapText="1"/>
    </xf>
    <xf numFmtId="0" fontId="3" fillId="0" borderId="40" xfId="1" applyNumberFormat="1" applyFont="1" applyFill="1" applyBorder="1" applyAlignment="1">
      <alignment vertical="top" wrapText="1"/>
    </xf>
    <xf numFmtId="0" fontId="3" fillId="0" borderId="40" xfId="1" applyNumberFormat="1" applyFont="1" applyFill="1" applyBorder="1" applyAlignment="1">
      <alignment horizontal="center" vertical="top" wrapText="1"/>
    </xf>
    <xf numFmtId="0" fontId="3" fillId="0" borderId="40" xfId="1" applyNumberFormat="1" applyFont="1" applyFill="1" applyBorder="1" applyAlignment="1">
      <alignment horizontal="right" vertical="top" wrapText="1"/>
    </xf>
    <xf numFmtId="4" fontId="3" fillId="0" borderId="40" xfId="1" applyNumberFormat="1" applyFont="1" applyFill="1" applyBorder="1" applyAlignment="1">
      <alignment vertical="top" wrapText="1"/>
    </xf>
    <xf numFmtId="10" fontId="3" fillId="0" borderId="40" xfId="2" applyNumberFormat="1" applyFont="1" applyFill="1" applyBorder="1" applyAlignment="1">
      <alignment vertical="top" wrapText="1"/>
    </xf>
    <xf numFmtId="0" fontId="3" fillId="0" borderId="43" xfId="1" applyNumberFormat="1" applyFont="1" applyFill="1" applyBorder="1" applyAlignment="1">
      <alignment vertical="top" wrapText="1"/>
    </xf>
    <xf numFmtId="0" fontId="3" fillId="0" borderId="40" xfId="3" applyNumberFormat="1" applyFont="1" applyFill="1" applyBorder="1" applyAlignment="1">
      <alignment vertical="top" wrapText="1"/>
    </xf>
    <xf numFmtId="10" fontId="3" fillId="0" borderId="40" xfId="1" applyNumberFormat="1" applyFont="1" applyFill="1" applyBorder="1" applyAlignment="1">
      <alignment vertical="top" wrapText="1"/>
    </xf>
    <xf numFmtId="0" fontId="3" fillId="0" borderId="44" xfId="1" applyNumberFormat="1" applyFont="1" applyFill="1" applyBorder="1" applyAlignment="1">
      <alignment vertical="top" wrapText="1"/>
    </xf>
    <xf numFmtId="0" fontId="3" fillId="0" borderId="44" xfId="1" applyNumberFormat="1" applyFont="1" applyFill="1" applyBorder="1" applyAlignment="1">
      <alignment horizontal="center" vertical="top" wrapText="1"/>
    </xf>
    <xf numFmtId="0" fontId="3" fillId="0" borderId="44" xfId="1" applyNumberFormat="1" applyFont="1" applyFill="1" applyBorder="1" applyAlignment="1">
      <alignment horizontal="right" vertical="top" wrapText="1"/>
    </xf>
    <xf numFmtId="4" fontId="3" fillId="0" borderId="44" xfId="1" applyNumberFormat="1" applyFont="1" applyFill="1" applyBorder="1" applyAlignment="1">
      <alignment vertical="top" wrapText="1"/>
    </xf>
    <xf numFmtId="10" fontId="3" fillId="0" borderId="44" xfId="1" applyNumberFormat="1" applyFont="1" applyFill="1" applyBorder="1" applyAlignment="1">
      <alignment vertical="top" wrapText="1"/>
    </xf>
    <xf numFmtId="0" fontId="3" fillId="0" borderId="45" xfId="1" applyNumberFormat="1" applyFont="1" applyFill="1" applyBorder="1" applyAlignment="1">
      <alignment vertical="top" wrapText="1"/>
    </xf>
    <xf numFmtId="0" fontId="3" fillId="0" borderId="46" xfId="1" applyNumberFormat="1" applyFont="1" applyFill="1" applyBorder="1" applyAlignment="1">
      <alignment vertical="top" wrapText="1"/>
    </xf>
    <xf numFmtId="0" fontId="3" fillId="0" borderId="47" xfId="1" applyNumberFormat="1" applyFont="1" applyFill="1" applyBorder="1" applyAlignment="1">
      <alignment vertical="top" wrapText="1"/>
    </xf>
    <xf numFmtId="0" fontId="3" fillId="0" borderId="48" xfId="1" applyNumberFormat="1" applyFont="1" applyFill="1" applyBorder="1" applyAlignment="1">
      <alignment vertical="top" wrapText="1"/>
    </xf>
    <xf numFmtId="0" fontId="3" fillId="0" borderId="49" xfId="1" applyNumberFormat="1" applyFont="1" applyFill="1" applyBorder="1" applyAlignment="1">
      <alignment vertical="top" wrapText="1"/>
    </xf>
    <xf numFmtId="0" fontId="3" fillId="0" borderId="50" xfId="1" applyNumberFormat="1" applyFont="1" applyFill="1" applyBorder="1" applyAlignment="1">
      <alignment vertical="top" wrapText="1"/>
    </xf>
    <xf numFmtId="0" fontId="3" fillId="0" borderId="50" xfId="1" applyFont="1" applyFill="1" applyBorder="1" applyAlignment="1">
      <alignment vertical="top" wrapText="1"/>
    </xf>
    <xf numFmtId="0" fontId="22" fillId="0" borderId="51" xfId="1" applyNumberFormat="1" applyFont="1" applyFill="1" applyBorder="1" applyAlignment="1">
      <alignment vertical="top" wrapText="1"/>
    </xf>
    <xf numFmtId="0" fontId="3" fillId="0" borderId="51" xfId="1" applyNumberFormat="1" applyFont="1" applyFill="1" applyBorder="1" applyAlignment="1">
      <alignment vertical="top" wrapText="1"/>
    </xf>
    <xf numFmtId="0" fontId="3" fillId="0" borderId="51" xfId="1" applyFont="1" applyFill="1" applyBorder="1" applyAlignment="1">
      <alignment vertical="top" wrapText="1"/>
    </xf>
    <xf numFmtId="0" fontId="3" fillId="0" borderId="52" xfId="1" applyNumberFormat="1" applyFont="1" applyFill="1" applyBorder="1" applyAlignment="1">
      <alignment vertical="top" wrapText="1"/>
    </xf>
    <xf numFmtId="0" fontId="3" fillId="0" borderId="53" xfId="1" applyNumberFormat="1" applyFont="1" applyFill="1" applyBorder="1" applyAlignment="1">
      <alignment vertical="top" wrapText="1"/>
    </xf>
    <xf numFmtId="0" fontId="57" fillId="13" borderId="54" xfId="1" applyNumberFormat="1" applyFont="1" applyFill="1" applyBorder="1" applyAlignment="1">
      <alignment vertical="top" wrapText="1"/>
    </xf>
    <xf numFmtId="0" fontId="57" fillId="13" borderId="55" xfId="1" applyNumberFormat="1" applyFont="1" applyFill="1" applyBorder="1" applyAlignment="1">
      <alignment vertical="top" wrapText="1"/>
    </xf>
    <xf numFmtId="0" fontId="57" fillId="13" borderId="56" xfId="1" applyNumberFormat="1" applyFont="1" applyFill="1" applyBorder="1" applyAlignment="1">
      <alignment vertical="top" wrapText="1"/>
    </xf>
    <xf numFmtId="0" fontId="35" fillId="14" borderId="54" xfId="1" applyNumberFormat="1" applyFont="1" applyFill="1" applyBorder="1" applyAlignment="1">
      <alignment vertical="top" wrapText="1"/>
    </xf>
    <xf numFmtId="0" fontId="35" fillId="14" borderId="55" xfId="1" applyNumberFormat="1" applyFont="1" applyFill="1" applyBorder="1" applyAlignment="1">
      <alignment vertical="top" wrapText="1"/>
    </xf>
    <xf numFmtId="167" fontId="35" fillId="14" borderId="55" xfId="1" applyNumberFormat="1" applyFont="1" applyFill="1" applyBorder="1" applyAlignment="1">
      <alignment vertical="top" wrapText="1"/>
    </xf>
    <xf numFmtId="168" fontId="35" fillId="14" borderId="55" xfId="1" applyNumberFormat="1" applyFont="1" applyFill="1" applyBorder="1" applyAlignment="1">
      <alignment vertical="top" wrapText="1"/>
    </xf>
    <xf numFmtId="0" fontId="35" fillId="14" borderId="56" xfId="1" applyNumberFormat="1" applyFont="1" applyFill="1" applyBorder="1" applyAlignment="1">
      <alignment vertical="top" wrapText="1"/>
    </xf>
    <xf numFmtId="0" fontId="35" fillId="0" borderId="54" xfId="1" applyNumberFormat="1" applyFont="1" applyBorder="1" applyAlignment="1">
      <alignment vertical="top" wrapText="1"/>
    </xf>
    <xf numFmtId="0" fontId="35" fillId="0" borderId="55" xfId="1" applyNumberFormat="1" applyFont="1" applyBorder="1" applyAlignment="1">
      <alignment vertical="top" wrapText="1"/>
    </xf>
    <xf numFmtId="167" fontId="35" fillId="0" borderId="55" xfId="1" applyNumberFormat="1" applyFont="1" applyBorder="1" applyAlignment="1">
      <alignment vertical="top" wrapText="1"/>
    </xf>
    <xf numFmtId="168" fontId="35" fillId="0" borderId="55" xfId="1" applyNumberFormat="1" applyFont="1" applyBorder="1" applyAlignment="1">
      <alignment vertical="top" wrapText="1"/>
    </xf>
    <xf numFmtId="0" fontId="35" fillId="0" borderId="56" xfId="1" applyNumberFormat="1" applyFont="1" applyBorder="1" applyAlignment="1">
      <alignment vertical="top" wrapText="1"/>
    </xf>
    <xf numFmtId="0" fontId="35" fillId="0" borderId="57" xfId="1" applyNumberFormat="1" applyFont="1" applyBorder="1" applyAlignment="1">
      <alignment vertical="top" wrapText="1"/>
    </xf>
    <xf numFmtId="0" fontId="35" fillId="0" borderId="58" xfId="1" applyNumberFormat="1" applyFont="1" applyBorder="1" applyAlignment="1">
      <alignment vertical="top" wrapText="1"/>
    </xf>
    <xf numFmtId="167" fontId="35" fillId="0" borderId="58" xfId="1" applyNumberFormat="1" applyFont="1" applyBorder="1" applyAlignment="1">
      <alignment vertical="top" wrapText="1"/>
    </xf>
    <xf numFmtId="168" fontId="35" fillId="0" borderId="58" xfId="1" applyNumberFormat="1" applyFont="1" applyBorder="1" applyAlignment="1">
      <alignment vertical="top" wrapText="1"/>
    </xf>
    <xf numFmtId="0" fontId="35" fillId="0" borderId="59" xfId="1" applyNumberFormat="1" applyFont="1" applyBorder="1" applyAlignment="1">
      <alignment vertical="top" wrapText="1"/>
    </xf>
    <xf numFmtId="0" fontId="4" fillId="14" borderId="54" xfId="1" applyNumberFormat="1" applyFont="1" applyFill="1" applyBorder="1" applyAlignment="1">
      <alignment horizontal="center" vertical="top" wrapText="1"/>
    </xf>
    <xf numFmtId="0" fontId="4" fillId="14" borderId="55" xfId="1" applyNumberFormat="1" applyFont="1" applyFill="1" applyBorder="1" applyAlignment="1">
      <alignment vertical="top" wrapText="1"/>
    </xf>
    <xf numFmtId="167" fontId="4" fillId="14" borderId="55" xfId="1" applyNumberFormat="1" applyFont="1" applyFill="1" applyBorder="1" applyAlignment="1">
      <alignment vertical="top" wrapText="1"/>
    </xf>
    <xf numFmtId="4" fontId="4" fillId="14" borderId="55" xfId="1" applyNumberFormat="1" applyFont="1" applyFill="1" applyBorder="1" applyAlignment="1">
      <alignment vertical="top" wrapText="1"/>
    </xf>
    <xf numFmtId="0" fontId="4" fillId="14" borderId="56" xfId="1" applyNumberFormat="1" applyFont="1" applyFill="1" applyBorder="1" applyAlignment="1">
      <alignment vertical="top" wrapText="1"/>
    </xf>
    <xf numFmtId="0" fontId="4" fillId="0" borderId="54" xfId="1" applyNumberFormat="1" applyFont="1" applyBorder="1" applyAlignment="1">
      <alignment horizontal="center" vertical="top" wrapText="1"/>
    </xf>
    <xf numFmtId="0" fontId="4" fillId="0" borderId="55" xfId="1" applyNumberFormat="1" applyFont="1" applyBorder="1" applyAlignment="1">
      <alignment vertical="top" wrapText="1"/>
    </xf>
    <xf numFmtId="167" fontId="4" fillId="0" borderId="55" xfId="1" applyNumberFormat="1" applyFont="1" applyBorder="1" applyAlignment="1">
      <alignment vertical="top" wrapText="1"/>
    </xf>
    <xf numFmtId="4" fontId="4" fillId="0" borderId="55" xfId="1" applyNumberFormat="1" applyFont="1" applyBorder="1" applyAlignment="1">
      <alignment vertical="top" wrapText="1"/>
    </xf>
    <xf numFmtId="0" fontId="4" fillId="0" borderId="56" xfId="1" applyNumberFormat="1" applyFont="1" applyBorder="1" applyAlignment="1">
      <alignment vertical="top" wrapText="1"/>
    </xf>
    <xf numFmtId="0" fontId="4" fillId="14" borderId="57" xfId="1" applyNumberFormat="1" applyFont="1" applyFill="1" applyBorder="1" applyAlignment="1">
      <alignment horizontal="center" vertical="top" wrapText="1"/>
    </xf>
    <xf numFmtId="0" fontId="4" fillId="14" borderId="58" xfId="1" applyNumberFormat="1" applyFont="1" applyFill="1" applyBorder="1" applyAlignment="1">
      <alignment vertical="top" wrapText="1"/>
    </xf>
    <xf numFmtId="167" fontId="4" fillId="14" borderId="58" xfId="1" applyNumberFormat="1" applyFont="1" applyFill="1" applyBorder="1" applyAlignment="1">
      <alignment vertical="top" wrapText="1"/>
    </xf>
    <xf numFmtId="4" fontId="4" fillId="14" borderId="58" xfId="1" applyNumberFormat="1" applyFont="1" applyFill="1" applyBorder="1" applyAlignment="1">
      <alignment vertical="top" wrapText="1"/>
    </xf>
    <xf numFmtId="0" fontId="35" fillId="14" borderId="58" xfId="1" applyNumberFormat="1" applyFont="1" applyFill="1" applyBorder="1" applyAlignment="1">
      <alignment vertical="top" wrapText="1"/>
    </xf>
    <xf numFmtId="0" fontId="4" fillId="14" borderId="59" xfId="1" applyNumberFormat="1" applyFont="1" applyFill="1" applyBorder="1" applyAlignment="1">
      <alignment vertical="top" wrapText="1"/>
    </xf>
    <xf numFmtId="0" fontId="4" fillId="0" borderId="0" xfId="1" applyFont="1" applyAlignment="1">
      <alignment vertical="top" wrapText="1"/>
    </xf>
    <xf numFmtId="0" fontId="7" fillId="0" borderId="0" xfId="1" applyFont="1" applyFill="1" applyBorder="1" applyAlignment="1">
      <alignment horizontal="center" vertical="top" wrapText="1"/>
    </xf>
    <xf numFmtId="0" fontId="4" fillId="0" borderId="10" xfId="1" applyFont="1" applyBorder="1" applyAlignment="1">
      <alignment horizontal="left" vertical="top" wrapText="1"/>
    </xf>
    <xf numFmtId="10" fontId="19" fillId="6" borderId="65" xfId="4" applyFont="1" applyBorder="1">
      <alignment horizontal="center" vertical="center" wrapText="1"/>
    </xf>
    <xf numFmtId="10" fontId="19" fillId="6" borderId="66" xfId="4" applyFont="1" applyBorder="1">
      <alignment horizontal="center" vertical="center" wrapText="1"/>
    </xf>
    <xf numFmtId="10" fontId="19" fillId="6" borderId="12" xfId="4" applyFont="1" applyBorder="1">
      <alignment horizontal="center" vertical="center" wrapText="1"/>
    </xf>
    <xf numFmtId="10" fontId="19" fillId="6" borderId="67" xfId="4" applyFont="1" applyBorder="1">
      <alignment horizontal="center" vertical="center" wrapText="1"/>
    </xf>
    <xf numFmtId="10" fontId="19" fillId="6" borderId="68" xfId="4" applyFont="1" applyBorder="1">
      <alignment horizontal="center" vertical="center" wrapText="1"/>
    </xf>
    <xf numFmtId="10" fontId="19" fillId="6" borderId="69" xfId="4" applyFont="1" applyBorder="1">
      <alignment horizontal="center" vertical="center" wrapText="1"/>
    </xf>
    <xf numFmtId="4" fontId="19" fillId="7" borderId="0" xfId="1" applyNumberFormat="1" applyFont="1" applyFill="1" applyBorder="1" applyAlignment="1">
      <alignment horizontal="center" vertical="center" wrapText="1"/>
    </xf>
    <xf numFmtId="2" fontId="34" fillId="0" borderId="0" xfId="3" applyNumberFormat="1" applyFont="1" applyAlignment="1">
      <alignment horizontal="center" vertical="center"/>
    </xf>
    <xf numFmtId="0" fontId="3" fillId="0" borderId="0" xfId="1" applyFont="1" applyAlignment="1">
      <alignment horizontal="left" vertical="top" wrapText="1"/>
    </xf>
    <xf numFmtId="0" fontId="7" fillId="0" borderId="1" xfId="1" applyFont="1" applyFill="1" applyBorder="1" applyAlignment="1">
      <alignment horizontal="center" vertical="top" wrapText="1"/>
    </xf>
    <xf numFmtId="0" fontId="6" fillId="0" borderId="0" xfId="1" applyFont="1" applyAlignment="1">
      <alignment horizontal="center"/>
    </xf>
    <xf numFmtId="0" fontId="9" fillId="0" borderId="0" xfId="3" applyFont="1" applyAlignment="1">
      <alignment horizontal="center" vertical="top" wrapText="1"/>
    </xf>
    <xf numFmtId="0" fontId="3" fillId="0" borderId="2" xfId="1" applyFont="1" applyFill="1" applyBorder="1" applyAlignment="1">
      <alignment horizontal="left" vertical="top" wrapText="1"/>
    </xf>
    <xf numFmtId="0" fontId="7" fillId="0" borderId="2" xfId="1" applyFont="1" applyFill="1" applyBorder="1" applyAlignment="1">
      <alignment horizontal="center" vertical="top" wrapText="1"/>
    </xf>
    <xf numFmtId="0" fontId="13" fillId="0" borderId="60" xfId="1" applyNumberFormat="1" applyFont="1" applyFill="1" applyBorder="1" applyAlignment="1">
      <alignment horizontal="center" vertical="top"/>
    </xf>
    <xf numFmtId="0" fontId="13" fillId="0" borderId="0" xfId="1" applyNumberFormat="1" applyFont="1" applyFill="1" applyBorder="1" applyAlignment="1">
      <alignment horizontal="center" vertical="top"/>
    </xf>
    <xf numFmtId="0" fontId="4" fillId="0" borderId="1" xfId="1" applyFont="1" applyBorder="1" applyAlignment="1">
      <alignment horizontal="center" vertical="top" wrapText="1"/>
    </xf>
    <xf numFmtId="0" fontId="3" fillId="0" borderId="1" xfId="1" applyFont="1" applyBorder="1" applyAlignment="1">
      <alignment horizontal="left" vertical="top" wrapText="1"/>
    </xf>
    <xf numFmtId="0" fontId="25" fillId="3" borderId="0" xfId="3" applyFont="1" applyFill="1" applyBorder="1" applyAlignment="1">
      <alignment horizontal="right" vertical="center" wrapText="1"/>
    </xf>
    <xf numFmtId="0" fontId="25" fillId="0" borderId="0" xfId="3" applyFont="1" applyAlignment="1">
      <alignment horizontal="right" vertical="center"/>
    </xf>
    <xf numFmtId="0" fontId="34" fillId="0" borderId="0" xfId="3" applyFont="1" applyAlignment="1">
      <alignment horizontal="right" vertical="center"/>
    </xf>
    <xf numFmtId="0" fontId="25" fillId="4" borderId="11" xfId="3" applyFont="1" applyFill="1" applyBorder="1" applyAlignment="1">
      <alignment horizontal="left" vertical="center" wrapText="1"/>
    </xf>
    <xf numFmtId="10" fontId="25" fillId="4" borderId="11" xfId="2" applyNumberFormat="1" applyFont="1" applyFill="1" applyBorder="1" applyAlignment="1">
      <alignment horizontal="center" vertical="center" wrapText="1"/>
    </xf>
    <xf numFmtId="4" fontId="19" fillId="7" borderId="14" xfId="1" applyNumberFormat="1" applyFont="1" applyFill="1" applyBorder="1" applyAlignment="1">
      <alignment horizontal="center" vertical="center" wrapText="1"/>
    </xf>
    <xf numFmtId="4" fontId="19" fillId="7" borderId="15" xfId="1" applyNumberFormat="1" applyFont="1" applyFill="1" applyBorder="1" applyAlignment="1">
      <alignment horizontal="center" vertical="center" wrapText="1"/>
    </xf>
    <xf numFmtId="4" fontId="19" fillId="7" borderId="17" xfId="1" applyNumberFormat="1" applyFont="1" applyFill="1" applyBorder="1" applyAlignment="1">
      <alignment horizontal="center" vertical="center" wrapText="1"/>
    </xf>
    <xf numFmtId="4" fontId="19" fillId="7" borderId="10" xfId="1" applyNumberFormat="1" applyFont="1" applyFill="1" applyBorder="1" applyAlignment="1">
      <alignment horizontal="center" vertical="center" wrapText="1"/>
    </xf>
    <xf numFmtId="0" fontId="25" fillId="4" borderId="13" xfId="3" applyFont="1" applyFill="1" applyBorder="1" applyAlignment="1">
      <alignment horizontal="left" vertical="center" wrapText="1"/>
    </xf>
    <xf numFmtId="0" fontId="25" fillId="4" borderId="16" xfId="3" applyFont="1" applyFill="1" applyBorder="1" applyAlignment="1">
      <alignment horizontal="left" vertical="center" wrapText="1"/>
    </xf>
    <xf numFmtId="0" fontId="31" fillId="4" borderId="11" xfId="3" applyFont="1" applyFill="1" applyBorder="1" applyAlignment="1">
      <alignment horizontal="left" vertical="center" wrapText="1"/>
    </xf>
    <xf numFmtId="0" fontId="40" fillId="0" borderId="62" xfId="1" applyFont="1" applyBorder="1" applyAlignment="1">
      <alignment horizontal="center" vertical="top" wrapText="1"/>
    </xf>
    <xf numFmtId="0" fontId="40" fillId="0" borderId="63" xfId="1" applyFont="1" applyBorder="1" applyAlignment="1">
      <alignment horizontal="center" vertical="top" wrapText="1"/>
    </xf>
    <xf numFmtId="0" fontId="40" fillId="0" borderId="64" xfId="1" applyFont="1" applyBorder="1" applyAlignment="1">
      <alignment horizontal="center" vertical="top" wrapText="1"/>
    </xf>
    <xf numFmtId="0" fontId="24" fillId="0" borderId="61" xfId="1" applyFont="1" applyFill="1" applyBorder="1" applyAlignment="1">
      <alignment horizontal="center" vertical="top" wrapText="1"/>
    </xf>
    <xf numFmtId="0" fontId="4" fillId="0" borderId="0" xfId="1" applyFont="1" applyAlignment="1">
      <alignment horizontal="center" vertical="top" wrapText="1"/>
    </xf>
    <xf numFmtId="0" fontId="4" fillId="0" borderId="61" xfId="1" applyFont="1" applyBorder="1" applyAlignment="1">
      <alignment horizontal="center" vertical="top" wrapText="1"/>
    </xf>
    <xf numFmtId="0" fontId="24" fillId="0" borderId="1" xfId="1" applyFont="1" applyFill="1" applyBorder="1" applyAlignment="1">
      <alignment horizontal="center" vertical="top" wrapText="1"/>
    </xf>
    <xf numFmtId="0" fontId="4" fillId="0" borderId="0" xfId="1" applyFont="1" applyAlignment="1">
      <alignment horizontal="left" vertical="top" wrapText="1"/>
    </xf>
    <xf numFmtId="0" fontId="4" fillId="0" borderId="10" xfId="1" applyFont="1" applyBorder="1" applyAlignment="1">
      <alignment horizontal="left" vertical="top" wrapText="1"/>
    </xf>
    <xf numFmtId="0" fontId="4" fillId="0" borderId="0" xfId="1" applyFont="1" applyFill="1" applyAlignment="1">
      <alignment horizontal="left" vertical="top" wrapText="1"/>
    </xf>
    <xf numFmtId="0" fontId="39" fillId="0" borderId="0" xfId="3" applyFont="1" applyAlignment="1">
      <alignment horizontal="left" vertical="top" wrapText="1"/>
    </xf>
    <xf numFmtId="10" fontId="52" fillId="10" borderId="30" xfId="2" applyNumberFormat="1" applyFont="1" applyFill="1" applyBorder="1" applyAlignment="1">
      <alignment horizontal="center"/>
    </xf>
    <xf numFmtId="10" fontId="52" fillId="10" borderId="31" xfId="2" applyNumberFormat="1" applyFont="1" applyFill="1" applyBorder="1" applyAlignment="1">
      <alignment horizontal="center"/>
    </xf>
    <xf numFmtId="0" fontId="51" fillId="11" borderId="32" xfId="1" applyFont="1" applyFill="1" applyBorder="1" applyAlignment="1">
      <alignment horizontal="left" vertical="center"/>
    </xf>
    <xf numFmtId="0" fontId="51" fillId="11" borderId="33" xfId="1" applyFont="1" applyFill="1" applyBorder="1" applyAlignment="1">
      <alignment horizontal="left" vertical="center"/>
    </xf>
    <xf numFmtId="0" fontId="51" fillId="11" borderId="34" xfId="1" applyFont="1" applyFill="1" applyBorder="1" applyAlignment="1">
      <alignment horizontal="left" vertical="center"/>
    </xf>
    <xf numFmtId="0" fontId="55" fillId="0" borderId="0" xfId="1" applyFont="1" applyBorder="1" applyAlignment="1">
      <alignment horizontal="center" vertical="center" wrapText="1"/>
    </xf>
    <xf numFmtId="0" fontId="56" fillId="0" borderId="0" xfId="1" applyFont="1" applyFill="1" applyAlignment="1">
      <alignment horizontal="left" vertical="top" wrapText="1"/>
    </xf>
    <xf numFmtId="0" fontId="51" fillId="11" borderId="28" xfId="1" applyFont="1" applyFill="1" applyBorder="1" applyAlignment="1">
      <alignment horizontal="center" vertical="center"/>
    </xf>
    <xf numFmtId="0" fontId="51" fillId="11" borderId="29" xfId="1" applyFont="1" applyFill="1" applyBorder="1" applyAlignment="1">
      <alignment horizontal="center" vertical="center"/>
    </xf>
    <xf numFmtId="0" fontId="41" fillId="0" borderId="21" xfId="1" applyFont="1" applyBorder="1" applyAlignment="1">
      <alignment horizontal="center" vertical="top" wrapText="1"/>
    </xf>
    <xf numFmtId="0" fontId="42" fillId="0" borderId="21" xfId="1" applyFont="1" applyBorder="1" applyAlignment="1">
      <alignment horizontal="center" vertical="top" wrapText="1"/>
    </xf>
    <xf numFmtId="0" fontId="42" fillId="0" borderId="21" xfId="1" applyFont="1" applyFill="1" applyBorder="1" applyAlignment="1">
      <alignment horizontal="center" vertical="top" wrapText="1"/>
    </xf>
    <xf numFmtId="0" fontId="4" fillId="0" borderId="0" xfId="1" applyFont="1" applyBorder="1" applyAlignment="1">
      <alignment horizontal="left" vertical="top" wrapText="1"/>
    </xf>
    <xf numFmtId="0" fontId="4" fillId="0" borderId="0" xfId="1" applyFont="1" applyBorder="1" applyAlignment="1">
      <alignment vertical="top" wrapText="1"/>
    </xf>
    <xf numFmtId="0" fontId="41" fillId="0" borderId="21" xfId="1" applyFont="1" applyBorder="1" applyAlignment="1">
      <alignment horizontal="center" vertical="center" wrapText="1"/>
    </xf>
  </cellXfs>
  <cellStyles count="7">
    <cellStyle name="Normal" xfId="0" builtinId="0"/>
    <cellStyle name="Normal 2" xfId="1"/>
    <cellStyle name="Normal 2 2" xfId="3"/>
    <cellStyle name="Normal 2 2 2" xfId="5"/>
    <cellStyle name="ORÇAMENTO LINHA ABAIXO" xfId="4"/>
    <cellStyle name="Porcentagem 2" xfId="2"/>
    <cellStyle name="Porcentagem 4" xfId="6"/>
  </cellStyles>
  <dxfs count="178">
    <dxf>
      <font>
        <color rgb="FFFF0000"/>
      </font>
    </dxf>
    <dxf>
      <font>
        <color rgb="FFFF0000"/>
      </font>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border>
        <left style="thin">
          <color theme="0" tint="-0.34998626667073579"/>
        </left>
        <right style="thin">
          <color theme="0" tint="-0.34998626667073579"/>
        </right>
        <top style="thin">
          <color theme="0" tint="-0.34998626667073579"/>
        </top>
        <bottom style="thin">
          <color theme="0" tint="-0.34998626667073579"/>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FF0D8"/>
        </patternFill>
      </fill>
    </dxf>
    <dxf>
      <fill>
        <patternFill>
          <bgColor rgb="FFD6D6D6"/>
        </patternFill>
      </fill>
    </dxf>
    <dxf>
      <font>
        <b/>
        <i val="0"/>
      </font>
    </dxf>
    <dxf>
      <font>
        <b val="0"/>
        <i/>
      </font>
    </dxf>
    <dxf>
      <fill>
        <patternFill>
          <bgColor rgb="FFEFEFEF"/>
        </patternFill>
      </fill>
    </dxf>
    <dxf>
      <font>
        <b/>
        <i val="0"/>
      </font>
      <border>
        <left style="thin">
          <color theme="0"/>
        </left>
        <right style="thin">
          <color theme="0"/>
        </right>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numFmt numFmtId="14" formatCode="0.00%"/>
    </dxf>
    <dxf>
      <numFmt numFmtId="4" formatCode="#,##0.00"/>
    </dxf>
    <dxf>
      <fill>
        <patternFill patternType="solid">
          <bgColor theme="0"/>
        </patternFill>
      </fill>
      <border diagonalUp="0" diagonalDown="0">
        <left/>
        <right/>
        <top/>
        <bottom/>
        <vertical/>
        <horizontal/>
      </border>
    </dxf>
    <dxf>
      <font>
        <b/>
        <i val="0"/>
      </font>
      <fill>
        <patternFill>
          <bgColor theme="0"/>
        </patternFill>
      </fill>
    </dxf>
    <dxf>
      <fill>
        <patternFill>
          <bgColor rgb="FFD8ECF6"/>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none">
          <bgColor auto="1"/>
        </patternFill>
      </fill>
    </dxf>
    <dxf>
      <fill>
        <patternFill patternType="none">
          <bgColor auto="1"/>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3743705557422"/>
        </vertical>
        <horizontal style="thin">
          <color theme="0" tint="-0.14993743705557422"/>
        </horizontal>
      </border>
    </dxf>
  </dxfs>
  <tableStyles count="2" defaultTableStyle="TableStyleMedium2" defaultPivotStyle="PivotStyleLight16">
    <tableStyle name="Estilo de Tabela 1" pivot="0" count="2">
      <tableStyleElement type="wholeTable" dxfId="177"/>
      <tableStyleElement type="headerRow" dxfId="176"/>
    </tableStyle>
    <tableStyle name="Estilo de Tabela 2 2" pivot="0" count="3">
      <tableStyleElement type="wholeTable" dxfId="175"/>
      <tableStyleElement type="headerRow" dxfId="174"/>
      <tableStyleElement type="totalRow" dxfId="17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6</xdr:col>
      <xdr:colOff>400050</xdr:colOff>
      <xdr:row>59</xdr:row>
      <xdr:rowOff>104775</xdr:rowOff>
    </xdr:from>
    <xdr:to>
      <xdr:col>7</xdr:col>
      <xdr:colOff>609600</xdr:colOff>
      <xdr:row>60</xdr:row>
      <xdr:rowOff>142875</xdr:rowOff>
    </xdr:to>
    <xdr:sp macro="" textlink="">
      <xdr:nvSpPr>
        <xdr:cNvPr id="1026" name="Oval 2"/>
        <xdr:cNvSpPr>
          <a:spLocks noChangeArrowheads="1"/>
        </xdr:cNvSpPr>
      </xdr:nvSpPr>
      <xdr:spPr bwMode="auto">
        <a:xfrm>
          <a:off x="7486650" y="12353925"/>
          <a:ext cx="666750" cy="323850"/>
        </a:xfrm>
        <a:prstGeom prst="ellipse">
          <a:avLst/>
        </a:prstGeom>
        <a:noFill/>
        <a:ln w="17145">
          <a:solidFill>
            <a:srgbClr xmlns:mc="http://schemas.openxmlformats.org/markup-compatibility/2006" xmlns:a14="http://schemas.microsoft.com/office/drawing/2010/main" val="FF0000" mc:Ignorable="a14" a14:legacySpreadsheetColorIndex="2"/>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400050</xdr:colOff>
      <xdr:row>62</xdr:row>
      <xdr:rowOff>123825</xdr:rowOff>
    </xdr:from>
    <xdr:to>
      <xdr:col>7</xdr:col>
      <xdr:colOff>609600</xdr:colOff>
      <xdr:row>63</xdr:row>
      <xdr:rowOff>285750</xdr:rowOff>
    </xdr:to>
    <xdr:sp macro="" textlink="">
      <xdr:nvSpPr>
        <xdr:cNvPr id="1027" name="Oval 3"/>
        <xdr:cNvSpPr>
          <a:spLocks noChangeArrowheads="1"/>
        </xdr:cNvSpPr>
      </xdr:nvSpPr>
      <xdr:spPr bwMode="auto">
        <a:xfrm>
          <a:off x="7486650" y="12982575"/>
          <a:ext cx="666750" cy="447675"/>
        </a:xfrm>
        <a:prstGeom prst="ellipse">
          <a:avLst/>
        </a:prstGeom>
        <a:noFill/>
        <a:ln w="17145">
          <a:solidFill>
            <a:srgbClr xmlns:mc="http://schemas.openxmlformats.org/markup-compatibility/2006" xmlns:a14="http://schemas.microsoft.com/office/drawing/2010/main" val="FF0000" mc:Ignorable="a14" a14:legacySpreadsheetColorIndex="2"/>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400050</xdr:colOff>
      <xdr:row>63</xdr:row>
      <xdr:rowOff>104775</xdr:rowOff>
    </xdr:from>
    <xdr:to>
      <xdr:col>7</xdr:col>
      <xdr:colOff>609600</xdr:colOff>
      <xdr:row>65</xdr:row>
      <xdr:rowOff>0</xdr:rowOff>
    </xdr:to>
    <xdr:sp macro="" textlink="">
      <xdr:nvSpPr>
        <xdr:cNvPr id="1028" name="Oval 4"/>
        <xdr:cNvSpPr>
          <a:spLocks noChangeArrowheads="1"/>
        </xdr:cNvSpPr>
      </xdr:nvSpPr>
      <xdr:spPr bwMode="auto">
        <a:xfrm>
          <a:off x="7486650" y="13249275"/>
          <a:ext cx="666750" cy="609600"/>
        </a:xfrm>
        <a:prstGeom prst="ellipse">
          <a:avLst/>
        </a:prstGeom>
        <a:noFill/>
        <a:ln w="17145">
          <a:solidFill>
            <a:srgbClr xmlns:mc="http://schemas.openxmlformats.org/markup-compatibility/2006" xmlns:a14="http://schemas.microsoft.com/office/drawing/2010/main" val="FF0000" mc:Ignorable="a14" a14:legacySpreadsheetColorIndex="2"/>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xdr:colOff>
      <xdr:row>34</xdr:row>
      <xdr:rowOff>47625</xdr:rowOff>
    </xdr:from>
    <xdr:ext cx="4438650" cy="384464"/>
    <mc:AlternateContent xmlns:mc="http://schemas.openxmlformats.org/markup-compatibility/2006" xmlns:a14="http://schemas.microsoft.com/office/drawing/2010/main">
      <mc:Choice Requires="a14">
        <xdr:sp macro="" textlink="">
          <xdr:nvSpPr>
            <xdr:cNvPr id="2" name="CaixaDeTexto 1">
              <a:extLst>
                <a:ext uri="{FF2B5EF4-FFF2-40B4-BE49-F238E27FC236}">
                  <a16:creationId xmlns:a16="http://schemas.microsoft.com/office/drawing/2014/main" id="{00000000-0008-0000-0A00-000002000000}"/>
                </a:ext>
              </a:extLst>
            </xdr:cNvPr>
            <xdr:cNvSpPr txBox="1"/>
          </xdr:nvSpPr>
          <xdr:spPr>
            <a:xfrm>
              <a:off x="1" y="5562600"/>
              <a:ext cx="4438650" cy="3844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pt-BR" sz="1200" b="0" i="1">
                        <a:latin typeface="Cambria Math" panose="02040503050406030204" pitchFamily="18" charset="0"/>
                      </a:rPr>
                      <m:t>𝐵𝐷𝐼</m:t>
                    </m:r>
                    <m:r>
                      <a:rPr lang="pt-BR" sz="1200" b="0" i="1">
                        <a:latin typeface="Cambria Math" panose="02040503050406030204" pitchFamily="18" charset="0"/>
                      </a:rPr>
                      <m:t>= </m:t>
                    </m:r>
                    <m:f>
                      <m:fPr>
                        <m:ctrlPr>
                          <a:rPr lang="pt-BR" sz="1200" b="0" i="1">
                            <a:latin typeface="Cambria Math" panose="02040503050406030204" pitchFamily="18" charset="0"/>
                          </a:rPr>
                        </m:ctrlPr>
                      </m:fPr>
                      <m:num>
                        <m:r>
                          <a:rPr lang="pt-BR" sz="1200" b="0" i="1">
                            <a:latin typeface="Cambria Math" panose="02040503050406030204" pitchFamily="18" charset="0"/>
                          </a:rPr>
                          <m:t>(1+</m:t>
                        </m:r>
                        <m:r>
                          <a:rPr lang="pt-BR" sz="1200" b="0" i="1">
                            <a:latin typeface="Cambria Math" panose="02040503050406030204" pitchFamily="18" charset="0"/>
                          </a:rPr>
                          <m:t>𝐴𝐶</m:t>
                        </m:r>
                        <m:r>
                          <a:rPr lang="pt-BR" sz="1200" b="0" i="1">
                            <a:latin typeface="Cambria Math" panose="02040503050406030204" pitchFamily="18" charset="0"/>
                          </a:rPr>
                          <m:t>+</m:t>
                        </m:r>
                        <m:r>
                          <a:rPr lang="pt-BR" sz="1200" b="0" i="1">
                            <a:latin typeface="Cambria Math" panose="02040503050406030204" pitchFamily="18" charset="0"/>
                          </a:rPr>
                          <m:t>𝑆</m:t>
                        </m:r>
                        <m:r>
                          <a:rPr lang="pt-BR" sz="1200" b="0" i="1">
                            <a:latin typeface="Cambria Math" panose="02040503050406030204" pitchFamily="18" charset="0"/>
                          </a:rPr>
                          <m:t>+</m:t>
                        </m:r>
                        <m:r>
                          <a:rPr lang="pt-BR" sz="1200" b="0" i="1">
                            <a:latin typeface="Cambria Math" panose="02040503050406030204" pitchFamily="18" charset="0"/>
                          </a:rPr>
                          <m:t>𝑅</m:t>
                        </m:r>
                        <m:r>
                          <a:rPr lang="pt-BR" sz="1200" b="0" i="1">
                            <a:latin typeface="Cambria Math" panose="02040503050406030204" pitchFamily="18" charset="0"/>
                          </a:rPr>
                          <m:t>+</m:t>
                        </m:r>
                        <m:r>
                          <a:rPr lang="pt-BR" sz="1200" b="0" i="1">
                            <a:latin typeface="Cambria Math" panose="02040503050406030204" pitchFamily="18" charset="0"/>
                          </a:rPr>
                          <m:t>𝐺</m:t>
                        </m:r>
                        <m:r>
                          <a:rPr lang="pt-BR" sz="1200" b="0" i="1">
                            <a:latin typeface="Cambria Math" panose="02040503050406030204" pitchFamily="18" charset="0"/>
                          </a:rPr>
                          <m:t>)(1+</m:t>
                        </m:r>
                        <m:r>
                          <a:rPr lang="pt-BR" sz="1200" b="0" i="1">
                            <a:latin typeface="Cambria Math" panose="02040503050406030204" pitchFamily="18" charset="0"/>
                          </a:rPr>
                          <m:t>𝐷𝐹</m:t>
                        </m:r>
                        <m:r>
                          <a:rPr lang="pt-BR" sz="1200" b="0" i="1">
                            <a:latin typeface="Cambria Math" panose="02040503050406030204" pitchFamily="18" charset="0"/>
                          </a:rPr>
                          <m:t>)(1+</m:t>
                        </m:r>
                        <m:r>
                          <a:rPr lang="pt-BR" sz="1200" b="0" i="1">
                            <a:latin typeface="Cambria Math" panose="02040503050406030204" pitchFamily="18" charset="0"/>
                          </a:rPr>
                          <m:t>𝐿</m:t>
                        </m:r>
                        <m:r>
                          <a:rPr lang="pt-BR" sz="1200" b="0" i="1">
                            <a:latin typeface="Cambria Math" panose="02040503050406030204" pitchFamily="18" charset="0"/>
                          </a:rPr>
                          <m:t>)</m:t>
                        </m:r>
                      </m:num>
                      <m:den>
                        <m:r>
                          <a:rPr lang="pt-BR" sz="1200" b="0" i="1">
                            <a:latin typeface="Cambria Math" panose="02040503050406030204" pitchFamily="18" charset="0"/>
                          </a:rPr>
                          <m:t>(1 −</m:t>
                        </m:r>
                        <m:r>
                          <a:rPr lang="pt-BR" sz="1200" b="0" i="1">
                            <a:latin typeface="Cambria Math" panose="02040503050406030204" pitchFamily="18" charset="0"/>
                          </a:rPr>
                          <m:t>𝐼</m:t>
                        </m:r>
                        <m:r>
                          <a:rPr lang="pt-BR" sz="1200" b="0" i="1">
                            <a:latin typeface="Cambria Math" panose="02040503050406030204" pitchFamily="18" charset="0"/>
                          </a:rPr>
                          <m:t>)</m:t>
                        </m:r>
                      </m:den>
                    </m:f>
                    <m:r>
                      <a:rPr lang="pt-BR" sz="1200" b="0" i="1">
                        <a:latin typeface="Cambria Math" panose="02040503050406030204" pitchFamily="18" charset="0"/>
                      </a:rPr>
                      <m:t> −1</m:t>
                    </m:r>
                  </m:oMath>
                </m:oMathPara>
              </a14:m>
              <a:endParaRPr lang="pt-BR" sz="1200"/>
            </a:p>
          </xdr:txBody>
        </xdr:sp>
      </mc:Choice>
      <mc:Fallback xmlns="">
        <xdr:sp macro="" textlink="">
          <xdr:nvSpPr>
            <xdr:cNvPr id="2" name="CaixaDeTexto 1">
              <a:extLst>
                <a:ext uri="{FF2B5EF4-FFF2-40B4-BE49-F238E27FC236}">
                  <a16:creationId xmlns:a16="http://schemas.microsoft.com/office/drawing/2014/main" id="{00000000-0008-0000-0A00-000002000000}"/>
                </a:ext>
              </a:extLst>
            </xdr:cNvPr>
            <xdr:cNvSpPr txBox="1"/>
          </xdr:nvSpPr>
          <xdr:spPr>
            <a:xfrm>
              <a:off x="1" y="5562600"/>
              <a:ext cx="4438650" cy="3844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pt-BR" sz="1200" b="0" i="0">
                  <a:latin typeface="Cambria Math" panose="02040503050406030204" pitchFamily="18" charset="0"/>
                </a:rPr>
                <a:t>𝐵𝐷𝐼=  ((1+𝐴𝐶+𝑆+𝑅+𝐺)(1+𝐷𝐹)(1+𝐿))/((1 −𝐼))  −1</a:t>
              </a:r>
              <a:endParaRPr lang="pt-BR" sz="12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EOR/T&#201;CNICOS/ENG%20MATHEUS/D_ANALISE_v5.07%20(USAR%20ES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c"/>
      <sheetName val="IMPs"/>
      <sheetName val="IMPORTACAO"/>
      <sheetName val="INSUMOS"/>
      <sheetName val="TODOS OS INSUMOS"/>
      <sheetName val="Planilha1"/>
      <sheetName val="ATUALIZAR E EXPORTAR"/>
      <sheetName val="SINAPI_COMP"/>
      <sheetName val="SINTETICO"/>
      <sheetName val="MEMÓRIA"/>
      <sheetName val="COMPOSIÇÕES"/>
      <sheetName val="BDI"/>
      <sheetName val="RESUMO"/>
      <sheetName val="CRONOGRAMA"/>
      <sheetName val="TODOS OS PRÓPRIOS"/>
      <sheetName val="D_ANALISE_v5.07 (USAR ESSE)"/>
    </sheetNames>
    <sheetDataSet>
      <sheetData sheetId="0"/>
      <sheetData sheetId="1"/>
      <sheetData sheetId="2"/>
      <sheetData sheetId="3">
        <row r="2">
          <cell r="V2" t="str">
            <v>UN</v>
          </cell>
        </row>
        <row r="4">
          <cell r="V4" t="str">
            <v>M</v>
          </cell>
        </row>
        <row r="5">
          <cell r="V5" t="str">
            <v>KG</v>
          </cell>
        </row>
        <row r="6">
          <cell r="V6" t="str">
            <v>L</v>
          </cell>
        </row>
        <row r="7">
          <cell r="V7" t="str">
            <v>M3</v>
          </cell>
        </row>
        <row r="10">
          <cell r="V10" t="str">
            <v>H</v>
          </cell>
        </row>
        <row r="14">
          <cell r="V14" t="str">
            <v>100M</v>
          </cell>
        </row>
        <row r="15">
          <cell r="V15" t="str">
            <v>KWH</v>
          </cell>
        </row>
        <row r="16">
          <cell r="V16" t="str">
            <v>CENTO</v>
          </cell>
        </row>
        <row r="17">
          <cell r="V17" t="str">
            <v>SC25KG</v>
          </cell>
        </row>
        <row r="18">
          <cell r="V18" t="str">
            <v>M2XMES</v>
          </cell>
        </row>
        <row r="19">
          <cell r="V19" t="str">
            <v>MXMES</v>
          </cell>
        </row>
        <row r="20">
          <cell r="V20" t="str">
            <v>UNXMES</v>
          </cell>
        </row>
        <row r="21">
          <cell r="V21" t="str">
            <v>MIL</v>
          </cell>
        </row>
        <row r="22">
          <cell r="V22" t="str">
            <v>310ML</v>
          </cell>
        </row>
        <row r="23">
          <cell r="V23" t="str">
            <v>m²</v>
          </cell>
        </row>
        <row r="24">
          <cell r="V24" t="str">
            <v>N</v>
          </cell>
        </row>
        <row r="25">
          <cell r="V25" t="str">
            <v>HP</v>
          </cell>
        </row>
        <row r="26">
          <cell r="V26" t="str">
            <v>km</v>
          </cell>
        </row>
        <row r="27">
          <cell r="V27" t="str">
            <v>UND</v>
          </cell>
        </row>
        <row r="28">
          <cell r="V28" t="str">
            <v>DIA</v>
          </cell>
        </row>
        <row r="29">
          <cell r="V29" t="str">
            <v>VB</v>
          </cell>
        </row>
        <row r="30">
          <cell r="V30" t="str">
            <v>BR</v>
          </cell>
        </row>
        <row r="31">
          <cell r="V31" t="str">
            <v>UNJ</v>
          </cell>
        </row>
        <row r="32">
          <cell r="V32" t="str">
            <v>LOTE</v>
          </cell>
        </row>
        <row r="33">
          <cell r="V33" t="str">
            <v>kh</v>
          </cell>
        </row>
        <row r="34">
          <cell r="V34" t="str">
            <v>%</v>
          </cell>
        </row>
        <row r="35">
          <cell r="V35" t="str">
            <v>UNID.</v>
          </cell>
        </row>
        <row r="36">
          <cell r="V36" t="str">
            <v>BARRA</v>
          </cell>
        </row>
        <row r="37">
          <cell r="V37" t="str">
            <v>gl</v>
          </cell>
        </row>
        <row r="38">
          <cell r="V38" t="str">
            <v>Unid</v>
          </cell>
        </row>
        <row r="39">
          <cell r="V39" t="str">
            <v>ROLO</v>
          </cell>
        </row>
        <row r="40">
          <cell r="V40" t="str">
            <v>PÇ</v>
          </cell>
        </row>
        <row r="41">
          <cell r="V41" t="str">
            <v>CONJ</v>
          </cell>
        </row>
        <row r="42">
          <cell r="V42" t="str">
            <v>VB%</v>
          </cell>
        </row>
        <row r="43">
          <cell r="V43" t="str">
            <v>MÊS</v>
          </cell>
        </row>
        <row r="44">
          <cell r="V44" t="str">
            <v>CHP</v>
          </cell>
        </row>
        <row r="47">
          <cell r="V47" t="str">
            <v>h.mês</v>
          </cell>
        </row>
        <row r="48">
          <cell r="V48" t="str">
            <v>LATA</v>
          </cell>
        </row>
        <row r="49">
          <cell r="V49" t="str">
            <v>RL</v>
          </cell>
        </row>
        <row r="50">
          <cell r="V50" t="str">
            <v>SIST</v>
          </cell>
        </row>
        <row r="51">
          <cell r="V51" t="str">
            <v>M/L</v>
          </cell>
        </row>
        <row r="52">
          <cell r="V52" t="str">
            <v>HA</v>
          </cell>
        </row>
        <row r="53">
          <cell r="V53" t="str">
            <v>BD</v>
          </cell>
        </row>
        <row r="54">
          <cell r="V54" t="str">
            <v>MxMÊS</v>
          </cell>
        </row>
        <row r="55">
          <cell r="V55" t="str">
            <v>UN.MÊS</v>
          </cell>
        </row>
        <row r="59">
          <cell r="V59" t="str">
            <v>CTO</v>
          </cell>
        </row>
        <row r="60">
          <cell r="V60" t="str">
            <v>UNxMÊS</v>
          </cell>
        </row>
        <row r="61">
          <cell r="V61" t="str">
            <v>VC</v>
          </cell>
        </row>
        <row r="62">
          <cell r="V62" t="str">
            <v>PCT</v>
          </cell>
        </row>
        <row r="63">
          <cell r="V63" t="str">
            <v>CHI</v>
          </cell>
        </row>
        <row r="64">
          <cell r="V64" t="str">
            <v>verba</v>
          </cell>
        </row>
        <row r="65">
          <cell r="V65" t="str">
            <v>KW</v>
          </cell>
        </row>
        <row r="66">
          <cell r="V66" t="str">
            <v>hora</v>
          </cell>
        </row>
        <row r="67">
          <cell r="V67" t="str">
            <v>m³</v>
          </cell>
        </row>
        <row r="68">
          <cell r="V68" t="str">
            <v>PV</v>
          </cell>
        </row>
        <row r="69">
          <cell r="V69" t="str">
            <v xml:space="preserve">M </v>
          </cell>
        </row>
        <row r="70">
          <cell r="V70" t="str">
            <v>CM</v>
          </cell>
        </row>
        <row r="71">
          <cell r="V71" t="str">
            <v xml:space="preserve">M2 </v>
          </cell>
        </row>
        <row r="72">
          <cell r="V72" t="str">
            <v>CM2</v>
          </cell>
        </row>
        <row r="73">
          <cell r="V73" t="str">
            <v xml:space="preserve">UN  </v>
          </cell>
        </row>
        <row r="74">
          <cell r="V74" t="str">
            <v>M3XKM</v>
          </cell>
        </row>
        <row r="75">
          <cell r="V75" t="str">
            <v>PTO</v>
          </cell>
        </row>
        <row r="76">
          <cell r="V76" t="str">
            <v>PT</v>
          </cell>
        </row>
        <row r="77">
          <cell r="V77" t="str">
            <v>U</v>
          </cell>
        </row>
        <row r="78">
          <cell r="V78" t="str">
            <v>CM²</v>
          </cell>
        </row>
        <row r="79">
          <cell r="V79" t="str">
            <v>JGXM</v>
          </cell>
        </row>
        <row r="80">
          <cell r="V80" t="str">
            <v>UN.</v>
          </cell>
        </row>
        <row r="81">
          <cell r="V81" t="str">
            <v>TXKM</v>
          </cell>
        </row>
        <row r="82">
          <cell r="V82" t="str">
            <v>m³xKm</v>
          </cell>
        </row>
        <row r="83">
          <cell r="V83" t="str">
            <v>UNXKM</v>
          </cell>
        </row>
        <row r="84">
          <cell r="V84" t="str">
            <v>m²xd</v>
          </cell>
        </row>
        <row r="85">
          <cell r="V85" t="str">
            <v>ud</v>
          </cell>
        </row>
        <row r="86">
          <cell r="V86" t="str">
            <v>KM²</v>
          </cell>
        </row>
        <row r="87">
          <cell r="V87" t="str">
            <v xml:space="preserve">KG    </v>
          </cell>
        </row>
        <row r="88">
          <cell r="V88" t="str">
            <v xml:space="preserve">UN    </v>
          </cell>
        </row>
        <row r="89">
          <cell r="V89" t="str">
            <v xml:space="preserve">M     </v>
          </cell>
        </row>
        <row r="90">
          <cell r="V90" t="str">
            <v xml:space="preserve">M2    </v>
          </cell>
        </row>
        <row r="91">
          <cell r="V91" t="str">
            <v>M²XMÊS</v>
          </cell>
        </row>
        <row r="92">
          <cell r="V92" t="str">
            <v>UNIDADE</v>
          </cell>
        </row>
        <row r="93">
          <cell r="V93" t="str">
            <v>T.Km</v>
          </cell>
        </row>
        <row r="94">
          <cell r="V94" t="str">
            <v>GB</v>
          </cell>
        </row>
        <row r="95">
          <cell r="V95" t="str">
            <v>jg x m</v>
          </cell>
        </row>
        <row r="96">
          <cell r="V96" t="str">
            <v>LOTES</v>
          </cell>
        </row>
        <row r="97">
          <cell r="V97" t="str">
            <v>ÚN</v>
          </cell>
        </row>
        <row r="98">
          <cell r="V98" t="str">
            <v>KW/H</v>
          </cell>
        </row>
        <row r="99">
          <cell r="V99" t="str">
            <v>m³.km</v>
          </cell>
        </row>
        <row r="100">
          <cell r="V100" t="str">
            <v>M3.KM</v>
          </cell>
        </row>
        <row r="101">
          <cell r="V101" t="str">
            <v>tkm</v>
          </cell>
        </row>
        <row r="102">
          <cell r="V102" t="str">
            <v>UN.MES</v>
          </cell>
        </row>
      </sheetData>
      <sheetData sheetId="4"/>
      <sheetData sheetId="5"/>
      <sheetData sheetId="6">
        <row r="5">
          <cell r="C5">
            <v>0.15279999999999999</v>
          </cell>
        </row>
      </sheetData>
      <sheetData sheetId="7">
        <row r="1">
          <cell r="B1" t="str">
            <v>202505</v>
          </cell>
        </row>
      </sheetData>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dimension ref="A1:M50"/>
  <sheetViews>
    <sheetView tabSelected="1" view="pageBreakPreview" zoomScale="90" zoomScaleNormal="100" zoomScaleSheetLayoutView="90" zoomScalePageLayoutView="120" workbookViewId="0">
      <selection activeCell="F13" sqref="F13"/>
    </sheetView>
  </sheetViews>
  <sheetFormatPr defaultColWidth="9.140625" defaultRowHeight="12.75" x14ac:dyDescent="0.2"/>
  <cols>
    <col min="1" max="1" width="4.140625" style="5" customWidth="1"/>
    <col min="2" max="2" width="71.85546875" style="5" customWidth="1"/>
    <col min="3" max="3" width="13" style="5" bestFit="1" customWidth="1"/>
    <col min="4" max="4" width="9.28515625" style="5" customWidth="1"/>
    <col min="5" max="5" width="14.140625" style="5" customWidth="1"/>
    <col min="6" max="6" width="5.42578125" style="5" customWidth="1"/>
    <col min="7" max="7" width="5.42578125" style="7" customWidth="1"/>
    <col min="8" max="8" width="9.5703125" style="7" customWidth="1"/>
    <col min="9" max="11" width="9.5703125" style="5" customWidth="1"/>
    <col min="12" max="16384" width="9.140625" style="5"/>
  </cols>
  <sheetData>
    <row r="1" spans="1:13" ht="45" customHeight="1" thickBot="1" x14ac:dyDescent="0.25">
      <c r="A1" s="247" t="s">
        <v>3948</v>
      </c>
      <c r="B1" s="247"/>
      <c r="C1" s="247"/>
      <c r="D1" s="247"/>
      <c r="E1" s="1"/>
      <c r="F1" s="2"/>
      <c r="G1" s="3" t="s">
        <v>0</v>
      </c>
      <c r="H1" s="4"/>
    </row>
    <row r="2" spans="1:13" ht="12.75" customHeight="1" x14ac:dyDescent="0.2">
      <c r="A2" s="248" t="s">
        <v>1</v>
      </c>
      <c r="B2" s="248"/>
      <c r="C2" s="248"/>
      <c r="D2" s="248"/>
      <c r="E2" s="4"/>
      <c r="F2" s="4"/>
      <c r="G2" s="4"/>
      <c r="H2" s="4"/>
    </row>
    <row r="3" spans="1:13" x14ac:dyDescent="0.2">
      <c r="A3" s="6"/>
      <c r="B3" s="6"/>
      <c r="C3" s="6"/>
      <c r="D3" s="6"/>
      <c r="E3" s="6"/>
      <c r="F3" s="6"/>
    </row>
    <row r="4" spans="1:13" x14ac:dyDescent="0.2">
      <c r="A4" s="249" t="str">
        <f>"TABELA RESUMO - "&amp;E4&amp;" - BDI = "&amp;F4*100&amp;"%"</f>
        <v>TABELA RESUMO - Não Desonerado - BDI = 23,54%</v>
      </c>
      <c r="B4" s="249"/>
      <c r="C4" s="249"/>
      <c r="D4" s="249"/>
      <c r="E4" s="8" t="s">
        <v>3933</v>
      </c>
      <c r="F4" s="9" t="s">
        <v>3951</v>
      </c>
      <c r="G4" s="9">
        <v>0.2979</v>
      </c>
      <c r="H4" s="10"/>
      <c r="I4" s="11"/>
      <c r="J4" s="11"/>
    </row>
    <row r="5" spans="1:13" x14ac:dyDescent="0.2">
      <c r="A5" s="156" t="s">
        <v>2</v>
      </c>
      <c r="B5" s="156" t="s">
        <v>3</v>
      </c>
      <c r="C5" s="156" t="s">
        <v>4</v>
      </c>
      <c r="D5" s="157" t="s">
        <v>5</v>
      </c>
      <c r="E5" s="12"/>
      <c r="F5" s="12"/>
      <c r="G5" s="10"/>
      <c r="H5" s="10"/>
      <c r="I5" s="11"/>
      <c r="J5" s="11"/>
    </row>
    <row r="6" spans="1:13" x14ac:dyDescent="0.2">
      <c r="A6" s="158" t="s">
        <v>6</v>
      </c>
      <c r="B6" s="158" t="s">
        <v>7</v>
      </c>
      <c r="C6" s="159">
        <v>459549.46</v>
      </c>
      <c r="D6" s="160">
        <f>RESUMO!$C6/SUMIF(RESUMO!$A$6:$A$23,"&lt;&gt;*.*",RESUMO!$C$6:$C$23)</f>
        <v>5.1378937794225484E-2</v>
      </c>
      <c r="E6" s="13"/>
      <c r="F6" s="14"/>
      <c r="G6" s="10"/>
      <c r="H6" s="10"/>
      <c r="I6" s="11"/>
      <c r="J6" s="11"/>
    </row>
    <row r="7" spans="1:13" x14ac:dyDescent="0.2">
      <c r="A7" s="158" t="s">
        <v>8</v>
      </c>
      <c r="B7" s="158" t="s">
        <v>9</v>
      </c>
      <c r="C7" s="159">
        <v>340522.47</v>
      </c>
      <c r="D7" s="160">
        <f>RESUMO!$C7/SUMIF(RESUMO!$A$6:$A$23,"&lt;&gt;*.*",RESUMO!$C$6:$C$23)</f>
        <v>3.8071381486697892E-2</v>
      </c>
      <c r="E7" s="13"/>
      <c r="F7" s="14"/>
      <c r="G7" s="10"/>
      <c r="H7" s="10"/>
      <c r="I7" s="11"/>
      <c r="J7" s="11"/>
    </row>
    <row r="8" spans="1:13" x14ac:dyDescent="0.2">
      <c r="A8" s="158" t="s">
        <v>10</v>
      </c>
      <c r="B8" s="158" t="s">
        <v>11</v>
      </c>
      <c r="C8" s="159">
        <v>581273.07999999996</v>
      </c>
      <c r="D8" s="160">
        <f>RESUMO!$C8/SUMIF(RESUMO!$A$6:$A$23,"&lt;&gt;*.*",RESUMO!$C$6:$C$23)</f>
        <v>6.4987985012054744E-2</v>
      </c>
      <c r="E8" s="13"/>
      <c r="F8" s="14"/>
      <c r="G8" s="10"/>
      <c r="H8" s="10"/>
      <c r="I8" s="11"/>
      <c r="J8" s="11"/>
    </row>
    <row r="9" spans="1:13" x14ac:dyDescent="0.2">
      <c r="A9" s="158" t="s">
        <v>12</v>
      </c>
      <c r="B9" s="158" t="s">
        <v>13</v>
      </c>
      <c r="C9" s="159">
        <v>175302.12</v>
      </c>
      <c r="D9" s="160">
        <f>RESUMO!$C9/SUMIF(RESUMO!$A$6:$A$23,"&lt;&gt;*.*",RESUMO!$C$6:$C$23)</f>
        <v>1.9599276035871853E-2</v>
      </c>
      <c r="E9" s="13"/>
      <c r="F9" s="14"/>
      <c r="G9" s="10"/>
      <c r="H9" s="10"/>
      <c r="I9" s="11"/>
      <c r="J9" s="15"/>
      <c r="K9" s="15"/>
      <c r="L9" s="15"/>
      <c r="M9" s="15"/>
    </row>
    <row r="10" spans="1:13" x14ac:dyDescent="0.2">
      <c r="A10" s="158" t="s">
        <v>14</v>
      </c>
      <c r="B10" s="158" t="s">
        <v>15</v>
      </c>
      <c r="C10" s="159">
        <v>295707.93</v>
      </c>
      <c r="D10" s="160">
        <f>RESUMO!$C10/SUMIF(RESUMO!$A$6:$A$23,"&lt;&gt;*.*",RESUMO!$C$6:$C$23)</f>
        <v>3.3060988344386658E-2</v>
      </c>
      <c r="E10" s="13"/>
      <c r="F10" s="14"/>
      <c r="G10" s="10"/>
      <c r="H10" s="10"/>
      <c r="I10" s="11"/>
      <c r="J10" s="11"/>
    </row>
    <row r="11" spans="1:13" x14ac:dyDescent="0.2">
      <c r="A11" s="158" t="s">
        <v>16</v>
      </c>
      <c r="B11" s="158" t="s">
        <v>17</v>
      </c>
      <c r="C11" s="159">
        <v>864248.77</v>
      </c>
      <c r="D11" s="160">
        <f>RESUMO!$C11/SUMIF(RESUMO!$A$6:$A$23,"&lt;&gt;*.*",RESUMO!$C$6:$C$23)</f>
        <v>9.6625472680494262E-2</v>
      </c>
      <c r="E11" s="13"/>
      <c r="F11" s="14"/>
      <c r="G11" s="10"/>
      <c r="H11" s="10"/>
      <c r="I11" s="11"/>
      <c r="J11" s="11"/>
    </row>
    <row r="12" spans="1:13" x14ac:dyDescent="0.2">
      <c r="A12" s="158" t="s">
        <v>18</v>
      </c>
      <c r="B12" s="158" t="s">
        <v>19</v>
      </c>
      <c r="C12" s="159">
        <v>1081122.72</v>
      </c>
      <c r="D12" s="160">
        <f>RESUMO!$C12/SUMIF(RESUMO!$A$6:$A$23,"&lt;&gt;*.*",RESUMO!$C$6:$C$23)</f>
        <v>0.12087259764988921</v>
      </c>
      <c r="E12" s="16"/>
      <c r="F12" s="14"/>
      <c r="G12" s="10"/>
      <c r="H12" s="10"/>
      <c r="I12" s="11"/>
      <c r="J12" s="11"/>
    </row>
    <row r="13" spans="1:13" x14ac:dyDescent="0.2">
      <c r="A13" s="158" t="s">
        <v>20</v>
      </c>
      <c r="B13" s="158" t="s">
        <v>21</v>
      </c>
      <c r="C13" s="159">
        <v>177357.86</v>
      </c>
      <c r="D13" s="160">
        <f>RESUMO!$C13/SUMIF(RESUMO!$A$6:$A$23,"&lt;&gt;*.*",RESUMO!$C$6:$C$23)</f>
        <v>1.9829113619798295E-2</v>
      </c>
      <c r="E13" s="16"/>
      <c r="F13" s="14"/>
      <c r="G13" s="10"/>
      <c r="H13" s="10"/>
      <c r="I13" s="11"/>
      <c r="J13" s="11"/>
    </row>
    <row r="14" spans="1:13" x14ac:dyDescent="0.2">
      <c r="A14" s="158" t="s">
        <v>22</v>
      </c>
      <c r="B14" s="158" t="s">
        <v>23</v>
      </c>
      <c r="C14" s="159">
        <v>111562.42</v>
      </c>
      <c r="D14" s="160">
        <f>RESUMO!$C14/SUMIF(RESUMO!$A$6:$A$23,"&lt;&gt;*.*",RESUMO!$C$6:$C$23)</f>
        <v>1.247299613267581E-2</v>
      </c>
      <c r="E14" s="16"/>
      <c r="F14" s="14"/>
      <c r="G14" s="10"/>
      <c r="H14" s="10"/>
      <c r="I14" s="11"/>
      <c r="J14" s="11"/>
    </row>
    <row r="15" spans="1:13" x14ac:dyDescent="0.2">
      <c r="A15" s="158" t="s">
        <v>24</v>
      </c>
      <c r="B15" s="158" t="s">
        <v>25</v>
      </c>
      <c r="C15" s="159">
        <v>1659046.53</v>
      </c>
      <c r="D15" s="160">
        <f>RESUMO!$C15/SUMIF(RESUMO!$A$6:$A$23,"&lt;&gt;*.*",RESUMO!$C$6:$C$23)</f>
        <v>0.18548612474181919</v>
      </c>
      <c r="E15" s="16"/>
      <c r="F15" s="14"/>
      <c r="G15" s="10"/>
      <c r="H15" s="10"/>
      <c r="I15" s="11"/>
      <c r="J15" s="11"/>
    </row>
    <row r="16" spans="1:13" x14ac:dyDescent="0.2">
      <c r="A16" s="158" t="s">
        <v>26</v>
      </c>
      <c r="B16" s="158" t="s">
        <v>27</v>
      </c>
      <c r="C16" s="159">
        <v>136753.5</v>
      </c>
      <c r="D16" s="160">
        <f>RESUMO!$C16/SUMIF(RESUMO!$A$6:$A$23,"&lt;&gt;*.*",RESUMO!$C$6:$C$23)</f>
        <v>1.5289430586302102E-2</v>
      </c>
      <c r="E16" s="16"/>
      <c r="F16" s="14"/>
      <c r="G16" s="10"/>
      <c r="H16" s="10"/>
      <c r="I16" s="11"/>
      <c r="J16" s="11"/>
    </row>
    <row r="17" spans="1:10" x14ac:dyDescent="0.2">
      <c r="A17" s="158" t="s">
        <v>28</v>
      </c>
      <c r="B17" s="158" t="s">
        <v>29</v>
      </c>
      <c r="C17" s="159">
        <v>104361.27</v>
      </c>
      <c r="D17" s="160">
        <f>RESUMO!$C17/SUMIF(RESUMO!$A$6:$A$23,"&lt;&gt;*.*",RESUMO!$C$6:$C$23)</f>
        <v>1.16678870636827E-2</v>
      </c>
      <c r="E17" s="16"/>
      <c r="F17" s="14"/>
      <c r="G17" s="10"/>
      <c r="H17" s="10"/>
      <c r="I17" s="11"/>
      <c r="J17" s="11"/>
    </row>
    <row r="18" spans="1:10" x14ac:dyDescent="0.2">
      <c r="A18" s="158" t="s">
        <v>30</v>
      </c>
      <c r="B18" s="158" t="s">
        <v>31</v>
      </c>
      <c r="C18" s="159">
        <v>495425.28000000003</v>
      </c>
      <c r="D18" s="160">
        <f>RESUMO!$C18/SUMIF(RESUMO!$A$6:$A$23,"&lt;&gt;*.*",RESUMO!$C$6:$C$23)</f>
        <v>5.53899565953287E-2</v>
      </c>
      <c r="E18" s="16"/>
      <c r="F18" s="14"/>
      <c r="G18" s="10"/>
      <c r="H18" s="10"/>
      <c r="I18" s="11"/>
      <c r="J18" s="11"/>
    </row>
    <row r="19" spans="1:10" x14ac:dyDescent="0.2">
      <c r="A19" s="158" t="s">
        <v>32</v>
      </c>
      <c r="B19" s="158" t="s">
        <v>33</v>
      </c>
      <c r="C19" s="159">
        <v>1404526.63</v>
      </c>
      <c r="D19" s="160">
        <f>RESUMO!$C19/SUMIF(RESUMO!$A$6:$A$23,"&lt;&gt;*.*",RESUMO!$C$6:$C$23)</f>
        <v>0.1570300753984199</v>
      </c>
      <c r="E19" s="16"/>
      <c r="F19" s="14"/>
    </row>
    <row r="20" spans="1:10" x14ac:dyDescent="0.2">
      <c r="A20" s="158" t="s">
        <v>34</v>
      </c>
      <c r="B20" s="158" t="s">
        <v>35</v>
      </c>
      <c r="C20" s="159">
        <v>397332.31</v>
      </c>
      <c r="D20" s="160">
        <f>RESUMO!$C20/SUMIF(RESUMO!$A$6:$A$23,"&lt;&gt;*.*",RESUMO!$C$6:$C$23)</f>
        <v>4.4422883315162455E-2</v>
      </c>
      <c r="E20" s="17"/>
      <c r="F20" s="17"/>
    </row>
    <row r="21" spans="1:10" x14ac:dyDescent="0.2">
      <c r="A21" s="158" t="s">
        <v>36</v>
      </c>
      <c r="B21" s="158" t="s">
        <v>37</v>
      </c>
      <c r="C21" s="159">
        <v>98691.199999999997</v>
      </c>
      <c r="D21" s="160">
        <f>RESUMO!$C21/SUMIF(RESUMO!$A$6:$A$23,"&lt;&gt;*.*",RESUMO!$C$6:$C$23)</f>
        <v>1.1033957097104337E-2</v>
      </c>
      <c r="E21" s="18"/>
    </row>
    <row r="22" spans="1:10" x14ac:dyDescent="0.2">
      <c r="A22" s="158" t="s">
        <v>38</v>
      </c>
      <c r="B22" s="158" t="s">
        <v>39</v>
      </c>
      <c r="C22" s="159">
        <v>22077.53</v>
      </c>
      <c r="D22" s="160">
        <f>RESUMO!$C22/SUMIF(RESUMO!$A$6:$A$23,"&lt;&gt;*.*",RESUMO!$C$6:$C$23)</f>
        <v>2.4683307005085959E-3</v>
      </c>
    </row>
    <row r="23" spans="1:10" x14ac:dyDescent="0.2">
      <c r="A23" s="161" t="s">
        <v>40</v>
      </c>
      <c r="B23" s="161" t="s">
        <v>41</v>
      </c>
      <c r="C23" s="162">
        <v>539455.01</v>
      </c>
      <c r="D23" s="163">
        <f>RESUMO!$C23/SUMIF(RESUMO!$A$6:$A$23,"&lt;&gt;*.*",RESUMO!$C$6:$C$23)</f>
        <v>6.0312605745578042E-2</v>
      </c>
    </row>
    <row r="24" spans="1:10" x14ac:dyDescent="0.2">
      <c r="A24" s="19"/>
      <c r="B24" s="20" t="s">
        <v>42</v>
      </c>
      <c r="C24" s="21">
        <f>SUMIF(RESUMO!$A$6:$A$23,"&lt;&gt;*.*",RESUMO!$C$6:$C$23)</f>
        <v>8944316.089999998</v>
      </c>
      <c r="D24" s="17"/>
    </row>
    <row r="25" spans="1:10" x14ac:dyDescent="0.2">
      <c r="A25" s="19"/>
      <c r="B25" s="19"/>
      <c r="C25" s="19"/>
      <c r="D25" s="19"/>
    </row>
    <row r="26" spans="1:10" x14ac:dyDescent="0.2">
      <c r="A26" s="249" t="str">
        <f>"TABELA RESUMO - "&amp;IF(E4="Não Desonerado","Desonerado","Não Desonerado")&amp;" - BDI = "&amp;G4*100&amp;"%"</f>
        <v>TABELA RESUMO - Desonerado - BDI = 29,79%</v>
      </c>
      <c r="B26" s="249"/>
      <c r="C26" s="249"/>
      <c r="D26" s="249"/>
    </row>
    <row r="27" spans="1:10" x14ac:dyDescent="0.2">
      <c r="A27" s="156" t="s">
        <v>2</v>
      </c>
      <c r="B27" s="156" t="s">
        <v>3</v>
      </c>
      <c r="C27" s="156" t="s">
        <v>4</v>
      </c>
      <c r="D27" s="157" t="s">
        <v>5</v>
      </c>
    </row>
    <row r="28" spans="1:10" x14ac:dyDescent="0.2">
      <c r="A28" s="164" t="s">
        <v>6</v>
      </c>
      <c r="B28" s="164" t="s">
        <v>7</v>
      </c>
      <c r="C28" s="165">
        <v>458278.32</v>
      </c>
      <c r="D28" s="160">
        <f>RESUMO!$C28/SUMIF(RESUMO!$A$28:$A$45,"&lt;&gt;*.*",RESUMO!$C$28:$C$45)</f>
        <v>5.0290719128271343E-2</v>
      </c>
    </row>
    <row r="29" spans="1:10" x14ac:dyDescent="0.2">
      <c r="A29" s="164" t="s">
        <v>8</v>
      </c>
      <c r="B29" s="164" t="s">
        <v>9</v>
      </c>
      <c r="C29" s="166">
        <v>349511.06</v>
      </c>
      <c r="D29" s="160">
        <f>RESUMO!$C29/SUMIF(RESUMO!$A$28:$A$45,"&lt;&gt;*.*",RESUMO!$C$28:$C$45)</f>
        <v>3.835477652681539E-2</v>
      </c>
    </row>
    <row r="30" spans="1:10" x14ac:dyDescent="0.2">
      <c r="A30" s="164" t="s">
        <v>10</v>
      </c>
      <c r="B30" s="164" t="s">
        <v>11</v>
      </c>
      <c r="C30" s="166">
        <v>599343.86</v>
      </c>
      <c r="D30" s="160">
        <f>RESUMO!$C30/SUMIF(RESUMO!$A$28:$A$45,"&lt;&gt;*.*",RESUMO!$C$28:$C$45)</f>
        <v>6.5771022562258627E-2</v>
      </c>
    </row>
    <row r="31" spans="1:10" x14ac:dyDescent="0.2">
      <c r="A31" s="164" t="s">
        <v>12</v>
      </c>
      <c r="B31" s="164" t="s">
        <v>13</v>
      </c>
      <c r="C31" s="166">
        <v>177950.44</v>
      </c>
      <c r="D31" s="160">
        <f>RESUMO!$C31/SUMIF(RESUMO!$A$28:$A$45,"&lt;&gt;*.*",RESUMO!$C$28:$C$45)</f>
        <v>1.9527992502006864E-2</v>
      </c>
    </row>
    <row r="32" spans="1:10" x14ac:dyDescent="0.2">
      <c r="A32" s="164" t="s">
        <v>14</v>
      </c>
      <c r="B32" s="164" t="s">
        <v>15</v>
      </c>
      <c r="C32" s="166">
        <v>303116.32</v>
      </c>
      <c r="D32" s="160">
        <f>RESUMO!$C32/SUMIF(RESUMO!$A$28:$A$45,"&lt;&gt;*.*",RESUMO!$C$28:$C$45)</f>
        <v>3.3263493050064465E-2</v>
      </c>
    </row>
    <row r="33" spans="1:4" x14ac:dyDescent="0.2">
      <c r="A33" s="164" t="s">
        <v>16</v>
      </c>
      <c r="B33" s="164" t="s">
        <v>17</v>
      </c>
      <c r="C33" s="166">
        <v>881736.8</v>
      </c>
      <c r="D33" s="160">
        <f>RESUMO!$C33/SUMIF(RESUMO!$A$28:$A$45,"&lt;&gt;*.*",RESUMO!$C$28:$C$45)</f>
        <v>9.6760365521678549E-2</v>
      </c>
    </row>
    <row r="34" spans="1:4" x14ac:dyDescent="0.2">
      <c r="A34" s="164" t="s">
        <v>18</v>
      </c>
      <c r="B34" s="164" t="s">
        <v>19</v>
      </c>
      <c r="C34" s="166">
        <v>1080072.6499999999</v>
      </c>
      <c r="D34" s="160">
        <f>RESUMO!$C34/SUMIF(RESUMO!$A$28:$A$45,"&lt;&gt;*.*",RESUMO!$C$28:$C$45)</f>
        <v>0.11852541983499834</v>
      </c>
    </row>
    <row r="35" spans="1:4" x14ac:dyDescent="0.2">
      <c r="A35" s="164" t="s">
        <v>20</v>
      </c>
      <c r="B35" s="164" t="s">
        <v>21</v>
      </c>
      <c r="C35" s="166">
        <v>185196.27</v>
      </c>
      <c r="D35" s="160">
        <f>RESUMO!$C35/SUMIF(RESUMO!$A$28:$A$45,"&lt;&gt;*.*",RESUMO!$C$28:$C$45)</f>
        <v>2.0323138127445139E-2</v>
      </c>
    </row>
    <row r="36" spans="1:4" x14ac:dyDescent="0.2">
      <c r="A36" s="164" t="s">
        <v>22</v>
      </c>
      <c r="B36" s="164" t="s">
        <v>23</v>
      </c>
      <c r="C36" s="166">
        <v>116417.08</v>
      </c>
      <c r="D36" s="160">
        <f>RESUMO!$C36/SUMIF(RESUMO!$A$28:$A$45,"&lt;&gt;*.*",RESUMO!$C$28:$C$45)</f>
        <v>1.2775421433886498E-2</v>
      </c>
    </row>
    <row r="37" spans="1:4" x14ac:dyDescent="0.2">
      <c r="A37" s="164" t="s">
        <v>24</v>
      </c>
      <c r="B37" s="164" t="s">
        <v>25</v>
      </c>
      <c r="C37" s="166">
        <v>1703979.46</v>
      </c>
      <c r="D37" s="160">
        <f>RESUMO!$C37/SUMIF(RESUMO!$A$28:$A$45,"&lt;&gt;*.*",RESUMO!$C$28:$C$45)</f>
        <v>0.1869919406687261</v>
      </c>
    </row>
    <row r="38" spans="1:4" x14ac:dyDescent="0.2">
      <c r="A38" s="164" t="s">
        <v>26</v>
      </c>
      <c r="B38" s="164" t="s">
        <v>27</v>
      </c>
      <c r="C38" s="166">
        <v>139807.09</v>
      </c>
      <c r="D38" s="160">
        <f>RESUMO!$C38/SUMIF(RESUMO!$A$28:$A$45,"&lt;&gt;*.*",RESUMO!$C$28:$C$45)</f>
        <v>1.5342203173239689E-2</v>
      </c>
    </row>
    <row r="39" spans="1:4" x14ac:dyDescent="0.2">
      <c r="A39" s="164" t="s">
        <v>28</v>
      </c>
      <c r="B39" s="164" t="s">
        <v>29</v>
      </c>
      <c r="C39" s="166">
        <v>105067.82</v>
      </c>
      <c r="D39" s="160">
        <f>RESUMO!$C39/SUMIF(RESUMO!$A$28:$A$45,"&lt;&gt;*.*",RESUMO!$C$28:$C$45)</f>
        <v>1.1529972059424E-2</v>
      </c>
    </row>
    <row r="40" spans="1:4" x14ac:dyDescent="0.2">
      <c r="A40" s="164" t="s">
        <v>30</v>
      </c>
      <c r="B40" s="164" t="s">
        <v>31</v>
      </c>
      <c r="C40" s="166">
        <v>508404.63</v>
      </c>
      <c r="D40" s="160">
        <f>RESUMO!$C40/SUMIF(RESUMO!$A$28:$A$45,"&lt;&gt;*.*",RESUMO!$C$28:$C$45)</f>
        <v>5.5791499041112649E-2</v>
      </c>
    </row>
    <row r="41" spans="1:4" x14ac:dyDescent="0.2">
      <c r="A41" s="164" t="s">
        <v>32</v>
      </c>
      <c r="B41" s="164" t="s">
        <v>33</v>
      </c>
      <c r="C41" s="166">
        <v>1460255.22</v>
      </c>
      <c r="D41" s="160">
        <f>RESUMO!$C41/SUMIF(RESUMO!$A$28:$A$45,"&lt;&gt;*.*",RESUMO!$C$28:$C$45)</f>
        <v>0.16024603809451882</v>
      </c>
    </row>
    <row r="42" spans="1:4" x14ac:dyDescent="0.2">
      <c r="A42" s="164" t="s">
        <v>34</v>
      </c>
      <c r="B42" s="164" t="s">
        <v>35</v>
      </c>
      <c r="C42" s="166">
        <v>407482.83</v>
      </c>
      <c r="D42" s="167">
        <f>RESUMO!$C42/SUMIF(RESUMO!$A$28:$A$45,"&lt;&gt;*.*",RESUMO!$C$28:$C$45)</f>
        <v>4.4716504488196473E-2</v>
      </c>
    </row>
    <row r="43" spans="1:4" x14ac:dyDescent="0.2">
      <c r="A43" s="164" t="s">
        <v>36</v>
      </c>
      <c r="B43" s="164" t="s">
        <v>37</v>
      </c>
      <c r="C43" s="166">
        <v>101710.62</v>
      </c>
      <c r="D43" s="167">
        <f>RESUMO!$C43/SUMIF(RESUMO!$A$28:$A$45,"&lt;&gt;*.*",RESUMO!$C$28:$C$45)</f>
        <v>1.1161558379594169E-2</v>
      </c>
    </row>
    <row r="44" spans="1:4" x14ac:dyDescent="0.2">
      <c r="A44" s="164" t="s">
        <v>38</v>
      </c>
      <c r="B44" s="164" t="s">
        <v>39</v>
      </c>
      <c r="C44" s="166">
        <v>21578.92</v>
      </c>
      <c r="D44" s="167">
        <f>RESUMO!$C44/SUMIF(RESUMO!$A$28:$A$45,"&lt;&gt;*.*",RESUMO!$C$28:$C$45)</f>
        <v>2.3680356618472308E-3</v>
      </c>
    </row>
    <row r="45" spans="1:4" x14ac:dyDescent="0.2">
      <c r="A45" s="168" t="s">
        <v>40</v>
      </c>
      <c r="B45" s="168" t="s">
        <v>41</v>
      </c>
      <c r="C45" s="169">
        <v>512672.97</v>
      </c>
      <c r="D45" s="170">
        <f>RESUMO!$C45/SUMIF(RESUMO!$A$28:$A$45,"&lt;&gt;*.*",RESUMO!$C$28:$C$45)</f>
        <v>5.6259899745915713E-2</v>
      </c>
    </row>
    <row r="46" spans="1:4" x14ac:dyDescent="0.2">
      <c r="B46" s="20" t="s">
        <v>42</v>
      </c>
      <c r="C46" s="21">
        <f>SUMIF(RESUMO!$A$28:$A$45,"&lt;&gt;*.*",RESUMO!$C$28:$C$45)</f>
        <v>9112582.3599999994</v>
      </c>
    </row>
    <row r="49" spans="1:4" x14ac:dyDescent="0.2">
      <c r="A49" s="250" t="str">
        <f>"ORÇAMENTO ADOTADO UTILIZARÁ ENCARGOS SOCIAIS "&amp;UPPER(E4)&amp;"S, POR SER O DE MENOR CUSTO, SENDO ESTA ALTERNATIVA A MAIS VANTAJOSA PARA A ADMINISTRAÇÃO PÚBLICA."</f>
        <v>ORÇAMENTO ADOTADO UTILIZARÁ ENCARGOS SOCIAIS NÃO DESONERADOS, POR SER O DE MENOR CUSTO, SENDO ESTA ALTERNATIVA A MAIS VANTAJOSA PARA A ADMINISTRAÇÃO PÚBLICA.</v>
      </c>
      <c r="B49" s="250"/>
      <c r="C49" s="250"/>
      <c r="D49" s="250"/>
    </row>
    <row r="50" spans="1:4" x14ac:dyDescent="0.2">
      <c r="A50" s="250"/>
      <c r="B50" s="250"/>
      <c r="C50" s="250"/>
      <c r="D50" s="250"/>
    </row>
  </sheetData>
  <mergeCells count="5">
    <mergeCell ref="A1:D1"/>
    <mergeCell ref="A2:D2"/>
    <mergeCell ref="A4:D4"/>
    <mergeCell ref="A26:D26"/>
    <mergeCell ref="A49:D50"/>
  </mergeCells>
  <conditionalFormatting sqref="A6:D23 A28:D45">
    <cfRule type="expression" dxfId="172" priority="1">
      <formula>COLUMN()=3</formula>
    </cfRule>
    <cfRule type="expression" dxfId="171" priority="2">
      <formula>COLUMN()=4</formula>
    </cfRule>
  </conditionalFormatting>
  <pageMargins left="0.78740157480314998" right="0.70866141732283505" top="0.98425196850393704" bottom="0.70866141732283505" header="0.39370078740157499" footer="0.196850393700787"/>
  <pageSetup paperSize="9" scale="85" orientation="portrait"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21/10/2025</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0"/>
  <dimension ref="A1:U641"/>
  <sheetViews>
    <sheetView view="pageBreakPreview" zoomScaleNormal="80" zoomScaleSheetLayoutView="100" workbookViewId="0">
      <selection activeCell="T5" sqref="T5"/>
    </sheetView>
  </sheetViews>
  <sheetFormatPr defaultColWidth="9.140625" defaultRowHeight="12.75" x14ac:dyDescent="0.2"/>
  <cols>
    <col min="1" max="1" width="6.42578125" style="5" customWidth="1"/>
    <col min="2" max="3" width="10.140625" style="5" customWidth="1"/>
    <col min="4" max="4" width="66.42578125" style="5" customWidth="1"/>
    <col min="5" max="5" width="6.140625" style="5" customWidth="1"/>
    <col min="6" max="6" width="10.5703125" style="5" customWidth="1"/>
    <col min="7" max="7" width="8.7109375" style="5" customWidth="1"/>
    <col min="8" max="8" width="11.140625" style="5" customWidth="1"/>
    <col min="9" max="9" width="11.42578125" style="5" customWidth="1"/>
    <col min="10" max="10" width="8.42578125" style="5" customWidth="1"/>
    <col min="11" max="11" width="11.140625" style="5" customWidth="1"/>
    <col min="12" max="12" width="12.7109375" style="5" customWidth="1"/>
    <col min="13" max="16384" width="9.140625" style="5"/>
  </cols>
  <sheetData>
    <row r="1" spans="1:21" ht="27.75" customHeight="1" thickBot="1" x14ac:dyDescent="0.25">
      <c r="A1" s="251" t="s">
        <v>3948</v>
      </c>
      <c r="B1" s="251"/>
      <c r="C1" s="251"/>
      <c r="D1" s="251"/>
      <c r="E1" s="251"/>
      <c r="F1" s="251"/>
      <c r="G1" s="251"/>
      <c r="H1" s="251"/>
      <c r="I1" s="251"/>
      <c r="J1" s="251"/>
      <c r="K1" s="22"/>
      <c r="M1" s="23"/>
    </row>
    <row r="2" spans="1:21" x14ac:dyDescent="0.2">
      <c r="A2" s="248" t="s">
        <v>43</v>
      </c>
      <c r="B2" s="248"/>
      <c r="C2" s="248"/>
      <c r="D2" s="248"/>
      <c r="E2" s="248"/>
      <c r="F2" s="248"/>
      <c r="G2" s="248"/>
      <c r="H2" s="248"/>
      <c r="I2" s="248"/>
      <c r="J2" s="248"/>
      <c r="M2" s="23"/>
    </row>
    <row r="3" spans="1:21" x14ac:dyDescent="0.2">
      <c r="A3" s="171" t="s">
        <v>2</v>
      </c>
      <c r="B3" s="172" t="s">
        <v>44</v>
      </c>
      <c r="C3" s="172" t="s">
        <v>45</v>
      </c>
      <c r="D3" s="172" t="s">
        <v>3</v>
      </c>
      <c r="E3" s="172" t="s">
        <v>46</v>
      </c>
      <c r="F3" s="172" t="s">
        <v>47</v>
      </c>
      <c r="G3" s="172" t="s">
        <v>48</v>
      </c>
      <c r="H3" s="173" t="s">
        <v>49</v>
      </c>
      <c r="I3" s="172" t="s">
        <v>4</v>
      </c>
      <c r="J3" s="174" t="s">
        <v>50</v>
      </c>
      <c r="K3" s="175" t="s">
        <v>51</v>
      </c>
      <c r="L3" s="24"/>
      <c r="M3" s="25"/>
      <c r="N3" s="25"/>
      <c r="O3" s="25"/>
      <c r="P3" s="25"/>
      <c r="Q3" s="25"/>
      <c r="R3" s="25"/>
      <c r="S3" s="25"/>
      <c r="T3" s="25"/>
      <c r="U3" s="25"/>
    </row>
    <row r="4" spans="1:21" x14ac:dyDescent="0.2">
      <c r="A4" s="176" t="s">
        <v>6</v>
      </c>
      <c r="B4" s="177"/>
      <c r="C4" s="177"/>
      <c r="D4" s="177" t="s">
        <v>7</v>
      </c>
      <c r="E4" s="178"/>
      <c r="F4" s="177"/>
      <c r="G4" s="177"/>
      <c r="H4" s="179" t="s">
        <v>52</v>
      </c>
      <c r="I4" s="180">
        <v>459549.46</v>
      </c>
      <c r="J4" s="181">
        <v>5.1378937794225477E-2</v>
      </c>
      <c r="K4" s="182" t="s">
        <v>53</v>
      </c>
      <c r="L4" s="27"/>
    </row>
    <row r="5" spans="1:21" x14ac:dyDescent="0.2">
      <c r="A5" s="176" t="s">
        <v>54</v>
      </c>
      <c r="B5" s="177"/>
      <c r="C5" s="177"/>
      <c r="D5" s="177" t="s">
        <v>55</v>
      </c>
      <c r="E5" s="178"/>
      <c r="F5" s="177"/>
      <c r="G5" s="177"/>
      <c r="H5" s="179" t="s">
        <v>52</v>
      </c>
      <c r="I5" s="180">
        <v>113941.08</v>
      </c>
      <c r="J5" s="181">
        <v>1.2738937091835269E-2</v>
      </c>
      <c r="K5" s="182" t="s">
        <v>53</v>
      </c>
      <c r="L5" s="27"/>
    </row>
    <row r="6" spans="1:21" ht="19.5" x14ac:dyDescent="0.2">
      <c r="A6" s="176" t="s">
        <v>56</v>
      </c>
      <c r="B6" s="177" t="s">
        <v>57</v>
      </c>
      <c r="C6" s="177" t="s">
        <v>58</v>
      </c>
      <c r="D6" s="183" t="s">
        <v>59</v>
      </c>
      <c r="E6" s="178" t="s">
        <v>60</v>
      </c>
      <c r="F6" s="177">
        <v>12</v>
      </c>
      <c r="G6" s="177">
        <v>455.21</v>
      </c>
      <c r="H6" s="179" t="s">
        <v>61</v>
      </c>
      <c r="I6" s="180">
        <v>6748.44</v>
      </c>
      <c r="J6" s="181">
        <v>7.5449480229628147E-4</v>
      </c>
      <c r="K6" s="182" t="s">
        <v>62</v>
      </c>
      <c r="L6" s="27"/>
    </row>
    <row r="7" spans="1:21" x14ac:dyDescent="0.2">
      <c r="A7" s="176" t="s">
        <v>63</v>
      </c>
      <c r="B7" s="177" t="s">
        <v>64</v>
      </c>
      <c r="C7" s="177" t="s">
        <v>65</v>
      </c>
      <c r="D7" s="177" t="s">
        <v>66</v>
      </c>
      <c r="E7" s="178" t="s">
        <v>67</v>
      </c>
      <c r="F7" s="177">
        <v>72</v>
      </c>
      <c r="G7" s="177">
        <v>350</v>
      </c>
      <c r="H7" s="179" t="s">
        <v>68</v>
      </c>
      <c r="I7" s="180">
        <v>31132.080000000002</v>
      </c>
      <c r="J7" s="181">
        <v>3.4806551654414978E-3</v>
      </c>
      <c r="K7" s="182" t="s">
        <v>62</v>
      </c>
      <c r="L7" s="27"/>
    </row>
    <row r="8" spans="1:21" ht="19.5" x14ac:dyDescent="0.2">
      <c r="A8" s="176" t="s">
        <v>69</v>
      </c>
      <c r="B8" s="177" t="s">
        <v>70</v>
      </c>
      <c r="C8" s="177" t="s">
        <v>58</v>
      </c>
      <c r="D8" s="177" t="s">
        <v>71</v>
      </c>
      <c r="E8" s="178" t="s">
        <v>67</v>
      </c>
      <c r="F8" s="177">
        <v>1</v>
      </c>
      <c r="G8" s="177">
        <v>2417.5300000000002</v>
      </c>
      <c r="H8" s="179" t="s">
        <v>72</v>
      </c>
      <c r="I8" s="180">
        <v>2986.62</v>
      </c>
      <c r="J8" s="181">
        <v>3.3391261779524162E-4</v>
      </c>
      <c r="K8" s="182" t="s">
        <v>62</v>
      </c>
      <c r="L8" s="27"/>
    </row>
    <row r="9" spans="1:21" ht="19.5" x14ac:dyDescent="0.2">
      <c r="A9" s="176" t="s">
        <v>73</v>
      </c>
      <c r="B9" s="177" t="s">
        <v>74</v>
      </c>
      <c r="C9" s="177" t="s">
        <v>58</v>
      </c>
      <c r="D9" s="177" t="s">
        <v>75</v>
      </c>
      <c r="E9" s="178" t="s">
        <v>67</v>
      </c>
      <c r="F9" s="177">
        <v>1</v>
      </c>
      <c r="G9" s="177">
        <v>944.48</v>
      </c>
      <c r="H9" s="179" t="s">
        <v>76</v>
      </c>
      <c r="I9" s="180">
        <v>1088.8</v>
      </c>
      <c r="J9" s="181">
        <v>1.2173093940824714E-4</v>
      </c>
      <c r="K9" s="182" t="s">
        <v>77</v>
      </c>
      <c r="L9" s="27"/>
    </row>
    <row r="10" spans="1:21" ht="19.5" x14ac:dyDescent="0.2">
      <c r="A10" s="176" t="s">
        <v>78</v>
      </c>
      <c r="B10" s="177" t="s">
        <v>79</v>
      </c>
      <c r="C10" s="177" t="s">
        <v>65</v>
      </c>
      <c r="D10" s="177" t="s">
        <v>80</v>
      </c>
      <c r="E10" s="178" t="s">
        <v>60</v>
      </c>
      <c r="F10" s="177">
        <v>7.5</v>
      </c>
      <c r="G10" s="177">
        <v>700.17</v>
      </c>
      <c r="H10" s="179" t="s">
        <v>81</v>
      </c>
      <c r="I10" s="180">
        <v>6487.43</v>
      </c>
      <c r="J10" s="181">
        <v>7.2531314129798384E-4</v>
      </c>
      <c r="K10" s="182" t="s">
        <v>62</v>
      </c>
      <c r="L10" s="27"/>
    </row>
    <row r="11" spans="1:21" ht="19.5" x14ac:dyDescent="0.2">
      <c r="A11" s="176" t="s">
        <v>82</v>
      </c>
      <c r="B11" s="177" t="s">
        <v>83</v>
      </c>
      <c r="C11" s="177" t="s">
        <v>65</v>
      </c>
      <c r="D11" s="177" t="s">
        <v>84</v>
      </c>
      <c r="E11" s="178" t="s">
        <v>60</v>
      </c>
      <c r="F11" s="177">
        <v>7.5</v>
      </c>
      <c r="G11" s="177">
        <v>1070.48</v>
      </c>
      <c r="H11" s="179" t="s">
        <v>85</v>
      </c>
      <c r="I11" s="180">
        <v>9918.5300000000007</v>
      </c>
      <c r="J11" s="181">
        <v>1.1089198883623087E-3</v>
      </c>
      <c r="K11" s="182" t="s">
        <v>62</v>
      </c>
      <c r="L11" s="27"/>
    </row>
    <row r="12" spans="1:21" ht="19.5" x14ac:dyDescent="0.2">
      <c r="A12" s="176" t="s">
        <v>86</v>
      </c>
      <c r="B12" s="177" t="s">
        <v>87</v>
      </c>
      <c r="C12" s="177" t="s">
        <v>65</v>
      </c>
      <c r="D12" s="177" t="s">
        <v>88</v>
      </c>
      <c r="E12" s="178" t="s">
        <v>60</v>
      </c>
      <c r="F12" s="177">
        <v>21.01</v>
      </c>
      <c r="G12" s="177">
        <v>974.79</v>
      </c>
      <c r="H12" s="179" t="s">
        <v>89</v>
      </c>
      <c r="I12" s="180">
        <v>25301.5</v>
      </c>
      <c r="J12" s="181">
        <v>2.8287797239509231E-3</v>
      </c>
      <c r="K12" s="182" t="s">
        <v>62</v>
      </c>
      <c r="L12" s="27"/>
    </row>
    <row r="13" spans="1:21" ht="19.5" x14ac:dyDescent="0.2">
      <c r="A13" s="176" t="s">
        <v>90</v>
      </c>
      <c r="B13" s="177" t="s">
        <v>91</v>
      </c>
      <c r="C13" s="177" t="s">
        <v>65</v>
      </c>
      <c r="D13" s="177" t="s">
        <v>92</v>
      </c>
      <c r="E13" s="178" t="s">
        <v>60</v>
      </c>
      <c r="F13" s="177">
        <v>5.15</v>
      </c>
      <c r="G13" s="177">
        <v>1325.89</v>
      </c>
      <c r="H13" s="179" t="s">
        <v>93</v>
      </c>
      <c r="I13" s="180">
        <v>8435.7000000000007</v>
      </c>
      <c r="J13" s="181">
        <v>9.4313527329734624E-4</v>
      </c>
      <c r="K13" s="182" t="s">
        <v>62</v>
      </c>
      <c r="L13" s="27"/>
    </row>
    <row r="14" spans="1:21" ht="19.5" x14ac:dyDescent="0.2">
      <c r="A14" s="176" t="s">
        <v>94</v>
      </c>
      <c r="B14" s="177" t="s">
        <v>95</v>
      </c>
      <c r="C14" s="177" t="s">
        <v>65</v>
      </c>
      <c r="D14" s="177" t="s">
        <v>96</v>
      </c>
      <c r="E14" s="178" t="s">
        <v>60</v>
      </c>
      <c r="F14" s="177">
        <v>24.42</v>
      </c>
      <c r="G14" s="177">
        <v>724</v>
      </c>
      <c r="H14" s="179" t="s">
        <v>97</v>
      </c>
      <c r="I14" s="180">
        <v>21841.98</v>
      </c>
      <c r="J14" s="181">
        <v>2.4419955399854389E-3</v>
      </c>
      <c r="K14" s="182" t="s">
        <v>62</v>
      </c>
      <c r="L14" s="27"/>
    </row>
    <row r="15" spans="1:21" x14ac:dyDescent="0.2">
      <c r="A15" s="176" t="s">
        <v>98</v>
      </c>
      <c r="B15" s="177"/>
      <c r="C15" s="177"/>
      <c r="D15" s="177" t="s">
        <v>99</v>
      </c>
      <c r="E15" s="178"/>
      <c r="F15" s="177"/>
      <c r="G15" s="177"/>
      <c r="H15" s="179" t="s">
        <v>52</v>
      </c>
      <c r="I15" s="180">
        <v>124854.84</v>
      </c>
      <c r="J15" s="181">
        <v>1.395912652724687E-2</v>
      </c>
      <c r="K15" s="182" t="s">
        <v>53</v>
      </c>
      <c r="L15" s="27"/>
    </row>
    <row r="16" spans="1:21" ht="19.5" x14ac:dyDescent="0.2">
      <c r="A16" s="176" t="s">
        <v>100</v>
      </c>
      <c r="B16" s="177" t="s">
        <v>101</v>
      </c>
      <c r="C16" s="177" t="s">
        <v>58</v>
      </c>
      <c r="D16" s="177" t="s">
        <v>102</v>
      </c>
      <c r="E16" s="178" t="s">
        <v>60</v>
      </c>
      <c r="F16" s="177">
        <v>1509.52</v>
      </c>
      <c r="G16" s="177">
        <v>8.5</v>
      </c>
      <c r="H16" s="179" t="s">
        <v>103</v>
      </c>
      <c r="I16" s="180">
        <v>15849.96</v>
      </c>
      <c r="J16" s="181">
        <v>1.7720706469352874E-3</v>
      </c>
      <c r="K16" s="182" t="s">
        <v>62</v>
      </c>
      <c r="L16" s="27"/>
    </row>
    <row r="17" spans="1:12" ht="19.5" x14ac:dyDescent="0.2">
      <c r="A17" s="176" t="s">
        <v>104</v>
      </c>
      <c r="B17" s="177" t="s">
        <v>105</v>
      </c>
      <c r="C17" s="177" t="s">
        <v>58</v>
      </c>
      <c r="D17" s="177" t="s">
        <v>106</v>
      </c>
      <c r="E17" s="178" t="s">
        <v>107</v>
      </c>
      <c r="F17" s="177">
        <v>593.21</v>
      </c>
      <c r="G17" s="177">
        <v>54.64</v>
      </c>
      <c r="H17" s="179" t="s">
        <v>108</v>
      </c>
      <c r="I17" s="180">
        <v>40041.68</v>
      </c>
      <c r="J17" s="181">
        <v>4.4767738077557137E-3</v>
      </c>
      <c r="K17" s="182" t="s">
        <v>62</v>
      </c>
      <c r="L17" s="27"/>
    </row>
    <row r="18" spans="1:12" ht="19.5" x14ac:dyDescent="0.2">
      <c r="A18" s="176" t="s">
        <v>109</v>
      </c>
      <c r="B18" s="177" t="s">
        <v>110</v>
      </c>
      <c r="C18" s="177" t="s">
        <v>58</v>
      </c>
      <c r="D18" s="177" t="s">
        <v>111</v>
      </c>
      <c r="E18" s="178" t="s">
        <v>60</v>
      </c>
      <c r="F18" s="177">
        <v>6406.93</v>
      </c>
      <c r="G18" s="177">
        <v>6.9</v>
      </c>
      <c r="H18" s="179" t="s">
        <v>112</v>
      </c>
      <c r="I18" s="180">
        <v>54587.040000000001</v>
      </c>
      <c r="J18" s="181">
        <v>6.1029864609804954E-3</v>
      </c>
      <c r="K18" s="182" t="s">
        <v>62</v>
      </c>
      <c r="L18" s="27"/>
    </row>
    <row r="19" spans="1:12" x14ac:dyDescent="0.2">
      <c r="A19" s="176" t="s">
        <v>113</v>
      </c>
      <c r="B19" s="177" t="s">
        <v>114</v>
      </c>
      <c r="C19" s="177" t="s">
        <v>58</v>
      </c>
      <c r="D19" s="177" t="s">
        <v>115</v>
      </c>
      <c r="E19" s="178" t="s">
        <v>67</v>
      </c>
      <c r="F19" s="177">
        <v>186</v>
      </c>
      <c r="G19" s="177">
        <v>12.11</v>
      </c>
      <c r="H19" s="179" t="s">
        <v>116</v>
      </c>
      <c r="I19" s="180">
        <v>2782.56</v>
      </c>
      <c r="J19" s="181">
        <v>3.1109812891239177E-4</v>
      </c>
      <c r="K19" s="182" t="s">
        <v>62</v>
      </c>
      <c r="L19" s="27"/>
    </row>
    <row r="20" spans="1:12" ht="19.5" x14ac:dyDescent="0.2">
      <c r="A20" s="176" t="s">
        <v>117</v>
      </c>
      <c r="B20" s="177" t="s">
        <v>118</v>
      </c>
      <c r="C20" s="177" t="s">
        <v>58</v>
      </c>
      <c r="D20" s="177" t="s">
        <v>119</v>
      </c>
      <c r="E20" s="178" t="s">
        <v>60</v>
      </c>
      <c r="F20" s="177">
        <v>2511.42</v>
      </c>
      <c r="G20" s="177">
        <v>1.98</v>
      </c>
      <c r="H20" s="179" t="s">
        <v>120</v>
      </c>
      <c r="I20" s="180">
        <v>6152.98</v>
      </c>
      <c r="J20" s="181">
        <v>6.8792067924334718E-4</v>
      </c>
      <c r="K20" s="182" t="s">
        <v>62</v>
      </c>
      <c r="L20" s="27"/>
    </row>
    <row r="21" spans="1:12" ht="19.5" x14ac:dyDescent="0.2">
      <c r="A21" s="176" t="s">
        <v>121</v>
      </c>
      <c r="B21" s="177" t="s">
        <v>122</v>
      </c>
      <c r="C21" s="177" t="s">
        <v>58</v>
      </c>
      <c r="D21" s="177" t="s">
        <v>123</v>
      </c>
      <c r="E21" s="178" t="s">
        <v>60</v>
      </c>
      <c r="F21" s="177">
        <v>1005.66</v>
      </c>
      <c r="G21" s="177">
        <v>4.38</v>
      </c>
      <c r="H21" s="179" t="s">
        <v>124</v>
      </c>
      <c r="I21" s="180">
        <v>5440.62</v>
      </c>
      <c r="J21" s="181">
        <v>6.0827680341963403E-4</v>
      </c>
      <c r="K21" s="182" t="s">
        <v>62</v>
      </c>
      <c r="L21" s="27"/>
    </row>
    <row r="22" spans="1:12" x14ac:dyDescent="0.2">
      <c r="A22" s="176" t="s">
        <v>125</v>
      </c>
      <c r="B22" s="177"/>
      <c r="C22" s="177"/>
      <c r="D22" s="177" t="s">
        <v>126</v>
      </c>
      <c r="E22" s="178"/>
      <c r="F22" s="177"/>
      <c r="G22" s="177"/>
      <c r="H22" s="179" t="s">
        <v>52</v>
      </c>
      <c r="I22" s="180">
        <v>220753.54</v>
      </c>
      <c r="J22" s="181">
        <v>2.4680874175143336E-2</v>
      </c>
      <c r="K22" s="182" t="s">
        <v>53</v>
      </c>
      <c r="L22" s="27"/>
    </row>
    <row r="23" spans="1:12" x14ac:dyDescent="0.2">
      <c r="A23" s="176" t="s">
        <v>127</v>
      </c>
      <c r="B23" s="177" t="s">
        <v>128</v>
      </c>
      <c r="C23" s="177" t="s">
        <v>58</v>
      </c>
      <c r="D23" s="177" t="s">
        <v>129</v>
      </c>
      <c r="E23" s="178" t="s">
        <v>60</v>
      </c>
      <c r="F23" s="177">
        <v>1808.47</v>
      </c>
      <c r="G23" s="177">
        <v>6.24</v>
      </c>
      <c r="H23" s="179" t="s">
        <v>130</v>
      </c>
      <c r="I23" s="180">
        <v>13943.3</v>
      </c>
      <c r="J23" s="181">
        <v>1.5589006313841039E-3</v>
      </c>
      <c r="K23" s="182" t="s">
        <v>62</v>
      </c>
      <c r="L23" s="27"/>
    </row>
    <row r="24" spans="1:12" ht="29.25" x14ac:dyDescent="0.2">
      <c r="A24" s="176" t="s">
        <v>131</v>
      </c>
      <c r="B24" s="177" t="s">
        <v>132</v>
      </c>
      <c r="C24" s="177" t="s">
        <v>58</v>
      </c>
      <c r="D24" s="177" t="s">
        <v>133</v>
      </c>
      <c r="E24" s="178" t="s">
        <v>134</v>
      </c>
      <c r="F24" s="177">
        <v>4743.08</v>
      </c>
      <c r="G24" s="177">
        <v>27</v>
      </c>
      <c r="H24" s="179" t="s">
        <v>135</v>
      </c>
      <c r="I24" s="180">
        <v>147652.07999999999</v>
      </c>
      <c r="J24" s="181">
        <v>1.6507922854501891E-2</v>
      </c>
      <c r="K24" s="182" t="s">
        <v>77</v>
      </c>
      <c r="L24" s="27"/>
    </row>
    <row r="25" spans="1:12" ht="39" x14ac:dyDescent="0.2">
      <c r="A25" s="176" t="s">
        <v>136</v>
      </c>
      <c r="B25" s="177" t="s">
        <v>137</v>
      </c>
      <c r="C25" s="177" t="s">
        <v>58</v>
      </c>
      <c r="D25" s="177" t="s">
        <v>138</v>
      </c>
      <c r="E25" s="178" t="s">
        <v>139</v>
      </c>
      <c r="F25" s="177">
        <v>5.8</v>
      </c>
      <c r="G25" s="177">
        <v>36</v>
      </c>
      <c r="H25" s="179" t="s">
        <v>140</v>
      </c>
      <c r="I25" s="180">
        <v>240.7</v>
      </c>
      <c r="J25" s="181">
        <v>2.6910945183289022E-5</v>
      </c>
      <c r="K25" s="182" t="s">
        <v>77</v>
      </c>
      <c r="L25" s="27"/>
    </row>
    <row r="26" spans="1:12" ht="29.25" x14ac:dyDescent="0.2">
      <c r="A26" s="176" t="s">
        <v>141</v>
      </c>
      <c r="B26" s="177" t="s">
        <v>142</v>
      </c>
      <c r="C26" s="177" t="s">
        <v>58</v>
      </c>
      <c r="D26" s="177" t="s">
        <v>143</v>
      </c>
      <c r="E26" s="178" t="s">
        <v>60</v>
      </c>
      <c r="F26" s="177">
        <v>2371.54</v>
      </c>
      <c r="G26" s="177">
        <v>20.04</v>
      </c>
      <c r="H26" s="179" t="s">
        <v>144</v>
      </c>
      <c r="I26" s="180">
        <v>58719.33</v>
      </c>
      <c r="J26" s="181">
        <v>6.564988246071702E-3</v>
      </c>
      <c r="K26" s="182" t="s">
        <v>62</v>
      </c>
      <c r="L26" s="27"/>
    </row>
    <row r="27" spans="1:12" ht="19.5" x14ac:dyDescent="0.2">
      <c r="A27" s="176" t="s">
        <v>145</v>
      </c>
      <c r="B27" s="177" t="s">
        <v>146</v>
      </c>
      <c r="C27" s="177" t="s">
        <v>58</v>
      </c>
      <c r="D27" s="177" t="s">
        <v>147</v>
      </c>
      <c r="E27" s="178" t="s">
        <v>148</v>
      </c>
      <c r="F27" s="177">
        <v>5.8</v>
      </c>
      <c r="G27" s="177">
        <v>27.65</v>
      </c>
      <c r="H27" s="179" t="s">
        <v>149</v>
      </c>
      <c r="I27" s="180">
        <v>198.13</v>
      </c>
      <c r="J27" s="181">
        <v>2.2151498002347546E-5</v>
      </c>
      <c r="K27" s="182" t="s">
        <v>62</v>
      </c>
      <c r="L27" s="27"/>
    </row>
    <row r="28" spans="1:12" x14ac:dyDescent="0.2">
      <c r="A28" s="176" t="s">
        <v>8</v>
      </c>
      <c r="B28" s="177"/>
      <c r="C28" s="177"/>
      <c r="D28" s="177" t="s">
        <v>9</v>
      </c>
      <c r="E28" s="178"/>
      <c r="F28" s="177"/>
      <c r="G28" s="177"/>
      <c r="H28" s="179" t="s">
        <v>52</v>
      </c>
      <c r="I28" s="180">
        <v>340522.47</v>
      </c>
      <c r="J28" s="181">
        <v>3.8071381486697878E-2</v>
      </c>
      <c r="K28" s="182" t="s">
        <v>53</v>
      </c>
      <c r="L28" s="27"/>
    </row>
    <row r="29" spans="1:12" ht="29.25" x14ac:dyDescent="0.2">
      <c r="A29" s="176" t="s">
        <v>150</v>
      </c>
      <c r="B29" s="177" t="s">
        <v>151</v>
      </c>
      <c r="C29" s="177" t="s">
        <v>58</v>
      </c>
      <c r="D29" s="177" t="s">
        <v>152</v>
      </c>
      <c r="E29" s="178" t="s">
        <v>60</v>
      </c>
      <c r="F29" s="177">
        <v>635.66</v>
      </c>
      <c r="G29" s="177">
        <v>92.7</v>
      </c>
      <c r="H29" s="179" t="s">
        <v>153</v>
      </c>
      <c r="I29" s="180">
        <v>72795.78</v>
      </c>
      <c r="J29" s="181">
        <v>8.1387754264842845E-3</v>
      </c>
      <c r="K29" s="182" t="s">
        <v>62</v>
      </c>
      <c r="L29" s="27"/>
    </row>
    <row r="30" spans="1:12" ht="29.25" x14ac:dyDescent="0.2">
      <c r="A30" s="176" t="s">
        <v>154</v>
      </c>
      <c r="B30" s="177" t="s">
        <v>155</v>
      </c>
      <c r="C30" s="177" t="s">
        <v>58</v>
      </c>
      <c r="D30" s="177" t="s">
        <v>156</v>
      </c>
      <c r="E30" s="178" t="s">
        <v>60</v>
      </c>
      <c r="F30" s="177">
        <v>1739.92</v>
      </c>
      <c r="G30" s="177">
        <v>106.07</v>
      </c>
      <c r="H30" s="179" t="s">
        <v>157</v>
      </c>
      <c r="I30" s="180">
        <v>227999.12</v>
      </c>
      <c r="J30" s="181">
        <v>2.5490950644612112E-2</v>
      </c>
      <c r="K30" s="182" t="s">
        <v>62</v>
      </c>
      <c r="L30" s="27"/>
    </row>
    <row r="31" spans="1:12" ht="19.5" x14ac:dyDescent="0.2">
      <c r="A31" s="176" t="s">
        <v>158</v>
      </c>
      <c r="B31" s="177" t="s">
        <v>159</v>
      </c>
      <c r="C31" s="177" t="s">
        <v>58</v>
      </c>
      <c r="D31" s="177" t="s">
        <v>160</v>
      </c>
      <c r="E31" s="178" t="s">
        <v>60</v>
      </c>
      <c r="F31" s="177">
        <v>241.3</v>
      </c>
      <c r="G31" s="177">
        <v>95.02</v>
      </c>
      <c r="H31" s="179" t="s">
        <v>161</v>
      </c>
      <c r="I31" s="180">
        <v>28326.21</v>
      </c>
      <c r="J31" s="181">
        <v>3.1669509121742142E-3</v>
      </c>
      <c r="K31" s="182" t="s">
        <v>62</v>
      </c>
      <c r="L31" s="27"/>
    </row>
    <row r="32" spans="1:12" ht="19.5" x14ac:dyDescent="0.2">
      <c r="A32" s="176" t="s">
        <v>162</v>
      </c>
      <c r="B32" s="177" t="s">
        <v>163</v>
      </c>
      <c r="C32" s="177" t="s">
        <v>58</v>
      </c>
      <c r="D32" s="177" t="s">
        <v>164</v>
      </c>
      <c r="E32" s="178" t="s">
        <v>60</v>
      </c>
      <c r="F32" s="177">
        <v>27.39</v>
      </c>
      <c r="G32" s="177">
        <v>336.94</v>
      </c>
      <c r="H32" s="179" t="s">
        <v>165</v>
      </c>
      <c r="I32" s="180">
        <v>11401.36</v>
      </c>
      <c r="J32" s="181">
        <v>1.274704503427271E-3</v>
      </c>
      <c r="K32" s="182" t="s">
        <v>62</v>
      </c>
      <c r="L32" s="27"/>
    </row>
    <row r="33" spans="1:12" x14ac:dyDescent="0.2">
      <c r="A33" s="176" t="s">
        <v>10</v>
      </c>
      <c r="B33" s="177"/>
      <c r="C33" s="177"/>
      <c r="D33" s="177" t="s">
        <v>11</v>
      </c>
      <c r="E33" s="178"/>
      <c r="F33" s="177"/>
      <c r="G33" s="177"/>
      <c r="H33" s="179" t="s">
        <v>52</v>
      </c>
      <c r="I33" s="180">
        <v>581273.07999999996</v>
      </c>
      <c r="J33" s="181">
        <v>6.498798501205473E-2</v>
      </c>
      <c r="K33" s="182" t="s">
        <v>53</v>
      </c>
      <c r="L33" s="27"/>
    </row>
    <row r="34" spans="1:12" x14ac:dyDescent="0.2">
      <c r="A34" s="176" t="s">
        <v>166</v>
      </c>
      <c r="B34" s="177"/>
      <c r="C34" s="177"/>
      <c r="D34" s="177" t="s">
        <v>167</v>
      </c>
      <c r="E34" s="178"/>
      <c r="F34" s="177"/>
      <c r="G34" s="177"/>
      <c r="H34" s="179" t="s">
        <v>52</v>
      </c>
      <c r="I34" s="180">
        <v>45013.7</v>
      </c>
      <c r="J34" s="181">
        <v>5.0326597972456047E-3</v>
      </c>
      <c r="K34" s="182" t="s">
        <v>53</v>
      </c>
      <c r="L34" s="27"/>
    </row>
    <row r="35" spans="1:12" ht="39" x14ac:dyDescent="0.2">
      <c r="A35" s="176" t="s">
        <v>168</v>
      </c>
      <c r="B35" s="177" t="s">
        <v>169</v>
      </c>
      <c r="C35" s="177" t="s">
        <v>58</v>
      </c>
      <c r="D35" s="177" t="s">
        <v>170</v>
      </c>
      <c r="E35" s="178" t="s">
        <v>60</v>
      </c>
      <c r="F35" s="177">
        <v>0.2</v>
      </c>
      <c r="G35" s="177">
        <v>717.86</v>
      </c>
      <c r="H35" s="179" t="s">
        <v>171</v>
      </c>
      <c r="I35" s="180">
        <v>177.37</v>
      </c>
      <c r="J35" s="181">
        <v>1.9830470906356354E-5</v>
      </c>
      <c r="K35" s="182" t="s">
        <v>62</v>
      </c>
      <c r="L35" s="27"/>
    </row>
    <row r="36" spans="1:12" ht="19.5" x14ac:dyDescent="0.2">
      <c r="A36" s="176" t="s">
        <v>172</v>
      </c>
      <c r="B36" s="177" t="s">
        <v>173</v>
      </c>
      <c r="C36" s="177" t="s">
        <v>65</v>
      </c>
      <c r="D36" s="177" t="s">
        <v>174</v>
      </c>
      <c r="E36" s="178" t="s">
        <v>60</v>
      </c>
      <c r="F36" s="177">
        <v>35.770000000000003</v>
      </c>
      <c r="G36" s="177">
        <v>664.87</v>
      </c>
      <c r="H36" s="179" t="s">
        <v>175</v>
      </c>
      <c r="I36" s="180">
        <v>29380.76</v>
      </c>
      <c r="J36" s="181">
        <v>3.2848526040854622E-3</v>
      </c>
      <c r="K36" s="182" t="s">
        <v>62</v>
      </c>
      <c r="L36" s="27"/>
    </row>
    <row r="37" spans="1:12" ht="39" x14ac:dyDescent="0.2">
      <c r="A37" s="176" t="s">
        <v>176</v>
      </c>
      <c r="B37" s="177" t="s">
        <v>177</v>
      </c>
      <c r="C37" s="177" t="s">
        <v>58</v>
      </c>
      <c r="D37" s="177" t="s">
        <v>178</v>
      </c>
      <c r="E37" s="178" t="s">
        <v>60</v>
      </c>
      <c r="F37" s="177">
        <v>9.9499999999999993</v>
      </c>
      <c r="G37" s="177">
        <v>880.9</v>
      </c>
      <c r="H37" s="179" t="s">
        <v>179</v>
      </c>
      <c r="I37" s="180">
        <v>10828.19</v>
      </c>
      <c r="J37" s="181">
        <v>1.2106224658256684E-3</v>
      </c>
      <c r="K37" s="182" t="s">
        <v>62</v>
      </c>
      <c r="L37" s="27"/>
    </row>
    <row r="38" spans="1:12" x14ac:dyDescent="0.2">
      <c r="A38" s="176" t="s">
        <v>180</v>
      </c>
      <c r="B38" s="177" t="s">
        <v>181</v>
      </c>
      <c r="C38" s="177" t="s">
        <v>58</v>
      </c>
      <c r="D38" s="177" t="s">
        <v>182</v>
      </c>
      <c r="E38" s="178" t="s">
        <v>60</v>
      </c>
      <c r="F38" s="177">
        <v>6.85</v>
      </c>
      <c r="G38" s="177">
        <v>546.80999999999995</v>
      </c>
      <c r="H38" s="179" t="s">
        <v>183</v>
      </c>
      <c r="I38" s="180">
        <v>4627.38</v>
      </c>
      <c r="J38" s="181">
        <v>5.1735425642811781E-4</v>
      </c>
      <c r="K38" s="182" t="s">
        <v>62</v>
      </c>
      <c r="L38" s="27"/>
    </row>
    <row r="39" spans="1:12" x14ac:dyDescent="0.2">
      <c r="A39" s="176" t="s">
        <v>184</v>
      </c>
      <c r="B39" s="177"/>
      <c r="C39" s="177"/>
      <c r="D39" s="177" t="s">
        <v>185</v>
      </c>
      <c r="E39" s="178"/>
      <c r="F39" s="177"/>
      <c r="G39" s="177"/>
      <c r="H39" s="179" t="s">
        <v>52</v>
      </c>
      <c r="I39" s="180">
        <v>536259.38</v>
      </c>
      <c r="J39" s="181">
        <v>5.9955325214809133E-2</v>
      </c>
      <c r="K39" s="182" t="s">
        <v>53</v>
      </c>
      <c r="L39" s="27"/>
    </row>
    <row r="40" spans="1:12" ht="19.5" x14ac:dyDescent="0.2">
      <c r="A40" s="176" t="s">
        <v>186</v>
      </c>
      <c r="B40" s="177" t="s">
        <v>187</v>
      </c>
      <c r="C40" s="177" t="s">
        <v>65</v>
      </c>
      <c r="D40" s="177" t="s">
        <v>188</v>
      </c>
      <c r="E40" s="178" t="s">
        <v>60</v>
      </c>
      <c r="F40" s="177">
        <v>32.229999999999997</v>
      </c>
      <c r="G40" s="177">
        <v>578.16</v>
      </c>
      <c r="H40" s="179" t="s">
        <v>189</v>
      </c>
      <c r="I40" s="180">
        <v>23020.6</v>
      </c>
      <c r="J40" s="181">
        <v>2.5737686110777866E-3</v>
      </c>
      <c r="K40" s="182" t="s">
        <v>62</v>
      </c>
      <c r="L40" s="27"/>
    </row>
    <row r="41" spans="1:12" x14ac:dyDescent="0.2">
      <c r="A41" s="176" t="s">
        <v>190</v>
      </c>
      <c r="B41" s="177" t="s">
        <v>181</v>
      </c>
      <c r="C41" s="177" t="s">
        <v>58</v>
      </c>
      <c r="D41" s="177" t="s">
        <v>182</v>
      </c>
      <c r="E41" s="178" t="s">
        <v>60</v>
      </c>
      <c r="F41" s="177">
        <v>32.229999999999997</v>
      </c>
      <c r="G41" s="177">
        <v>546.80999999999995</v>
      </c>
      <c r="H41" s="179" t="s">
        <v>183</v>
      </c>
      <c r="I41" s="180">
        <v>21772.33</v>
      </c>
      <c r="J41" s="181">
        <v>2.4342084717178195E-3</v>
      </c>
      <c r="K41" s="182" t="s">
        <v>62</v>
      </c>
      <c r="L41" s="27"/>
    </row>
    <row r="42" spans="1:12" ht="39" x14ac:dyDescent="0.2">
      <c r="A42" s="176" t="s">
        <v>191</v>
      </c>
      <c r="B42" s="177" t="s">
        <v>192</v>
      </c>
      <c r="C42" s="177" t="s">
        <v>58</v>
      </c>
      <c r="D42" s="177" t="s">
        <v>193</v>
      </c>
      <c r="E42" s="178" t="s">
        <v>67</v>
      </c>
      <c r="F42" s="177">
        <v>87</v>
      </c>
      <c r="G42" s="177">
        <v>1000.74</v>
      </c>
      <c r="H42" s="179" t="s">
        <v>194</v>
      </c>
      <c r="I42" s="180">
        <v>107558.97</v>
      </c>
      <c r="J42" s="181">
        <v>1.2025399026344115E-2</v>
      </c>
      <c r="K42" s="182" t="s">
        <v>62</v>
      </c>
      <c r="L42" s="27"/>
    </row>
    <row r="43" spans="1:12" ht="39" x14ac:dyDescent="0.2">
      <c r="A43" s="176" t="s">
        <v>195</v>
      </c>
      <c r="B43" s="177" t="s">
        <v>196</v>
      </c>
      <c r="C43" s="177" t="s">
        <v>58</v>
      </c>
      <c r="D43" s="177" t="s">
        <v>197</v>
      </c>
      <c r="E43" s="178" t="s">
        <v>67</v>
      </c>
      <c r="F43" s="177">
        <v>171</v>
      </c>
      <c r="G43" s="177">
        <v>1035.55</v>
      </c>
      <c r="H43" s="179" t="s">
        <v>198</v>
      </c>
      <c r="I43" s="180">
        <v>218763.72</v>
      </c>
      <c r="J43" s="181">
        <v>2.4458406634866592E-2</v>
      </c>
      <c r="K43" s="182" t="s">
        <v>62</v>
      </c>
      <c r="L43" s="27"/>
    </row>
    <row r="44" spans="1:12" ht="19.5" x14ac:dyDescent="0.2">
      <c r="A44" s="176" t="s">
        <v>199</v>
      </c>
      <c r="B44" s="177" t="s">
        <v>200</v>
      </c>
      <c r="C44" s="177" t="s">
        <v>65</v>
      </c>
      <c r="D44" s="177" t="s">
        <v>201</v>
      </c>
      <c r="E44" s="178" t="s">
        <v>202</v>
      </c>
      <c r="F44" s="177">
        <v>10.29</v>
      </c>
      <c r="G44" s="177">
        <v>842.04</v>
      </c>
      <c r="H44" s="179" t="s">
        <v>203</v>
      </c>
      <c r="I44" s="180">
        <v>10704.28</v>
      </c>
      <c r="J44" s="181">
        <v>1.1967689751000293E-3</v>
      </c>
      <c r="K44" s="182" t="s">
        <v>62</v>
      </c>
      <c r="L44" s="27"/>
    </row>
    <row r="45" spans="1:12" ht="39" x14ac:dyDescent="0.2">
      <c r="A45" s="176" t="s">
        <v>204</v>
      </c>
      <c r="B45" s="177" t="s">
        <v>205</v>
      </c>
      <c r="C45" s="177" t="s">
        <v>65</v>
      </c>
      <c r="D45" s="177" t="s">
        <v>206</v>
      </c>
      <c r="E45" s="178" t="s">
        <v>67</v>
      </c>
      <c r="F45" s="177">
        <v>6</v>
      </c>
      <c r="G45" s="177">
        <v>1242.05</v>
      </c>
      <c r="H45" s="179" t="s">
        <v>207</v>
      </c>
      <c r="I45" s="180">
        <v>9206.58</v>
      </c>
      <c r="J45" s="181">
        <v>1.0293218517057126E-3</v>
      </c>
      <c r="K45" s="182" t="s">
        <v>62</v>
      </c>
      <c r="L45" s="27"/>
    </row>
    <row r="46" spans="1:12" ht="19.5" x14ac:dyDescent="0.2">
      <c r="A46" s="176" t="s">
        <v>208</v>
      </c>
      <c r="B46" s="177" t="s">
        <v>209</v>
      </c>
      <c r="C46" s="177" t="s">
        <v>65</v>
      </c>
      <c r="D46" s="177" t="s">
        <v>210</v>
      </c>
      <c r="E46" s="178" t="s">
        <v>67</v>
      </c>
      <c r="F46" s="177">
        <v>21</v>
      </c>
      <c r="G46" s="177">
        <v>853.98</v>
      </c>
      <c r="H46" s="179" t="s">
        <v>211</v>
      </c>
      <c r="I46" s="180">
        <v>22155.21</v>
      </c>
      <c r="J46" s="181">
        <v>2.4770155456346355E-3</v>
      </c>
      <c r="K46" s="182" t="s">
        <v>62</v>
      </c>
      <c r="L46" s="27"/>
    </row>
    <row r="47" spans="1:12" ht="29.25" x14ac:dyDescent="0.2">
      <c r="A47" s="176" t="s">
        <v>212</v>
      </c>
      <c r="B47" s="177" t="s">
        <v>213</v>
      </c>
      <c r="C47" s="177" t="s">
        <v>65</v>
      </c>
      <c r="D47" s="177" t="s">
        <v>214</v>
      </c>
      <c r="E47" s="178" t="s">
        <v>67</v>
      </c>
      <c r="F47" s="177">
        <v>2</v>
      </c>
      <c r="G47" s="177">
        <v>3684.1</v>
      </c>
      <c r="H47" s="179" t="s">
        <v>215</v>
      </c>
      <c r="I47" s="180">
        <v>9102.68</v>
      </c>
      <c r="J47" s="181">
        <v>1.0177055359410941E-3</v>
      </c>
      <c r="K47" s="182" t="s">
        <v>62</v>
      </c>
      <c r="L47" s="27"/>
    </row>
    <row r="48" spans="1:12" ht="19.5" x14ac:dyDescent="0.2">
      <c r="A48" s="176" t="s">
        <v>216</v>
      </c>
      <c r="B48" s="177" t="s">
        <v>217</v>
      </c>
      <c r="C48" s="177" t="s">
        <v>65</v>
      </c>
      <c r="D48" s="177" t="s">
        <v>218</v>
      </c>
      <c r="E48" s="178" t="s">
        <v>67</v>
      </c>
      <c r="F48" s="177">
        <v>1</v>
      </c>
      <c r="G48" s="177">
        <v>858.54</v>
      </c>
      <c r="H48" s="179" t="s">
        <v>219</v>
      </c>
      <c r="I48" s="180">
        <v>1060.6400000000001</v>
      </c>
      <c r="J48" s="181">
        <v>1.1858257124721094E-4</v>
      </c>
      <c r="K48" s="182" t="s">
        <v>62</v>
      </c>
      <c r="L48" s="27"/>
    </row>
    <row r="49" spans="1:12" ht="19.5" x14ac:dyDescent="0.2">
      <c r="A49" s="176" t="s">
        <v>220</v>
      </c>
      <c r="B49" s="177" t="s">
        <v>221</v>
      </c>
      <c r="C49" s="177" t="s">
        <v>65</v>
      </c>
      <c r="D49" s="177" t="s">
        <v>222</v>
      </c>
      <c r="E49" s="178" t="s">
        <v>60</v>
      </c>
      <c r="F49" s="177">
        <v>5.88</v>
      </c>
      <c r="G49" s="177">
        <v>566.16</v>
      </c>
      <c r="H49" s="179" t="s">
        <v>223</v>
      </c>
      <c r="I49" s="180">
        <v>4112.6499999999996</v>
      </c>
      <c r="J49" s="181">
        <v>4.5980597718343826E-4</v>
      </c>
      <c r="K49" s="182" t="s">
        <v>62</v>
      </c>
      <c r="L49" s="27"/>
    </row>
    <row r="50" spans="1:12" ht="19.5" x14ac:dyDescent="0.2">
      <c r="A50" s="176" t="s">
        <v>224</v>
      </c>
      <c r="B50" s="177" t="s">
        <v>225</v>
      </c>
      <c r="C50" s="177" t="s">
        <v>65</v>
      </c>
      <c r="D50" s="177" t="s">
        <v>226</v>
      </c>
      <c r="E50" s="178" t="s">
        <v>202</v>
      </c>
      <c r="F50" s="177">
        <v>14.19</v>
      </c>
      <c r="G50" s="177">
        <v>652.54</v>
      </c>
      <c r="H50" s="179" t="s">
        <v>227</v>
      </c>
      <c r="I50" s="180">
        <v>11439.27</v>
      </c>
      <c r="J50" s="181">
        <v>1.2789429493429273E-3</v>
      </c>
      <c r="K50" s="182" t="s">
        <v>62</v>
      </c>
      <c r="L50" s="27"/>
    </row>
    <row r="51" spans="1:12" ht="29.25" x14ac:dyDescent="0.2">
      <c r="A51" s="176" t="s">
        <v>228</v>
      </c>
      <c r="B51" s="177" t="s">
        <v>229</v>
      </c>
      <c r="C51" s="177" t="s">
        <v>65</v>
      </c>
      <c r="D51" s="177" t="s">
        <v>230</v>
      </c>
      <c r="E51" s="178" t="s">
        <v>202</v>
      </c>
      <c r="F51" s="177">
        <v>5.8</v>
      </c>
      <c r="G51" s="177">
        <v>706</v>
      </c>
      <c r="H51" s="179" t="s">
        <v>231</v>
      </c>
      <c r="I51" s="180">
        <v>5058.7</v>
      </c>
      <c r="J51" s="181">
        <v>5.6557706023558025E-4</v>
      </c>
      <c r="K51" s="182" t="s">
        <v>62</v>
      </c>
      <c r="L51" s="27"/>
    </row>
    <row r="52" spans="1:12" ht="19.5" x14ac:dyDescent="0.2">
      <c r="A52" s="176" t="s">
        <v>232</v>
      </c>
      <c r="B52" s="177" t="s">
        <v>233</v>
      </c>
      <c r="C52" s="177" t="s">
        <v>65</v>
      </c>
      <c r="D52" s="177" t="s">
        <v>234</v>
      </c>
      <c r="E52" s="178" t="s">
        <v>67</v>
      </c>
      <c r="F52" s="177">
        <v>11</v>
      </c>
      <c r="G52" s="177">
        <v>665.69</v>
      </c>
      <c r="H52" s="179" t="s">
        <v>235</v>
      </c>
      <c r="I52" s="180">
        <v>9046.2900000000009</v>
      </c>
      <c r="J52" s="181">
        <v>1.0114009734197577E-3</v>
      </c>
      <c r="K52" s="182" t="s">
        <v>62</v>
      </c>
      <c r="L52" s="27"/>
    </row>
    <row r="53" spans="1:12" ht="19.5" x14ac:dyDescent="0.2">
      <c r="A53" s="176" t="s">
        <v>236</v>
      </c>
      <c r="B53" s="177" t="s">
        <v>237</v>
      </c>
      <c r="C53" s="177" t="s">
        <v>65</v>
      </c>
      <c r="D53" s="177" t="s">
        <v>238</v>
      </c>
      <c r="E53" s="178" t="s">
        <v>67</v>
      </c>
      <c r="F53" s="177">
        <v>28</v>
      </c>
      <c r="G53" s="177">
        <v>1631.75</v>
      </c>
      <c r="H53" s="179" t="s">
        <v>239</v>
      </c>
      <c r="I53" s="180">
        <v>56444.08</v>
      </c>
      <c r="J53" s="181">
        <v>6.3106088192820117E-3</v>
      </c>
      <c r="K53" s="182" t="s">
        <v>62</v>
      </c>
      <c r="L53" s="27"/>
    </row>
    <row r="54" spans="1:12" ht="19.5" x14ac:dyDescent="0.2">
      <c r="A54" s="176" t="s">
        <v>240</v>
      </c>
      <c r="B54" s="177" t="s">
        <v>241</v>
      </c>
      <c r="C54" s="177" t="s">
        <v>65</v>
      </c>
      <c r="D54" s="177" t="s">
        <v>242</v>
      </c>
      <c r="E54" s="178" t="s">
        <v>67</v>
      </c>
      <c r="F54" s="177">
        <v>1</v>
      </c>
      <c r="G54" s="177">
        <v>934.04</v>
      </c>
      <c r="H54" s="179" t="s">
        <v>243</v>
      </c>
      <c r="I54" s="180">
        <v>1153.9100000000001</v>
      </c>
      <c r="J54" s="181">
        <v>1.2901042275217714E-4</v>
      </c>
      <c r="K54" s="182" t="s">
        <v>62</v>
      </c>
      <c r="L54" s="27"/>
    </row>
    <row r="55" spans="1:12" ht="19.5" x14ac:dyDescent="0.2">
      <c r="A55" s="176" t="s">
        <v>244</v>
      </c>
      <c r="B55" s="177" t="s">
        <v>245</v>
      </c>
      <c r="C55" s="177" t="s">
        <v>65</v>
      </c>
      <c r="D55" s="177" t="s">
        <v>246</v>
      </c>
      <c r="E55" s="178" t="s">
        <v>202</v>
      </c>
      <c r="F55" s="177">
        <v>1.05</v>
      </c>
      <c r="G55" s="177">
        <v>684.29</v>
      </c>
      <c r="H55" s="179" t="s">
        <v>247</v>
      </c>
      <c r="I55" s="180">
        <v>887.64</v>
      </c>
      <c r="J55" s="181">
        <v>9.9240678780617643E-5</v>
      </c>
      <c r="K55" s="182" t="s">
        <v>62</v>
      </c>
      <c r="L55" s="27"/>
    </row>
    <row r="56" spans="1:12" ht="19.5" x14ac:dyDescent="0.2">
      <c r="A56" s="176" t="s">
        <v>248</v>
      </c>
      <c r="B56" s="177" t="s">
        <v>249</v>
      </c>
      <c r="C56" s="177" t="s">
        <v>65</v>
      </c>
      <c r="D56" s="177" t="s">
        <v>250</v>
      </c>
      <c r="E56" s="178" t="s">
        <v>60</v>
      </c>
      <c r="F56" s="177">
        <v>7.06</v>
      </c>
      <c r="G56" s="177">
        <v>598.14</v>
      </c>
      <c r="H56" s="179" t="s">
        <v>251</v>
      </c>
      <c r="I56" s="180">
        <v>5216.92</v>
      </c>
      <c r="J56" s="181">
        <v>5.8326650662901612E-4</v>
      </c>
      <c r="K56" s="182" t="s">
        <v>62</v>
      </c>
      <c r="L56" s="27"/>
    </row>
    <row r="57" spans="1:12" x14ac:dyDescent="0.2">
      <c r="A57" s="176" t="s">
        <v>252</v>
      </c>
      <c r="B57" s="177" t="s">
        <v>253</v>
      </c>
      <c r="C57" s="177" t="s">
        <v>65</v>
      </c>
      <c r="D57" s="177" t="s">
        <v>254</v>
      </c>
      <c r="E57" s="178" t="s">
        <v>60</v>
      </c>
      <c r="F57" s="177">
        <v>17.170000000000002</v>
      </c>
      <c r="G57" s="177">
        <v>651.53</v>
      </c>
      <c r="H57" s="179" t="s">
        <v>255</v>
      </c>
      <c r="I57" s="180">
        <v>13820.13</v>
      </c>
      <c r="J57" s="181">
        <v>1.5451298747649693E-3</v>
      </c>
      <c r="K57" s="182" t="s">
        <v>62</v>
      </c>
      <c r="L57" s="27"/>
    </row>
    <row r="58" spans="1:12" ht="19.5" x14ac:dyDescent="0.2">
      <c r="A58" s="176" t="s">
        <v>256</v>
      </c>
      <c r="B58" s="177" t="s">
        <v>257</v>
      </c>
      <c r="C58" s="177" t="s">
        <v>65</v>
      </c>
      <c r="D58" s="177" t="s">
        <v>258</v>
      </c>
      <c r="E58" s="178" t="s">
        <v>202</v>
      </c>
      <c r="F58" s="177">
        <v>9.32</v>
      </c>
      <c r="G58" s="177">
        <v>498.07</v>
      </c>
      <c r="H58" s="179" t="s">
        <v>259</v>
      </c>
      <c r="I58" s="180">
        <v>5734.78</v>
      </c>
      <c r="J58" s="181">
        <v>6.4116472878364026E-4</v>
      </c>
      <c r="K58" s="182" t="s">
        <v>62</v>
      </c>
      <c r="L58" s="27"/>
    </row>
    <row r="59" spans="1:12" x14ac:dyDescent="0.2">
      <c r="A59" s="176" t="s">
        <v>12</v>
      </c>
      <c r="B59" s="177"/>
      <c r="C59" s="177"/>
      <c r="D59" s="177" t="s">
        <v>13</v>
      </c>
      <c r="E59" s="178"/>
      <c r="F59" s="177"/>
      <c r="G59" s="177"/>
      <c r="H59" s="179" t="s">
        <v>52</v>
      </c>
      <c r="I59" s="180">
        <v>175302.12</v>
      </c>
      <c r="J59" s="181">
        <v>1.9599276035871849E-2</v>
      </c>
      <c r="K59" s="182" t="s">
        <v>53</v>
      </c>
      <c r="L59" s="27"/>
    </row>
    <row r="60" spans="1:12" ht="29.25" x14ac:dyDescent="0.2">
      <c r="A60" s="176" t="s">
        <v>260</v>
      </c>
      <c r="B60" s="177" t="s">
        <v>261</v>
      </c>
      <c r="C60" s="177" t="s">
        <v>58</v>
      </c>
      <c r="D60" s="177" t="s">
        <v>262</v>
      </c>
      <c r="E60" s="178" t="s">
        <v>60</v>
      </c>
      <c r="F60" s="177">
        <v>1271.32</v>
      </c>
      <c r="G60" s="177">
        <v>4.25</v>
      </c>
      <c r="H60" s="179" t="s">
        <v>263</v>
      </c>
      <c r="I60" s="180">
        <v>6674.43</v>
      </c>
      <c r="J60" s="181">
        <v>7.4622027361736501E-4</v>
      </c>
      <c r="K60" s="182" t="s">
        <v>62</v>
      </c>
      <c r="L60" s="27"/>
    </row>
    <row r="61" spans="1:12" ht="29.25" x14ac:dyDescent="0.2">
      <c r="A61" s="176" t="s">
        <v>264</v>
      </c>
      <c r="B61" s="177" t="s">
        <v>265</v>
      </c>
      <c r="C61" s="177" t="s">
        <v>58</v>
      </c>
      <c r="D61" s="177" t="s">
        <v>266</v>
      </c>
      <c r="E61" s="178" t="s">
        <v>60</v>
      </c>
      <c r="F61" s="177">
        <v>1271.32</v>
      </c>
      <c r="G61" s="177">
        <v>34.909999999999997</v>
      </c>
      <c r="H61" s="179" t="s">
        <v>267</v>
      </c>
      <c r="I61" s="180">
        <v>54832.03</v>
      </c>
      <c r="J61" s="181">
        <v>6.1303770403758166E-3</v>
      </c>
      <c r="K61" s="182" t="s">
        <v>62</v>
      </c>
      <c r="L61" s="27"/>
    </row>
    <row r="62" spans="1:12" ht="29.25" x14ac:dyDescent="0.2">
      <c r="A62" s="176" t="s">
        <v>268</v>
      </c>
      <c r="B62" s="177" t="s">
        <v>269</v>
      </c>
      <c r="C62" s="177" t="s">
        <v>58</v>
      </c>
      <c r="D62" s="177" t="s">
        <v>270</v>
      </c>
      <c r="E62" s="178" t="s">
        <v>60</v>
      </c>
      <c r="F62" s="177">
        <v>762.45</v>
      </c>
      <c r="G62" s="177">
        <v>25.91</v>
      </c>
      <c r="H62" s="179" t="s">
        <v>271</v>
      </c>
      <c r="I62" s="180">
        <v>24406.02</v>
      </c>
      <c r="J62" s="181">
        <v>2.7286625108527444E-3</v>
      </c>
      <c r="K62" s="182" t="s">
        <v>62</v>
      </c>
      <c r="L62" s="27"/>
    </row>
    <row r="63" spans="1:12" ht="19.5" x14ac:dyDescent="0.2">
      <c r="A63" s="176" t="s">
        <v>272</v>
      </c>
      <c r="B63" s="177" t="s">
        <v>273</v>
      </c>
      <c r="C63" s="177" t="s">
        <v>58</v>
      </c>
      <c r="D63" s="177" t="s">
        <v>274</v>
      </c>
      <c r="E63" s="178" t="s">
        <v>60</v>
      </c>
      <c r="F63" s="177">
        <v>762.45</v>
      </c>
      <c r="G63" s="177">
        <v>94.9</v>
      </c>
      <c r="H63" s="179" t="s">
        <v>275</v>
      </c>
      <c r="I63" s="180">
        <v>89389.64</v>
      </c>
      <c r="J63" s="181">
        <v>9.9940162110259238E-3</v>
      </c>
      <c r="K63" s="182" t="s">
        <v>62</v>
      </c>
      <c r="L63" s="27"/>
    </row>
    <row r="64" spans="1:12" x14ac:dyDescent="0.2">
      <c r="A64" s="176" t="s">
        <v>14</v>
      </c>
      <c r="B64" s="177"/>
      <c r="C64" s="177"/>
      <c r="D64" s="177" t="s">
        <v>15</v>
      </c>
      <c r="E64" s="178"/>
      <c r="F64" s="177"/>
      <c r="G64" s="177"/>
      <c r="H64" s="179" t="s">
        <v>52</v>
      </c>
      <c r="I64" s="180">
        <v>295707.93</v>
      </c>
      <c r="J64" s="181">
        <v>3.3060988344386651E-2</v>
      </c>
      <c r="K64" s="182" t="s">
        <v>53</v>
      </c>
      <c r="L64" s="27"/>
    </row>
    <row r="65" spans="1:12" ht="19.5" x14ac:dyDescent="0.2">
      <c r="A65" s="176" t="s">
        <v>276</v>
      </c>
      <c r="B65" s="177" t="s">
        <v>277</v>
      </c>
      <c r="C65" s="177" t="s">
        <v>58</v>
      </c>
      <c r="D65" s="177" t="s">
        <v>278</v>
      </c>
      <c r="E65" s="178" t="s">
        <v>60</v>
      </c>
      <c r="F65" s="177">
        <v>3139.15</v>
      </c>
      <c r="G65" s="177">
        <v>76.25</v>
      </c>
      <c r="H65" s="179" t="s">
        <v>279</v>
      </c>
      <c r="I65" s="180">
        <v>295707.93</v>
      </c>
      <c r="J65" s="181">
        <v>3.3060988344386651E-2</v>
      </c>
      <c r="K65" s="182" t="s">
        <v>62</v>
      </c>
      <c r="L65" s="27"/>
    </row>
    <row r="66" spans="1:12" x14ac:dyDescent="0.2">
      <c r="A66" s="176" t="s">
        <v>16</v>
      </c>
      <c r="B66" s="177"/>
      <c r="C66" s="177"/>
      <c r="D66" s="177" t="s">
        <v>17</v>
      </c>
      <c r="E66" s="178"/>
      <c r="F66" s="177"/>
      <c r="G66" s="177"/>
      <c r="H66" s="179" t="s">
        <v>52</v>
      </c>
      <c r="I66" s="180">
        <v>864248.77</v>
      </c>
      <c r="J66" s="181">
        <v>9.6625472680494234E-2</v>
      </c>
      <c r="K66" s="182" t="s">
        <v>53</v>
      </c>
      <c r="L66" s="27"/>
    </row>
    <row r="67" spans="1:12" ht="29.25" x14ac:dyDescent="0.2">
      <c r="A67" s="176" t="s">
        <v>280</v>
      </c>
      <c r="B67" s="177" t="s">
        <v>281</v>
      </c>
      <c r="C67" s="177" t="s">
        <v>58</v>
      </c>
      <c r="D67" s="177" t="s">
        <v>282</v>
      </c>
      <c r="E67" s="178" t="s">
        <v>60</v>
      </c>
      <c r="F67" s="177">
        <v>5315.51</v>
      </c>
      <c r="G67" s="177">
        <v>30.06</v>
      </c>
      <c r="H67" s="179" t="s">
        <v>283</v>
      </c>
      <c r="I67" s="180">
        <v>197418.04</v>
      </c>
      <c r="J67" s="181">
        <v>2.2071898847662485E-2</v>
      </c>
      <c r="K67" s="182" t="s">
        <v>62</v>
      </c>
      <c r="L67" s="27"/>
    </row>
    <row r="68" spans="1:12" ht="39" x14ac:dyDescent="0.2">
      <c r="A68" s="176" t="s">
        <v>284</v>
      </c>
      <c r="B68" s="177" t="s">
        <v>285</v>
      </c>
      <c r="C68" s="177" t="s">
        <v>58</v>
      </c>
      <c r="D68" s="177" t="s">
        <v>286</v>
      </c>
      <c r="E68" s="178" t="s">
        <v>60</v>
      </c>
      <c r="F68" s="177">
        <v>5315.51</v>
      </c>
      <c r="G68" s="177">
        <v>101.55</v>
      </c>
      <c r="H68" s="179" t="s">
        <v>287</v>
      </c>
      <c r="I68" s="180">
        <v>666830.73</v>
      </c>
      <c r="J68" s="181">
        <v>7.4553573832831746E-2</v>
      </c>
      <c r="K68" s="182" t="s">
        <v>62</v>
      </c>
      <c r="L68" s="27"/>
    </row>
    <row r="69" spans="1:12" x14ac:dyDescent="0.2">
      <c r="A69" s="176" t="s">
        <v>18</v>
      </c>
      <c r="B69" s="177"/>
      <c r="C69" s="177"/>
      <c r="D69" s="177" t="s">
        <v>19</v>
      </c>
      <c r="E69" s="178"/>
      <c r="F69" s="177"/>
      <c r="G69" s="177"/>
      <c r="H69" s="179" t="s">
        <v>52</v>
      </c>
      <c r="I69" s="180">
        <v>1081122.72</v>
      </c>
      <c r="J69" s="181">
        <v>0.12087259764988918</v>
      </c>
      <c r="K69" s="182" t="s">
        <v>53</v>
      </c>
      <c r="L69" s="27"/>
    </row>
    <row r="70" spans="1:12" x14ac:dyDescent="0.2">
      <c r="A70" s="176" t="s">
        <v>288</v>
      </c>
      <c r="B70" s="177" t="s">
        <v>289</v>
      </c>
      <c r="C70" s="177" t="s">
        <v>58</v>
      </c>
      <c r="D70" s="177" t="s">
        <v>290</v>
      </c>
      <c r="E70" s="178" t="s">
        <v>60</v>
      </c>
      <c r="F70" s="177">
        <v>9546.35</v>
      </c>
      <c r="G70" s="177">
        <v>3.84</v>
      </c>
      <c r="H70" s="179" t="s">
        <v>291</v>
      </c>
      <c r="I70" s="180">
        <v>45249.7</v>
      </c>
      <c r="J70" s="181">
        <v>5.0590452690497433E-3</v>
      </c>
      <c r="K70" s="182" t="s">
        <v>62</v>
      </c>
      <c r="L70" s="27"/>
    </row>
    <row r="71" spans="1:12" x14ac:dyDescent="0.2">
      <c r="A71" s="176" t="s">
        <v>292</v>
      </c>
      <c r="B71" s="177" t="s">
        <v>293</v>
      </c>
      <c r="C71" s="177" t="s">
        <v>58</v>
      </c>
      <c r="D71" s="177" t="s">
        <v>294</v>
      </c>
      <c r="E71" s="178" t="s">
        <v>60</v>
      </c>
      <c r="F71" s="177">
        <v>5276.49</v>
      </c>
      <c r="G71" s="177">
        <v>4.74</v>
      </c>
      <c r="H71" s="179" t="s">
        <v>295</v>
      </c>
      <c r="I71" s="180">
        <v>30920.23</v>
      </c>
      <c r="J71" s="181">
        <v>3.4569697323834181E-3</v>
      </c>
      <c r="K71" s="182" t="s">
        <v>62</v>
      </c>
      <c r="L71" s="27"/>
    </row>
    <row r="72" spans="1:12" ht="19.5" x14ac:dyDescent="0.2">
      <c r="A72" s="176" t="s">
        <v>296</v>
      </c>
      <c r="B72" s="177" t="s">
        <v>297</v>
      </c>
      <c r="C72" s="177" t="s">
        <v>58</v>
      </c>
      <c r="D72" s="177" t="s">
        <v>298</v>
      </c>
      <c r="E72" s="178" t="s">
        <v>60</v>
      </c>
      <c r="F72" s="177">
        <v>9546.35</v>
      </c>
      <c r="G72" s="177">
        <v>17.79</v>
      </c>
      <c r="H72" s="179" t="s">
        <v>299</v>
      </c>
      <c r="I72" s="180">
        <v>209828.77</v>
      </c>
      <c r="J72" s="181">
        <v>2.3459453790390362E-2</v>
      </c>
      <c r="K72" s="182" t="s">
        <v>62</v>
      </c>
      <c r="L72" s="27"/>
    </row>
    <row r="73" spans="1:12" ht="19.5" x14ac:dyDescent="0.2">
      <c r="A73" s="176" t="s">
        <v>300</v>
      </c>
      <c r="B73" s="177" t="s">
        <v>301</v>
      </c>
      <c r="C73" s="177" t="s">
        <v>58</v>
      </c>
      <c r="D73" s="177" t="s">
        <v>302</v>
      </c>
      <c r="E73" s="178" t="s">
        <v>60</v>
      </c>
      <c r="F73" s="177">
        <v>5276.49</v>
      </c>
      <c r="G73" s="177">
        <v>30.87</v>
      </c>
      <c r="H73" s="179" t="s">
        <v>303</v>
      </c>
      <c r="I73" s="180">
        <v>201245.33</v>
      </c>
      <c r="J73" s="181">
        <v>2.2499800764532236E-2</v>
      </c>
      <c r="K73" s="182" t="s">
        <v>62</v>
      </c>
      <c r="L73" s="27"/>
    </row>
    <row r="74" spans="1:12" ht="19.5" x14ac:dyDescent="0.2">
      <c r="A74" s="176" t="s">
        <v>304</v>
      </c>
      <c r="B74" s="177" t="s">
        <v>305</v>
      </c>
      <c r="C74" s="177" t="s">
        <v>58</v>
      </c>
      <c r="D74" s="177" t="s">
        <v>306</v>
      </c>
      <c r="E74" s="178" t="s">
        <v>60</v>
      </c>
      <c r="F74" s="177">
        <v>2515.92</v>
      </c>
      <c r="G74" s="177">
        <v>12.36</v>
      </c>
      <c r="H74" s="179" t="s">
        <v>307</v>
      </c>
      <c r="I74" s="180">
        <v>38418.1</v>
      </c>
      <c r="J74" s="181">
        <v>4.2952529420279021E-3</v>
      </c>
      <c r="K74" s="182" t="s">
        <v>62</v>
      </c>
      <c r="L74" s="27"/>
    </row>
    <row r="75" spans="1:12" ht="19.5" x14ac:dyDescent="0.2">
      <c r="A75" s="176" t="s">
        <v>308</v>
      </c>
      <c r="B75" s="177" t="s">
        <v>309</v>
      </c>
      <c r="C75" s="177" t="s">
        <v>58</v>
      </c>
      <c r="D75" s="177" t="s">
        <v>310</v>
      </c>
      <c r="E75" s="178" t="s">
        <v>60</v>
      </c>
      <c r="F75" s="177">
        <v>5276.49</v>
      </c>
      <c r="G75" s="177">
        <v>14.56</v>
      </c>
      <c r="H75" s="179" t="s">
        <v>311</v>
      </c>
      <c r="I75" s="180">
        <v>94924.06</v>
      </c>
      <c r="J75" s="181">
        <v>1.0612780121459236E-2</v>
      </c>
      <c r="K75" s="182" t="s">
        <v>62</v>
      </c>
      <c r="L75" s="27"/>
    </row>
    <row r="76" spans="1:12" ht="19.5" x14ac:dyDescent="0.2">
      <c r="A76" s="176" t="s">
        <v>312</v>
      </c>
      <c r="B76" s="177" t="s">
        <v>313</v>
      </c>
      <c r="C76" s="177" t="s">
        <v>65</v>
      </c>
      <c r="D76" s="177" t="s">
        <v>314</v>
      </c>
      <c r="E76" s="178" t="s">
        <v>60</v>
      </c>
      <c r="F76" s="177">
        <v>7030.43</v>
      </c>
      <c r="G76" s="177">
        <v>25.3</v>
      </c>
      <c r="H76" s="179" t="s">
        <v>315</v>
      </c>
      <c r="I76" s="180">
        <v>219771.24</v>
      </c>
      <c r="J76" s="181">
        <v>2.4571050238900938E-2</v>
      </c>
      <c r="K76" s="182" t="s">
        <v>62</v>
      </c>
      <c r="L76" s="27"/>
    </row>
    <row r="77" spans="1:12" ht="19.5" x14ac:dyDescent="0.2">
      <c r="A77" s="176" t="s">
        <v>316</v>
      </c>
      <c r="B77" s="177" t="s">
        <v>317</v>
      </c>
      <c r="C77" s="177" t="s">
        <v>58</v>
      </c>
      <c r="D77" s="177" t="s">
        <v>318</v>
      </c>
      <c r="E77" s="178" t="s">
        <v>60</v>
      </c>
      <c r="F77" s="177">
        <v>1354.8</v>
      </c>
      <c r="G77" s="177">
        <v>15.25</v>
      </c>
      <c r="H77" s="179" t="s">
        <v>319</v>
      </c>
      <c r="I77" s="180">
        <v>25524.43</v>
      </c>
      <c r="J77" s="181">
        <v>2.8537039325496377E-3</v>
      </c>
      <c r="K77" s="182" t="s">
        <v>62</v>
      </c>
      <c r="L77" s="27"/>
    </row>
    <row r="78" spans="1:12" x14ac:dyDescent="0.2">
      <c r="A78" s="176" t="s">
        <v>320</v>
      </c>
      <c r="B78" s="177" t="s">
        <v>321</v>
      </c>
      <c r="C78" s="177" t="s">
        <v>58</v>
      </c>
      <c r="D78" s="177" t="s">
        <v>322</v>
      </c>
      <c r="E78" s="178" t="s">
        <v>60</v>
      </c>
      <c r="F78" s="177">
        <v>1354.8</v>
      </c>
      <c r="G78" s="177">
        <v>2.0099999999999998</v>
      </c>
      <c r="H78" s="179" t="s">
        <v>323</v>
      </c>
      <c r="I78" s="180">
        <v>3359.9</v>
      </c>
      <c r="J78" s="181">
        <v>3.7564638438443204E-4</v>
      </c>
      <c r="K78" s="182" t="s">
        <v>62</v>
      </c>
      <c r="L78" s="27"/>
    </row>
    <row r="79" spans="1:12" ht="19.5" x14ac:dyDescent="0.2">
      <c r="A79" s="176" t="s">
        <v>324</v>
      </c>
      <c r="B79" s="177" t="s">
        <v>325</v>
      </c>
      <c r="C79" s="177" t="s">
        <v>58</v>
      </c>
      <c r="D79" s="177" t="s">
        <v>326</v>
      </c>
      <c r="E79" s="178" t="s">
        <v>60</v>
      </c>
      <c r="F79" s="177">
        <v>1354.8</v>
      </c>
      <c r="G79" s="177">
        <v>21.34</v>
      </c>
      <c r="H79" s="179" t="s">
        <v>327</v>
      </c>
      <c r="I79" s="180">
        <v>35712.53</v>
      </c>
      <c r="J79" s="181">
        <v>3.9927625142773772E-3</v>
      </c>
      <c r="K79" s="182" t="s">
        <v>62</v>
      </c>
      <c r="L79" s="27"/>
    </row>
    <row r="80" spans="1:12" ht="29.25" x14ac:dyDescent="0.2">
      <c r="A80" s="176" t="s">
        <v>328</v>
      </c>
      <c r="B80" s="177" t="s">
        <v>329</v>
      </c>
      <c r="C80" s="177" t="s">
        <v>58</v>
      </c>
      <c r="D80" s="177" t="s">
        <v>330</v>
      </c>
      <c r="E80" s="178" t="s">
        <v>60</v>
      </c>
      <c r="F80" s="177">
        <v>504.78</v>
      </c>
      <c r="G80" s="177">
        <v>46.32</v>
      </c>
      <c r="H80" s="179" t="s">
        <v>331</v>
      </c>
      <c r="I80" s="180">
        <v>28883.51</v>
      </c>
      <c r="J80" s="181">
        <v>3.2292586385998349E-3</v>
      </c>
      <c r="K80" s="182" t="s">
        <v>62</v>
      </c>
      <c r="L80" s="27"/>
    </row>
    <row r="81" spans="1:12" ht="19.5" x14ac:dyDescent="0.2">
      <c r="A81" s="176" t="s">
        <v>332</v>
      </c>
      <c r="B81" s="177" t="s">
        <v>333</v>
      </c>
      <c r="C81" s="177" t="s">
        <v>58</v>
      </c>
      <c r="D81" s="177" t="s">
        <v>334</v>
      </c>
      <c r="E81" s="178" t="s">
        <v>60</v>
      </c>
      <c r="F81" s="177">
        <v>3123.09</v>
      </c>
      <c r="G81" s="177">
        <v>18.73</v>
      </c>
      <c r="H81" s="179" t="s">
        <v>335</v>
      </c>
      <c r="I81" s="180">
        <v>72268.3</v>
      </c>
      <c r="J81" s="181">
        <v>8.0798016609451018E-3</v>
      </c>
      <c r="K81" s="182" t="s">
        <v>62</v>
      </c>
      <c r="L81" s="27"/>
    </row>
    <row r="82" spans="1:12" ht="19.5" x14ac:dyDescent="0.2">
      <c r="A82" s="176" t="s">
        <v>336</v>
      </c>
      <c r="B82" s="177" t="s">
        <v>337</v>
      </c>
      <c r="C82" s="177" t="s">
        <v>58</v>
      </c>
      <c r="D82" s="177" t="s">
        <v>338</v>
      </c>
      <c r="E82" s="178" t="s">
        <v>60</v>
      </c>
      <c r="F82" s="177">
        <v>3123.09</v>
      </c>
      <c r="G82" s="177">
        <v>4.5</v>
      </c>
      <c r="H82" s="179" t="s">
        <v>339</v>
      </c>
      <c r="I82" s="180">
        <v>17364.38</v>
      </c>
      <c r="J82" s="181">
        <v>1.9413871139252192E-3</v>
      </c>
      <c r="K82" s="182" t="s">
        <v>62</v>
      </c>
      <c r="L82" s="27"/>
    </row>
    <row r="83" spans="1:12" ht="19.5" x14ac:dyDescent="0.2">
      <c r="A83" s="176" t="s">
        <v>340</v>
      </c>
      <c r="B83" s="177" t="s">
        <v>341</v>
      </c>
      <c r="C83" s="177" t="s">
        <v>58</v>
      </c>
      <c r="D83" s="177" t="s">
        <v>342</v>
      </c>
      <c r="E83" s="178" t="s">
        <v>60</v>
      </c>
      <c r="F83" s="177">
        <v>3123.09</v>
      </c>
      <c r="G83" s="177">
        <v>14.94</v>
      </c>
      <c r="H83" s="179" t="s">
        <v>343</v>
      </c>
      <c r="I83" s="180">
        <v>57652.24</v>
      </c>
      <c r="J83" s="181">
        <v>6.4456845464637416E-3</v>
      </c>
      <c r="K83" s="182" t="s">
        <v>62</v>
      </c>
      <c r="L83" s="27"/>
    </row>
    <row r="84" spans="1:12" x14ac:dyDescent="0.2">
      <c r="A84" s="176" t="s">
        <v>20</v>
      </c>
      <c r="B84" s="177"/>
      <c r="C84" s="177"/>
      <c r="D84" s="177" t="s">
        <v>21</v>
      </c>
      <c r="E84" s="178"/>
      <c r="F84" s="177"/>
      <c r="G84" s="177"/>
      <c r="H84" s="179" t="s">
        <v>52</v>
      </c>
      <c r="I84" s="180">
        <v>177357.86</v>
      </c>
      <c r="J84" s="181">
        <v>1.9829113619798291E-2</v>
      </c>
      <c r="K84" s="182" t="s">
        <v>53</v>
      </c>
      <c r="L84" s="27"/>
    </row>
    <row r="85" spans="1:12" x14ac:dyDescent="0.2">
      <c r="A85" s="176" t="s">
        <v>344</v>
      </c>
      <c r="B85" s="177"/>
      <c r="C85" s="177"/>
      <c r="D85" s="177" t="s">
        <v>345</v>
      </c>
      <c r="E85" s="178"/>
      <c r="F85" s="177"/>
      <c r="G85" s="177"/>
      <c r="H85" s="179" t="s">
        <v>52</v>
      </c>
      <c r="I85" s="180">
        <v>94055.53</v>
      </c>
      <c r="J85" s="181">
        <v>1.0515675995077673E-2</v>
      </c>
      <c r="K85" s="182" t="s">
        <v>53</v>
      </c>
      <c r="L85" s="27"/>
    </row>
    <row r="86" spans="1:12" ht="19.5" x14ac:dyDescent="0.2">
      <c r="A86" s="176" t="s">
        <v>346</v>
      </c>
      <c r="B86" s="177" t="s">
        <v>347</v>
      </c>
      <c r="C86" s="177" t="s">
        <v>58</v>
      </c>
      <c r="D86" s="177" t="s">
        <v>348</v>
      </c>
      <c r="E86" s="178" t="s">
        <v>67</v>
      </c>
      <c r="F86" s="177">
        <v>108</v>
      </c>
      <c r="G86" s="177">
        <v>151.28</v>
      </c>
      <c r="H86" s="179" t="s">
        <v>349</v>
      </c>
      <c r="I86" s="180">
        <v>20184.12</v>
      </c>
      <c r="J86" s="181">
        <v>2.2566420726752288E-3</v>
      </c>
      <c r="K86" s="182" t="s">
        <v>62</v>
      </c>
      <c r="L86" s="27"/>
    </row>
    <row r="87" spans="1:12" ht="19.5" x14ac:dyDescent="0.2">
      <c r="A87" s="176" t="s">
        <v>350</v>
      </c>
      <c r="B87" s="177" t="s">
        <v>351</v>
      </c>
      <c r="C87" s="177" t="s">
        <v>65</v>
      </c>
      <c r="D87" s="177" t="s">
        <v>352</v>
      </c>
      <c r="E87" s="178" t="s">
        <v>67</v>
      </c>
      <c r="F87" s="177">
        <v>25</v>
      </c>
      <c r="G87" s="177">
        <v>887.3</v>
      </c>
      <c r="H87" s="179" t="s">
        <v>353</v>
      </c>
      <c r="I87" s="180">
        <v>27404.25</v>
      </c>
      <c r="J87" s="181">
        <v>3.0638731596973334E-3</v>
      </c>
      <c r="K87" s="182" t="s">
        <v>62</v>
      </c>
      <c r="L87" s="27"/>
    </row>
    <row r="88" spans="1:12" ht="19.5" x14ac:dyDescent="0.2">
      <c r="A88" s="176" t="s">
        <v>354</v>
      </c>
      <c r="B88" s="177" t="s">
        <v>355</v>
      </c>
      <c r="C88" s="177" t="s">
        <v>58</v>
      </c>
      <c r="D88" s="177" t="s">
        <v>356</v>
      </c>
      <c r="E88" s="178" t="s">
        <v>67</v>
      </c>
      <c r="F88" s="177">
        <v>133</v>
      </c>
      <c r="G88" s="177">
        <v>9.58</v>
      </c>
      <c r="H88" s="179" t="s">
        <v>357</v>
      </c>
      <c r="I88" s="180">
        <v>1574.72</v>
      </c>
      <c r="J88" s="181">
        <v>1.7605817864158242E-4</v>
      </c>
      <c r="K88" s="182" t="s">
        <v>62</v>
      </c>
      <c r="L88" s="27"/>
    </row>
    <row r="89" spans="1:12" ht="19.5" x14ac:dyDescent="0.2">
      <c r="A89" s="176" t="s">
        <v>358</v>
      </c>
      <c r="B89" s="177" t="s">
        <v>359</v>
      </c>
      <c r="C89" s="177" t="s">
        <v>58</v>
      </c>
      <c r="D89" s="177" t="s">
        <v>360</v>
      </c>
      <c r="E89" s="178" t="s">
        <v>67</v>
      </c>
      <c r="F89" s="177">
        <v>25</v>
      </c>
      <c r="G89" s="177">
        <v>779.85</v>
      </c>
      <c r="H89" s="179" t="s">
        <v>361</v>
      </c>
      <c r="I89" s="180">
        <v>24085.75</v>
      </c>
      <c r="J89" s="181">
        <v>2.6928554131632888E-3</v>
      </c>
      <c r="K89" s="182" t="s">
        <v>62</v>
      </c>
      <c r="L89" s="27"/>
    </row>
    <row r="90" spans="1:12" ht="19.5" x14ac:dyDescent="0.2">
      <c r="A90" s="176" t="s">
        <v>362</v>
      </c>
      <c r="B90" s="177" t="s">
        <v>363</v>
      </c>
      <c r="C90" s="177" t="s">
        <v>58</v>
      </c>
      <c r="D90" s="177" t="s">
        <v>364</v>
      </c>
      <c r="E90" s="178" t="s">
        <v>67</v>
      </c>
      <c r="F90" s="177">
        <v>28</v>
      </c>
      <c r="G90" s="177">
        <v>509.42</v>
      </c>
      <c r="H90" s="179" t="s">
        <v>365</v>
      </c>
      <c r="I90" s="180">
        <v>17621.52</v>
      </c>
      <c r="J90" s="181">
        <v>1.9701360979070678E-3</v>
      </c>
      <c r="K90" s="182" t="s">
        <v>62</v>
      </c>
      <c r="L90" s="27"/>
    </row>
    <row r="91" spans="1:12" ht="19.5" x14ac:dyDescent="0.2">
      <c r="A91" s="176" t="s">
        <v>366</v>
      </c>
      <c r="B91" s="177" t="s">
        <v>367</v>
      </c>
      <c r="C91" s="177" t="s">
        <v>58</v>
      </c>
      <c r="D91" s="177" t="s">
        <v>368</v>
      </c>
      <c r="E91" s="178" t="s">
        <v>67</v>
      </c>
      <c r="F91" s="177">
        <v>28</v>
      </c>
      <c r="G91" s="177">
        <v>12.09</v>
      </c>
      <c r="H91" s="179" t="s">
        <v>369</v>
      </c>
      <c r="I91" s="180">
        <v>418.32</v>
      </c>
      <c r="J91" s="181">
        <v>4.6769366801302303E-5</v>
      </c>
      <c r="K91" s="182" t="s">
        <v>62</v>
      </c>
      <c r="L91" s="27"/>
    </row>
    <row r="92" spans="1:12" ht="19.5" x14ac:dyDescent="0.2">
      <c r="A92" s="176" t="s">
        <v>370</v>
      </c>
      <c r="B92" s="177" t="s">
        <v>371</v>
      </c>
      <c r="C92" s="177" t="s">
        <v>58</v>
      </c>
      <c r="D92" s="177" t="s">
        <v>372</v>
      </c>
      <c r="E92" s="178" t="s">
        <v>67</v>
      </c>
      <c r="F92" s="177">
        <v>1</v>
      </c>
      <c r="G92" s="177">
        <v>611.86</v>
      </c>
      <c r="H92" s="179" t="s">
        <v>373</v>
      </c>
      <c r="I92" s="180">
        <v>755.89</v>
      </c>
      <c r="J92" s="181">
        <v>8.4510653737417284E-5</v>
      </c>
      <c r="K92" s="182" t="s">
        <v>62</v>
      </c>
      <c r="L92" s="27"/>
    </row>
    <row r="93" spans="1:12" x14ac:dyDescent="0.2">
      <c r="A93" s="176" t="s">
        <v>374</v>
      </c>
      <c r="B93" s="177" t="s">
        <v>375</v>
      </c>
      <c r="C93" s="177" t="s">
        <v>58</v>
      </c>
      <c r="D93" s="177" t="s">
        <v>376</v>
      </c>
      <c r="E93" s="178" t="s">
        <v>67</v>
      </c>
      <c r="F93" s="177">
        <v>133</v>
      </c>
      <c r="G93" s="177">
        <v>12.24</v>
      </c>
      <c r="H93" s="179" t="s">
        <v>377</v>
      </c>
      <c r="I93" s="180">
        <v>2010.96</v>
      </c>
      <c r="J93" s="181">
        <v>2.2483105245445323E-4</v>
      </c>
      <c r="K93" s="182" t="s">
        <v>62</v>
      </c>
      <c r="L93" s="27"/>
    </row>
    <row r="94" spans="1:12" x14ac:dyDescent="0.2">
      <c r="A94" s="176" t="s">
        <v>378</v>
      </c>
      <c r="B94" s="177"/>
      <c r="C94" s="177"/>
      <c r="D94" s="177" t="s">
        <v>379</v>
      </c>
      <c r="E94" s="178"/>
      <c r="F94" s="177"/>
      <c r="G94" s="177"/>
      <c r="H94" s="179" t="s">
        <v>52</v>
      </c>
      <c r="I94" s="180">
        <v>32883.85</v>
      </c>
      <c r="J94" s="181">
        <v>3.6765080380785154E-3</v>
      </c>
      <c r="K94" s="182" t="s">
        <v>53</v>
      </c>
      <c r="L94" s="27"/>
    </row>
    <row r="95" spans="1:12" x14ac:dyDescent="0.2">
      <c r="A95" s="176" t="s">
        <v>380</v>
      </c>
      <c r="B95" s="177" t="s">
        <v>381</v>
      </c>
      <c r="C95" s="177" t="s">
        <v>65</v>
      </c>
      <c r="D95" s="177" t="s">
        <v>382</v>
      </c>
      <c r="E95" s="178" t="s">
        <v>67</v>
      </c>
      <c r="F95" s="177">
        <v>29</v>
      </c>
      <c r="G95" s="177">
        <v>599.20000000000005</v>
      </c>
      <c r="H95" s="179" t="s">
        <v>383</v>
      </c>
      <c r="I95" s="180">
        <v>21467.25</v>
      </c>
      <c r="J95" s="181">
        <v>2.4000996592686385E-3</v>
      </c>
      <c r="K95" s="182" t="s">
        <v>62</v>
      </c>
      <c r="L95" s="27"/>
    </row>
    <row r="96" spans="1:12" ht="19.5" x14ac:dyDescent="0.2">
      <c r="A96" s="176" t="s">
        <v>384</v>
      </c>
      <c r="B96" s="177" t="s">
        <v>385</v>
      </c>
      <c r="C96" s="177" t="s">
        <v>58</v>
      </c>
      <c r="D96" s="177" t="s">
        <v>386</v>
      </c>
      <c r="E96" s="178" t="s">
        <v>67</v>
      </c>
      <c r="F96" s="177">
        <v>6</v>
      </c>
      <c r="G96" s="177">
        <v>147.11000000000001</v>
      </c>
      <c r="H96" s="179" t="s">
        <v>387</v>
      </c>
      <c r="I96" s="180">
        <v>1090.44</v>
      </c>
      <c r="J96" s="181">
        <v>1.219142960767166E-4</v>
      </c>
      <c r="K96" s="182" t="s">
        <v>62</v>
      </c>
      <c r="L96" s="28"/>
    </row>
    <row r="97" spans="1:12" ht="19.5" x14ac:dyDescent="0.2">
      <c r="A97" s="176" t="s">
        <v>388</v>
      </c>
      <c r="B97" s="177" t="s">
        <v>389</v>
      </c>
      <c r="C97" s="177" t="s">
        <v>58</v>
      </c>
      <c r="D97" s="177" t="s">
        <v>390</v>
      </c>
      <c r="E97" s="178" t="s">
        <v>67</v>
      </c>
      <c r="F97" s="177">
        <v>35</v>
      </c>
      <c r="G97" s="177">
        <v>119.62</v>
      </c>
      <c r="H97" s="179" t="s">
        <v>391</v>
      </c>
      <c r="I97" s="180">
        <v>5172.3</v>
      </c>
      <c r="J97" s="181">
        <v>5.7827786361248782E-4</v>
      </c>
      <c r="K97" s="182" t="s">
        <v>62</v>
      </c>
      <c r="L97" s="28"/>
    </row>
    <row r="98" spans="1:12" ht="19.5" x14ac:dyDescent="0.2">
      <c r="A98" s="176" t="s">
        <v>392</v>
      </c>
      <c r="B98" s="177" t="s">
        <v>393</v>
      </c>
      <c r="C98" s="177" t="s">
        <v>58</v>
      </c>
      <c r="D98" s="177" t="s">
        <v>394</v>
      </c>
      <c r="E98" s="178" t="s">
        <v>67</v>
      </c>
      <c r="F98" s="177">
        <v>2</v>
      </c>
      <c r="G98" s="177">
        <v>110.63</v>
      </c>
      <c r="H98" s="179" t="s">
        <v>395</v>
      </c>
      <c r="I98" s="180">
        <v>273.33999999999997</v>
      </c>
      <c r="J98" s="181">
        <v>3.0560190097217372E-5</v>
      </c>
      <c r="K98" s="182" t="s">
        <v>62</v>
      </c>
      <c r="L98" s="28"/>
    </row>
    <row r="99" spans="1:12" ht="19.5" x14ac:dyDescent="0.2">
      <c r="A99" s="176" t="s">
        <v>396</v>
      </c>
      <c r="B99" s="177" t="s">
        <v>397</v>
      </c>
      <c r="C99" s="177" t="s">
        <v>65</v>
      </c>
      <c r="D99" s="177" t="s">
        <v>398</v>
      </c>
      <c r="E99" s="178" t="s">
        <v>399</v>
      </c>
      <c r="F99" s="177">
        <v>2</v>
      </c>
      <c r="G99" s="177">
        <v>1761.1</v>
      </c>
      <c r="H99" s="179" t="s">
        <v>400</v>
      </c>
      <c r="I99" s="180">
        <v>4351.32</v>
      </c>
      <c r="J99" s="181">
        <v>4.8648996258807305E-4</v>
      </c>
      <c r="K99" s="182" t="s">
        <v>62</v>
      </c>
      <c r="L99" s="28"/>
    </row>
    <row r="100" spans="1:12" x14ac:dyDescent="0.2">
      <c r="A100" s="176" t="s">
        <v>401</v>
      </c>
      <c r="B100" s="177" t="s">
        <v>375</v>
      </c>
      <c r="C100" s="177" t="s">
        <v>58</v>
      </c>
      <c r="D100" s="177" t="s">
        <v>376</v>
      </c>
      <c r="E100" s="178" t="s">
        <v>67</v>
      </c>
      <c r="F100" s="177">
        <v>35</v>
      </c>
      <c r="G100" s="177">
        <v>12.24</v>
      </c>
      <c r="H100" s="179" t="s">
        <v>377</v>
      </c>
      <c r="I100" s="180">
        <v>529.20000000000005</v>
      </c>
      <c r="J100" s="181">
        <v>5.9166066435382432E-5</v>
      </c>
      <c r="K100" s="182" t="s">
        <v>62</v>
      </c>
      <c r="L100" s="28"/>
    </row>
    <row r="101" spans="1:12" x14ac:dyDescent="0.2">
      <c r="A101" s="176" t="s">
        <v>402</v>
      </c>
      <c r="B101" s="177"/>
      <c r="C101" s="177"/>
      <c r="D101" s="177" t="s">
        <v>403</v>
      </c>
      <c r="E101" s="178"/>
      <c r="F101" s="177"/>
      <c r="G101" s="177"/>
      <c r="H101" s="179" t="s">
        <v>52</v>
      </c>
      <c r="I101" s="180">
        <v>7443.88</v>
      </c>
      <c r="J101" s="181">
        <v>8.32246973955054E-4</v>
      </c>
      <c r="K101" s="182" t="s">
        <v>53</v>
      </c>
      <c r="L101" s="28"/>
    </row>
    <row r="102" spans="1:12" ht="19.5" x14ac:dyDescent="0.2">
      <c r="A102" s="176" t="s">
        <v>404</v>
      </c>
      <c r="B102" s="177" t="s">
        <v>405</v>
      </c>
      <c r="C102" s="177" t="s">
        <v>58</v>
      </c>
      <c r="D102" s="177" t="s">
        <v>406</v>
      </c>
      <c r="E102" s="178" t="s">
        <v>67</v>
      </c>
      <c r="F102" s="177">
        <v>7</v>
      </c>
      <c r="G102" s="177">
        <v>734.96</v>
      </c>
      <c r="H102" s="179" t="s">
        <v>407</v>
      </c>
      <c r="I102" s="180">
        <v>6355.79</v>
      </c>
      <c r="J102" s="181">
        <v>7.1059541456791251E-4</v>
      </c>
      <c r="K102" s="182" t="s">
        <v>62</v>
      </c>
      <c r="L102" s="28"/>
    </row>
    <row r="103" spans="1:12" ht="19.5" x14ac:dyDescent="0.2">
      <c r="A103" s="176" t="s">
        <v>408</v>
      </c>
      <c r="B103" s="177" t="s">
        <v>355</v>
      </c>
      <c r="C103" s="177" t="s">
        <v>58</v>
      </c>
      <c r="D103" s="177" t="s">
        <v>356</v>
      </c>
      <c r="E103" s="178" t="s">
        <v>67</v>
      </c>
      <c r="F103" s="177">
        <v>7</v>
      </c>
      <c r="G103" s="177">
        <v>9.58</v>
      </c>
      <c r="H103" s="179" t="s">
        <v>357</v>
      </c>
      <c r="I103" s="180">
        <v>82.88</v>
      </c>
      <c r="J103" s="181">
        <v>9.2662199285043384E-6</v>
      </c>
      <c r="K103" s="182" t="s">
        <v>62</v>
      </c>
      <c r="L103" s="28"/>
    </row>
    <row r="104" spans="1:12" x14ac:dyDescent="0.2">
      <c r="A104" s="176" t="s">
        <v>409</v>
      </c>
      <c r="B104" s="177" t="s">
        <v>410</v>
      </c>
      <c r="C104" s="177" t="s">
        <v>65</v>
      </c>
      <c r="D104" s="177" t="s">
        <v>411</v>
      </c>
      <c r="E104" s="178" t="s">
        <v>67</v>
      </c>
      <c r="F104" s="177">
        <v>1</v>
      </c>
      <c r="G104" s="177">
        <v>605.13</v>
      </c>
      <c r="H104" s="179" t="s">
        <v>412</v>
      </c>
      <c r="I104" s="180">
        <v>747.58</v>
      </c>
      <c r="J104" s="181">
        <v>8.3581572081941035E-5</v>
      </c>
      <c r="K104" s="182" t="s">
        <v>62</v>
      </c>
      <c r="L104" s="28"/>
    </row>
    <row r="105" spans="1:12" ht="19.5" x14ac:dyDescent="0.2">
      <c r="A105" s="176" t="s">
        <v>413</v>
      </c>
      <c r="B105" s="177" t="s">
        <v>393</v>
      </c>
      <c r="C105" s="177" t="s">
        <v>58</v>
      </c>
      <c r="D105" s="177" t="s">
        <v>394</v>
      </c>
      <c r="E105" s="178" t="s">
        <v>67</v>
      </c>
      <c r="F105" s="177">
        <v>1</v>
      </c>
      <c r="G105" s="177">
        <v>110.63</v>
      </c>
      <c r="H105" s="179" t="s">
        <v>395</v>
      </c>
      <c r="I105" s="180">
        <v>136.66999999999999</v>
      </c>
      <c r="J105" s="181">
        <v>1.5280095048608686E-5</v>
      </c>
      <c r="K105" s="182" t="s">
        <v>62</v>
      </c>
      <c r="L105" s="28"/>
    </row>
    <row r="106" spans="1:12" x14ac:dyDescent="0.2">
      <c r="A106" s="176" t="s">
        <v>414</v>
      </c>
      <c r="B106" s="177" t="s">
        <v>375</v>
      </c>
      <c r="C106" s="177" t="s">
        <v>58</v>
      </c>
      <c r="D106" s="177" t="s">
        <v>376</v>
      </c>
      <c r="E106" s="178" t="s">
        <v>67</v>
      </c>
      <c r="F106" s="177">
        <v>8</v>
      </c>
      <c r="G106" s="177">
        <v>12.24</v>
      </c>
      <c r="H106" s="179" t="s">
        <v>377</v>
      </c>
      <c r="I106" s="180">
        <v>120.96</v>
      </c>
      <c r="J106" s="181">
        <v>1.3523672328087411E-5</v>
      </c>
      <c r="K106" s="182" t="s">
        <v>62</v>
      </c>
      <c r="L106" s="28"/>
    </row>
    <row r="107" spans="1:12" x14ac:dyDescent="0.2">
      <c r="A107" s="176" t="s">
        <v>415</v>
      </c>
      <c r="B107" s="177"/>
      <c r="C107" s="177"/>
      <c r="D107" s="177" t="s">
        <v>416</v>
      </c>
      <c r="E107" s="178"/>
      <c r="F107" s="177"/>
      <c r="G107" s="177"/>
      <c r="H107" s="179" t="s">
        <v>52</v>
      </c>
      <c r="I107" s="180">
        <v>42974.6</v>
      </c>
      <c r="J107" s="181">
        <v>4.804682612687048E-3</v>
      </c>
      <c r="K107" s="182" t="s">
        <v>53</v>
      </c>
      <c r="L107" s="28"/>
    </row>
    <row r="108" spans="1:12" ht="19.5" x14ac:dyDescent="0.2">
      <c r="A108" s="176" t="s">
        <v>417</v>
      </c>
      <c r="B108" s="177" t="s">
        <v>367</v>
      </c>
      <c r="C108" s="177" t="s">
        <v>58</v>
      </c>
      <c r="D108" s="177" t="s">
        <v>368</v>
      </c>
      <c r="E108" s="178" t="s">
        <v>67</v>
      </c>
      <c r="F108" s="177">
        <v>151</v>
      </c>
      <c r="G108" s="177">
        <v>12.09</v>
      </c>
      <c r="H108" s="179" t="s">
        <v>369</v>
      </c>
      <c r="I108" s="180">
        <v>2255.94</v>
      </c>
      <c r="J108" s="181">
        <v>2.5222051382130885E-4</v>
      </c>
      <c r="K108" s="182" t="s">
        <v>62</v>
      </c>
      <c r="L108" s="28"/>
    </row>
    <row r="109" spans="1:12" x14ac:dyDescent="0.2">
      <c r="A109" s="176" t="s">
        <v>418</v>
      </c>
      <c r="B109" s="177" t="s">
        <v>419</v>
      </c>
      <c r="C109" s="177" t="s">
        <v>65</v>
      </c>
      <c r="D109" s="177" t="s">
        <v>420</v>
      </c>
      <c r="E109" s="178" t="s">
        <v>67</v>
      </c>
      <c r="F109" s="177">
        <v>151</v>
      </c>
      <c r="G109" s="177">
        <v>182.16</v>
      </c>
      <c r="H109" s="179" t="s">
        <v>421</v>
      </c>
      <c r="I109" s="180">
        <v>33981.040000000001</v>
      </c>
      <c r="J109" s="181">
        <v>3.7991770033699696E-3</v>
      </c>
      <c r="K109" s="182" t="s">
        <v>62</v>
      </c>
      <c r="L109" s="28"/>
    </row>
    <row r="110" spans="1:12" ht="29.25" x14ac:dyDescent="0.2">
      <c r="A110" s="176" t="s">
        <v>422</v>
      </c>
      <c r="B110" s="177" t="s">
        <v>423</v>
      </c>
      <c r="C110" s="177" t="s">
        <v>65</v>
      </c>
      <c r="D110" s="177" t="s">
        <v>424</v>
      </c>
      <c r="E110" s="178" t="s">
        <v>67</v>
      </c>
      <c r="F110" s="177">
        <v>17</v>
      </c>
      <c r="G110" s="177">
        <v>140.43</v>
      </c>
      <c r="H110" s="179" t="s">
        <v>425</v>
      </c>
      <c r="I110" s="180">
        <v>2949.33</v>
      </c>
      <c r="J110" s="181">
        <v>3.2974348964449446E-4</v>
      </c>
      <c r="K110" s="182" t="s">
        <v>62</v>
      </c>
      <c r="L110" s="28"/>
    </row>
    <row r="111" spans="1:12" ht="19.5" x14ac:dyDescent="0.2">
      <c r="A111" s="176" t="s">
        <v>426</v>
      </c>
      <c r="B111" s="177" t="s">
        <v>427</v>
      </c>
      <c r="C111" s="177" t="s">
        <v>58</v>
      </c>
      <c r="D111" s="177" t="s">
        <v>428</v>
      </c>
      <c r="E111" s="178" t="s">
        <v>67</v>
      </c>
      <c r="F111" s="177">
        <v>15</v>
      </c>
      <c r="G111" s="177">
        <v>136</v>
      </c>
      <c r="H111" s="179" t="s">
        <v>429</v>
      </c>
      <c r="I111" s="180">
        <v>2520.15</v>
      </c>
      <c r="J111" s="181">
        <v>2.8175994392881524E-4</v>
      </c>
      <c r="K111" s="182" t="s">
        <v>62</v>
      </c>
      <c r="L111" s="28"/>
    </row>
    <row r="112" spans="1:12" ht="19.5" x14ac:dyDescent="0.2">
      <c r="A112" s="176" t="s">
        <v>430</v>
      </c>
      <c r="B112" s="177" t="s">
        <v>431</v>
      </c>
      <c r="C112" s="177" t="s">
        <v>58</v>
      </c>
      <c r="D112" s="177" t="s">
        <v>432</v>
      </c>
      <c r="E112" s="178" t="s">
        <v>67</v>
      </c>
      <c r="F112" s="177">
        <v>7</v>
      </c>
      <c r="G112" s="177">
        <v>104.34</v>
      </c>
      <c r="H112" s="179" t="s">
        <v>433</v>
      </c>
      <c r="I112" s="180">
        <v>902.3</v>
      </c>
      <c r="J112" s="181">
        <v>1.0087970851217983E-4</v>
      </c>
      <c r="K112" s="182" t="s">
        <v>62</v>
      </c>
      <c r="L112" s="28"/>
    </row>
    <row r="113" spans="1:12" x14ac:dyDescent="0.2">
      <c r="A113" s="176" t="s">
        <v>434</v>
      </c>
      <c r="B113" s="177" t="s">
        <v>435</v>
      </c>
      <c r="C113" s="177" t="s">
        <v>65</v>
      </c>
      <c r="D113" s="177" t="s">
        <v>436</v>
      </c>
      <c r="E113" s="178" t="s">
        <v>67</v>
      </c>
      <c r="F113" s="177">
        <v>1</v>
      </c>
      <c r="G113" s="177">
        <v>296.13</v>
      </c>
      <c r="H113" s="179" t="s">
        <v>437</v>
      </c>
      <c r="I113" s="180">
        <v>365.84</v>
      </c>
      <c r="J113" s="181">
        <v>4.0901953410280249E-5</v>
      </c>
      <c r="K113" s="182" t="s">
        <v>62</v>
      </c>
      <c r="L113" s="28"/>
    </row>
    <row r="114" spans="1:12" x14ac:dyDescent="0.2">
      <c r="A114" s="176" t="s">
        <v>22</v>
      </c>
      <c r="B114" s="177"/>
      <c r="C114" s="177"/>
      <c r="D114" s="177" t="s">
        <v>23</v>
      </c>
      <c r="E114" s="178"/>
      <c r="F114" s="177"/>
      <c r="G114" s="177"/>
      <c r="H114" s="179" t="s">
        <v>52</v>
      </c>
      <c r="I114" s="180">
        <v>111562.42</v>
      </c>
      <c r="J114" s="181">
        <v>1.2472996132675808E-2</v>
      </c>
      <c r="K114" s="182" t="s">
        <v>53</v>
      </c>
      <c r="L114" s="28"/>
    </row>
    <row r="115" spans="1:12" ht="19.5" x14ac:dyDescent="0.2">
      <c r="A115" s="176" t="s">
        <v>438</v>
      </c>
      <c r="B115" s="177" t="s">
        <v>439</v>
      </c>
      <c r="C115" s="177" t="s">
        <v>58</v>
      </c>
      <c r="D115" s="177" t="s">
        <v>440</v>
      </c>
      <c r="E115" s="178" t="s">
        <v>67</v>
      </c>
      <c r="F115" s="177">
        <v>52</v>
      </c>
      <c r="G115" s="177">
        <v>371.04</v>
      </c>
      <c r="H115" s="179" t="s">
        <v>441</v>
      </c>
      <c r="I115" s="180">
        <v>23835.759999999998</v>
      </c>
      <c r="J115" s="181">
        <v>2.664905819534828E-3</v>
      </c>
      <c r="K115" s="182" t="s">
        <v>62</v>
      </c>
      <c r="L115" s="28"/>
    </row>
    <row r="116" spans="1:12" ht="19.5" x14ac:dyDescent="0.2">
      <c r="A116" s="176" t="s">
        <v>442</v>
      </c>
      <c r="B116" s="177" t="s">
        <v>443</v>
      </c>
      <c r="C116" s="177" t="s">
        <v>58</v>
      </c>
      <c r="D116" s="177" t="s">
        <v>444</v>
      </c>
      <c r="E116" s="178" t="s">
        <v>67</v>
      </c>
      <c r="F116" s="177">
        <v>25</v>
      </c>
      <c r="G116" s="177">
        <v>357.02</v>
      </c>
      <c r="H116" s="179" t="s">
        <v>445</v>
      </c>
      <c r="I116" s="180">
        <v>11026.5</v>
      </c>
      <c r="J116" s="181">
        <v>1.2327940883404089E-3</v>
      </c>
      <c r="K116" s="182" t="s">
        <v>62</v>
      </c>
      <c r="L116" s="28"/>
    </row>
    <row r="117" spans="1:12" ht="19.5" x14ac:dyDescent="0.2">
      <c r="A117" s="176" t="s">
        <v>446</v>
      </c>
      <c r="B117" s="177" t="s">
        <v>447</v>
      </c>
      <c r="C117" s="177" t="s">
        <v>65</v>
      </c>
      <c r="D117" s="177" t="s">
        <v>448</v>
      </c>
      <c r="E117" s="178" t="s">
        <v>67</v>
      </c>
      <c r="F117" s="177">
        <v>51</v>
      </c>
      <c r="G117" s="177">
        <v>283.48</v>
      </c>
      <c r="H117" s="179" t="s">
        <v>449</v>
      </c>
      <c r="I117" s="180">
        <v>17860.71</v>
      </c>
      <c r="J117" s="181">
        <v>1.9968782207919486E-3</v>
      </c>
      <c r="K117" s="182" t="s">
        <v>62</v>
      </c>
      <c r="L117" s="28"/>
    </row>
    <row r="118" spans="1:12" ht="19.5" x14ac:dyDescent="0.2">
      <c r="A118" s="176" t="s">
        <v>450</v>
      </c>
      <c r="B118" s="177" t="s">
        <v>451</v>
      </c>
      <c r="C118" s="177" t="s">
        <v>58</v>
      </c>
      <c r="D118" s="177" t="s">
        <v>452</v>
      </c>
      <c r="E118" s="178" t="s">
        <v>67</v>
      </c>
      <c r="F118" s="177">
        <v>25</v>
      </c>
      <c r="G118" s="177">
        <v>650.85</v>
      </c>
      <c r="H118" s="179" t="s">
        <v>453</v>
      </c>
      <c r="I118" s="180">
        <v>20101.5</v>
      </c>
      <c r="J118" s="181">
        <v>2.2474049214868479E-3</v>
      </c>
      <c r="K118" s="182" t="s">
        <v>62</v>
      </c>
      <c r="L118" s="28"/>
    </row>
    <row r="119" spans="1:12" ht="19.5" x14ac:dyDescent="0.2">
      <c r="A119" s="176" t="s">
        <v>454</v>
      </c>
      <c r="B119" s="177" t="s">
        <v>455</v>
      </c>
      <c r="C119" s="177" t="s">
        <v>65</v>
      </c>
      <c r="D119" s="177" t="s">
        <v>456</v>
      </c>
      <c r="E119" s="178" t="s">
        <v>67</v>
      </c>
      <c r="F119" s="177">
        <v>50</v>
      </c>
      <c r="G119" s="177">
        <v>367.72</v>
      </c>
      <c r="H119" s="179" t="s">
        <v>457</v>
      </c>
      <c r="I119" s="180">
        <v>22714</v>
      </c>
      <c r="J119" s="181">
        <v>2.539489858301732E-3</v>
      </c>
      <c r="K119" s="182" t="s">
        <v>62</v>
      </c>
      <c r="L119" s="28"/>
    </row>
    <row r="120" spans="1:12" ht="29.25" x14ac:dyDescent="0.2">
      <c r="A120" s="176" t="s">
        <v>458</v>
      </c>
      <c r="B120" s="177" t="s">
        <v>459</v>
      </c>
      <c r="C120" s="177" t="s">
        <v>65</v>
      </c>
      <c r="D120" s="177" t="s">
        <v>460</v>
      </c>
      <c r="E120" s="178" t="s">
        <v>67</v>
      </c>
      <c r="F120" s="177">
        <v>42</v>
      </c>
      <c r="G120" s="177">
        <v>52.01</v>
      </c>
      <c r="H120" s="179" t="s">
        <v>461</v>
      </c>
      <c r="I120" s="180">
        <v>2698.5</v>
      </c>
      <c r="J120" s="181">
        <v>3.0169998162486673E-4</v>
      </c>
      <c r="K120" s="182" t="s">
        <v>62</v>
      </c>
      <c r="L120" s="28"/>
    </row>
    <row r="121" spans="1:12" ht="19.5" x14ac:dyDescent="0.2">
      <c r="A121" s="176" t="s">
        <v>462</v>
      </c>
      <c r="B121" s="177" t="s">
        <v>463</v>
      </c>
      <c r="C121" s="177" t="s">
        <v>65</v>
      </c>
      <c r="D121" s="177" t="s">
        <v>464</v>
      </c>
      <c r="E121" s="178" t="s">
        <v>67</v>
      </c>
      <c r="F121" s="177">
        <v>25</v>
      </c>
      <c r="G121" s="177">
        <v>74.97</v>
      </c>
      <c r="H121" s="179" t="s">
        <v>465</v>
      </c>
      <c r="I121" s="180">
        <v>2315.5</v>
      </c>
      <c r="J121" s="181">
        <v>2.5887949136645506E-4</v>
      </c>
      <c r="K121" s="182" t="s">
        <v>62</v>
      </c>
      <c r="L121" s="28"/>
    </row>
    <row r="122" spans="1:12" ht="19.5" x14ac:dyDescent="0.2">
      <c r="A122" s="176" t="s">
        <v>466</v>
      </c>
      <c r="B122" s="177" t="s">
        <v>467</v>
      </c>
      <c r="C122" s="177" t="s">
        <v>65</v>
      </c>
      <c r="D122" s="177" t="s">
        <v>468</v>
      </c>
      <c r="E122" s="178" t="s">
        <v>67</v>
      </c>
      <c r="F122" s="177">
        <v>25</v>
      </c>
      <c r="G122" s="177">
        <v>57.84</v>
      </c>
      <c r="H122" s="179" t="s">
        <v>469</v>
      </c>
      <c r="I122" s="180">
        <v>1786.5</v>
      </c>
      <c r="J122" s="181">
        <v>1.9973578550039816E-4</v>
      </c>
      <c r="K122" s="182" t="s">
        <v>62</v>
      </c>
      <c r="L122" s="28"/>
    </row>
    <row r="123" spans="1:12" ht="19.5" x14ac:dyDescent="0.2">
      <c r="A123" s="176" t="s">
        <v>470</v>
      </c>
      <c r="B123" s="177" t="s">
        <v>471</v>
      </c>
      <c r="C123" s="177" t="s">
        <v>472</v>
      </c>
      <c r="D123" s="177" t="s">
        <v>473</v>
      </c>
      <c r="E123" s="178" t="s">
        <v>67</v>
      </c>
      <c r="F123" s="177">
        <v>15</v>
      </c>
      <c r="G123" s="177">
        <v>170</v>
      </c>
      <c r="H123" s="179" t="s">
        <v>474</v>
      </c>
      <c r="I123" s="180">
        <v>2939.7</v>
      </c>
      <c r="J123" s="181">
        <v>3.286668282314696E-4</v>
      </c>
      <c r="K123" s="182" t="s">
        <v>77</v>
      </c>
      <c r="L123" s="28"/>
    </row>
    <row r="124" spans="1:12" x14ac:dyDescent="0.2">
      <c r="A124" s="176" t="s">
        <v>475</v>
      </c>
      <c r="B124" s="177" t="s">
        <v>476</v>
      </c>
      <c r="C124" s="177" t="s">
        <v>65</v>
      </c>
      <c r="D124" s="177" t="s">
        <v>477</v>
      </c>
      <c r="E124" s="178" t="s">
        <v>67</v>
      </c>
      <c r="F124" s="177">
        <v>25</v>
      </c>
      <c r="G124" s="177">
        <v>203.46</v>
      </c>
      <c r="H124" s="179" t="s">
        <v>478</v>
      </c>
      <c r="I124" s="180">
        <v>6283.75</v>
      </c>
      <c r="J124" s="181">
        <v>7.0254113749685255E-4</v>
      </c>
      <c r="K124" s="182" t="s">
        <v>62</v>
      </c>
      <c r="L124" s="28"/>
    </row>
    <row r="125" spans="1:12" x14ac:dyDescent="0.2">
      <c r="A125" s="176" t="s">
        <v>24</v>
      </c>
      <c r="B125" s="177"/>
      <c r="C125" s="177"/>
      <c r="D125" s="177" t="s">
        <v>25</v>
      </c>
      <c r="E125" s="178"/>
      <c r="F125" s="177"/>
      <c r="G125" s="177"/>
      <c r="H125" s="179" t="s">
        <v>52</v>
      </c>
      <c r="I125" s="180">
        <v>1659046.53</v>
      </c>
      <c r="J125" s="181">
        <v>0.18548612474181914</v>
      </c>
      <c r="K125" s="182" t="s">
        <v>53</v>
      </c>
      <c r="L125" s="28"/>
    </row>
    <row r="126" spans="1:12" x14ac:dyDescent="0.2">
      <c r="A126" s="176" t="s">
        <v>479</v>
      </c>
      <c r="B126" s="177"/>
      <c r="C126" s="177"/>
      <c r="D126" s="177" t="s">
        <v>480</v>
      </c>
      <c r="E126" s="178"/>
      <c r="F126" s="177"/>
      <c r="G126" s="177"/>
      <c r="H126" s="179" t="s">
        <v>52</v>
      </c>
      <c r="I126" s="180">
        <v>670290.05000000005</v>
      </c>
      <c r="J126" s="181">
        <v>7.4940335656227916E-2</v>
      </c>
      <c r="K126" s="182" t="s">
        <v>53</v>
      </c>
      <c r="L126" s="28"/>
    </row>
    <row r="127" spans="1:12" ht="19.5" x14ac:dyDescent="0.2">
      <c r="A127" s="176" t="s">
        <v>481</v>
      </c>
      <c r="B127" s="177" t="s">
        <v>482</v>
      </c>
      <c r="C127" s="177" t="s">
        <v>58</v>
      </c>
      <c r="D127" s="177" t="s">
        <v>483</v>
      </c>
      <c r="E127" s="178" t="s">
        <v>148</v>
      </c>
      <c r="F127" s="177">
        <v>18</v>
      </c>
      <c r="G127" s="177">
        <v>10.6</v>
      </c>
      <c r="H127" s="179" t="s">
        <v>484</v>
      </c>
      <c r="I127" s="180">
        <v>235.8</v>
      </c>
      <c r="J127" s="181">
        <v>2.6363111234813259E-5</v>
      </c>
      <c r="K127" s="182" t="s">
        <v>62</v>
      </c>
      <c r="L127" s="28"/>
    </row>
    <row r="128" spans="1:12" ht="19.5" x14ac:dyDescent="0.2">
      <c r="A128" s="176" t="s">
        <v>485</v>
      </c>
      <c r="B128" s="177" t="s">
        <v>486</v>
      </c>
      <c r="C128" s="177" t="s">
        <v>58</v>
      </c>
      <c r="D128" s="177" t="s">
        <v>487</v>
      </c>
      <c r="E128" s="178" t="s">
        <v>148</v>
      </c>
      <c r="F128" s="177">
        <v>37</v>
      </c>
      <c r="G128" s="177">
        <v>13.03</v>
      </c>
      <c r="H128" s="179" t="s">
        <v>488</v>
      </c>
      <c r="I128" s="180">
        <v>595.70000000000005</v>
      </c>
      <c r="J128" s="181">
        <v>6.6600955736124932E-5</v>
      </c>
      <c r="K128" s="182" t="s">
        <v>62</v>
      </c>
      <c r="L128" s="28"/>
    </row>
    <row r="129" spans="1:12" ht="19.5" x14ac:dyDescent="0.2">
      <c r="A129" s="176" t="s">
        <v>489</v>
      </c>
      <c r="B129" s="177" t="s">
        <v>490</v>
      </c>
      <c r="C129" s="177" t="s">
        <v>65</v>
      </c>
      <c r="D129" s="177" t="s">
        <v>491</v>
      </c>
      <c r="E129" s="178" t="s">
        <v>148</v>
      </c>
      <c r="F129" s="177">
        <v>25</v>
      </c>
      <c r="G129" s="177">
        <v>13.18</v>
      </c>
      <c r="H129" s="179" t="s">
        <v>492</v>
      </c>
      <c r="I129" s="180">
        <v>407</v>
      </c>
      <c r="J129" s="181">
        <v>4.550375857747666E-5</v>
      </c>
      <c r="K129" s="182" t="s">
        <v>62</v>
      </c>
      <c r="L129" s="28"/>
    </row>
    <row r="130" spans="1:12" ht="19.5" x14ac:dyDescent="0.2">
      <c r="A130" s="176" t="s">
        <v>493</v>
      </c>
      <c r="B130" s="177" t="s">
        <v>494</v>
      </c>
      <c r="C130" s="177" t="s">
        <v>58</v>
      </c>
      <c r="D130" s="177" t="s">
        <v>495</v>
      </c>
      <c r="E130" s="178" t="s">
        <v>148</v>
      </c>
      <c r="F130" s="177">
        <v>15</v>
      </c>
      <c r="G130" s="177">
        <v>12.44</v>
      </c>
      <c r="H130" s="179" t="s">
        <v>496</v>
      </c>
      <c r="I130" s="180">
        <v>230.55</v>
      </c>
      <c r="J130" s="181">
        <v>2.5776146290017801E-5</v>
      </c>
      <c r="K130" s="182" t="s">
        <v>62</v>
      </c>
      <c r="L130" s="28"/>
    </row>
    <row r="131" spans="1:12" ht="19.5" x14ac:dyDescent="0.2">
      <c r="A131" s="176" t="s">
        <v>497</v>
      </c>
      <c r="B131" s="177" t="s">
        <v>498</v>
      </c>
      <c r="C131" s="177" t="s">
        <v>58</v>
      </c>
      <c r="D131" s="177" t="s">
        <v>499</v>
      </c>
      <c r="E131" s="178" t="s">
        <v>148</v>
      </c>
      <c r="F131" s="177">
        <v>3190</v>
      </c>
      <c r="G131" s="177">
        <v>9.64</v>
      </c>
      <c r="H131" s="179" t="s">
        <v>500</v>
      </c>
      <c r="I131" s="180">
        <v>37992.9</v>
      </c>
      <c r="J131" s="181">
        <v>4.2477143716418012E-3</v>
      </c>
      <c r="K131" s="182" t="s">
        <v>62</v>
      </c>
      <c r="L131" s="28"/>
    </row>
    <row r="132" spans="1:12" ht="19.5" x14ac:dyDescent="0.2">
      <c r="A132" s="176" t="s">
        <v>501</v>
      </c>
      <c r="B132" s="177" t="s">
        <v>502</v>
      </c>
      <c r="C132" s="177" t="s">
        <v>58</v>
      </c>
      <c r="D132" s="177" t="s">
        <v>503</v>
      </c>
      <c r="E132" s="178" t="s">
        <v>148</v>
      </c>
      <c r="F132" s="177">
        <v>3415</v>
      </c>
      <c r="G132" s="177">
        <v>19.03</v>
      </c>
      <c r="H132" s="179" t="s">
        <v>504</v>
      </c>
      <c r="I132" s="180">
        <v>80286.649999999994</v>
      </c>
      <c r="J132" s="181">
        <v>8.9762760162023746E-3</v>
      </c>
      <c r="K132" s="182" t="s">
        <v>62</v>
      </c>
      <c r="L132" s="28"/>
    </row>
    <row r="133" spans="1:12" ht="29.25" x14ac:dyDescent="0.2">
      <c r="A133" s="176" t="s">
        <v>505</v>
      </c>
      <c r="B133" s="177" t="s">
        <v>506</v>
      </c>
      <c r="C133" s="177" t="s">
        <v>58</v>
      </c>
      <c r="D133" s="177" t="s">
        <v>507</v>
      </c>
      <c r="E133" s="178" t="s">
        <v>67</v>
      </c>
      <c r="F133" s="177">
        <v>18</v>
      </c>
      <c r="G133" s="177">
        <v>346.44</v>
      </c>
      <c r="H133" s="179" t="s">
        <v>508</v>
      </c>
      <c r="I133" s="180">
        <v>7703.82</v>
      </c>
      <c r="J133" s="181">
        <v>8.6130900590746006E-4</v>
      </c>
      <c r="K133" s="182" t="s">
        <v>62</v>
      </c>
      <c r="L133" s="28"/>
    </row>
    <row r="134" spans="1:12" ht="29.25" x14ac:dyDescent="0.2">
      <c r="A134" s="176" t="s">
        <v>509</v>
      </c>
      <c r="B134" s="177" t="s">
        <v>510</v>
      </c>
      <c r="C134" s="177" t="s">
        <v>58</v>
      </c>
      <c r="D134" s="177" t="s">
        <v>511</v>
      </c>
      <c r="E134" s="178" t="s">
        <v>67</v>
      </c>
      <c r="F134" s="177">
        <v>10</v>
      </c>
      <c r="G134" s="177">
        <v>476.32</v>
      </c>
      <c r="H134" s="179" t="s">
        <v>512</v>
      </c>
      <c r="I134" s="180">
        <v>5884.5</v>
      </c>
      <c r="J134" s="181">
        <v>6.5790385098074057E-4</v>
      </c>
      <c r="K134" s="182" t="s">
        <v>62</v>
      </c>
      <c r="L134" s="28"/>
    </row>
    <row r="135" spans="1:12" ht="29.25" x14ac:dyDescent="0.2">
      <c r="A135" s="176" t="s">
        <v>513</v>
      </c>
      <c r="B135" s="177" t="s">
        <v>514</v>
      </c>
      <c r="C135" s="177" t="s">
        <v>58</v>
      </c>
      <c r="D135" s="177" t="s">
        <v>515</v>
      </c>
      <c r="E135" s="178" t="s">
        <v>67</v>
      </c>
      <c r="F135" s="177">
        <v>3</v>
      </c>
      <c r="G135" s="177">
        <v>499.45</v>
      </c>
      <c r="H135" s="179" t="s">
        <v>516</v>
      </c>
      <c r="I135" s="180">
        <v>1851.06</v>
      </c>
      <c r="J135" s="181">
        <v>2.0695377727868291E-4</v>
      </c>
      <c r="K135" s="182" t="s">
        <v>62</v>
      </c>
      <c r="L135" s="28"/>
    </row>
    <row r="136" spans="1:12" ht="29.25" x14ac:dyDescent="0.2">
      <c r="A136" s="176" t="s">
        <v>517</v>
      </c>
      <c r="B136" s="177" t="s">
        <v>518</v>
      </c>
      <c r="C136" s="177" t="s">
        <v>58</v>
      </c>
      <c r="D136" s="177" t="s">
        <v>519</v>
      </c>
      <c r="E136" s="178" t="s">
        <v>148</v>
      </c>
      <c r="F136" s="177">
        <v>24</v>
      </c>
      <c r="G136" s="177">
        <v>26.38</v>
      </c>
      <c r="H136" s="179" t="s">
        <v>520</v>
      </c>
      <c r="I136" s="180">
        <v>782.16</v>
      </c>
      <c r="J136" s="181">
        <v>8.7447714518327133E-5</v>
      </c>
      <c r="K136" s="182" t="s">
        <v>62</v>
      </c>
      <c r="L136" s="28"/>
    </row>
    <row r="137" spans="1:12" ht="29.25" x14ac:dyDescent="0.2">
      <c r="A137" s="176" t="s">
        <v>521</v>
      </c>
      <c r="B137" s="177" t="s">
        <v>522</v>
      </c>
      <c r="C137" s="177" t="s">
        <v>58</v>
      </c>
      <c r="D137" s="177" t="s">
        <v>523</v>
      </c>
      <c r="E137" s="178" t="s">
        <v>148</v>
      </c>
      <c r="F137" s="177">
        <v>44</v>
      </c>
      <c r="G137" s="177">
        <v>80.17</v>
      </c>
      <c r="H137" s="179" t="s">
        <v>524</v>
      </c>
      <c r="I137" s="180">
        <v>4357.76</v>
      </c>
      <c r="J137" s="181">
        <v>4.8720997292035556E-4</v>
      </c>
      <c r="K137" s="182" t="s">
        <v>62</v>
      </c>
      <c r="L137" s="28"/>
    </row>
    <row r="138" spans="1:12" ht="19.5" x14ac:dyDescent="0.2">
      <c r="A138" s="176" t="s">
        <v>525</v>
      </c>
      <c r="B138" s="177" t="s">
        <v>526</v>
      </c>
      <c r="C138" s="177" t="s">
        <v>58</v>
      </c>
      <c r="D138" s="177" t="s">
        <v>527</v>
      </c>
      <c r="E138" s="178" t="s">
        <v>148</v>
      </c>
      <c r="F138" s="177">
        <v>8</v>
      </c>
      <c r="G138" s="177">
        <v>26.08</v>
      </c>
      <c r="H138" s="179" t="s">
        <v>528</v>
      </c>
      <c r="I138" s="180">
        <v>257.76</v>
      </c>
      <c r="J138" s="181">
        <v>2.8818301746757698E-5</v>
      </c>
      <c r="K138" s="182" t="s">
        <v>62</v>
      </c>
      <c r="L138" s="28"/>
    </row>
    <row r="139" spans="1:12" ht="29.25" x14ac:dyDescent="0.2">
      <c r="A139" s="176" t="s">
        <v>529</v>
      </c>
      <c r="B139" s="177" t="s">
        <v>530</v>
      </c>
      <c r="C139" s="177" t="s">
        <v>58</v>
      </c>
      <c r="D139" s="177" t="s">
        <v>531</v>
      </c>
      <c r="E139" s="178" t="s">
        <v>148</v>
      </c>
      <c r="F139" s="177">
        <v>15</v>
      </c>
      <c r="G139" s="177">
        <v>39.83</v>
      </c>
      <c r="H139" s="179" t="s">
        <v>532</v>
      </c>
      <c r="I139" s="180">
        <v>738.15</v>
      </c>
      <c r="J139" s="181">
        <v>8.2527271238241765E-5</v>
      </c>
      <c r="K139" s="182" t="s">
        <v>62</v>
      </c>
      <c r="L139" s="28"/>
    </row>
    <row r="140" spans="1:12" ht="19.5" x14ac:dyDescent="0.2">
      <c r="A140" s="176" t="s">
        <v>533</v>
      </c>
      <c r="B140" s="177" t="s">
        <v>534</v>
      </c>
      <c r="C140" s="177" t="s">
        <v>58</v>
      </c>
      <c r="D140" s="177" t="s">
        <v>535</v>
      </c>
      <c r="E140" s="178" t="s">
        <v>67</v>
      </c>
      <c r="F140" s="177">
        <v>63</v>
      </c>
      <c r="G140" s="177">
        <v>11.85</v>
      </c>
      <c r="H140" s="179" t="s">
        <v>536</v>
      </c>
      <c r="I140" s="180">
        <v>922.32</v>
      </c>
      <c r="J140" s="181">
        <v>1.0311800150166652E-4</v>
      </c>
      <c r="K140" s="182" t="s">
        <v>62</v>
      </c>
      <c r="L140" s="28"/>
    </row>
    <row r="141" spans="1:12" ht="19.5" x14ac:dyDescent="0.2">
      <c r="A141" s="176" t="s">
        <v>537</v>
      </c>
      <c r="B141" s="177" t="s">
        <v>538</v>
      </c>
      <c r="C141" s="177" t="s">
        <v>58</v>
      </c>
      <c r="D141" s="177" t="s">
        <v>539</v>
      </c>
      <c r="E141" s="178" t="s">
        <v>67</v>
      </c>
      <c r="F141" s="177">
        <v>84</v>
      </c>
      <c r="G141" s="177">
        <v>12.48</v>
      </c>
      <c r="H141" s="179" t="s">
        <v>540</v>
      </c>
      <c r="I141" s="180">
        <v>1295.28</v>
      </c>
      <c r="J141" s="181">
        <v>1.4481599117993605E-4</v>
      </c>
      <c r="K141" s="182" t="s">
        <v>62</v>
      </c>
      <c r="L141" s="28"/>
    </row>
    <row r="142" spans="1:12" ht="19.5" x14ac:dyDescent="0.2">
      <c r="A142" s="176" t="s">
        <v>541</v>
      </c>
      <c r="B142" s="177" t="s">
        <v>542</v>
      </c>
      <c r="C142" s="177" t="s">
        <v>58</v>
      </c>
      <c r="D142" s="177" t="s">
        <v>543</v>
      </c>
      <c r="E142" s="178" t="s">
        <v>67</v>
      </c>
      <c r="F142" s="177">
        <v>10</v>
      </c>
      <c r="G142" s="177">
        <v>63.8</v>
      </c>
      <c r="H142" s="179" t="s">
        <v>544</v>
      </c>
      <c r="I142" s="180">
        <v>788.2</v>
      </c>
      <c r="J142" s="181">
        <v>8.8123003711958485E-5</v>
      </c>
      <c r="K142" s="182" t="s">
        <v>62</v>
      </c>
      <c r="L142" s="28"/>
    </row>
    <row r="143" spans="1:12" ht="19.5" x14ac:dyDescent="0.2">
      <c r="A143" s="176" t="s">
        <v>545</v>
      </c>
      <c r="B143" s="177" t="s">
        <v>546</v>
      </c>
      <c r="C143" s="177" t="s">
        <v>58</v>
      </c>
      <c r="D143" s="177" t="s">
        <v>547</v>
      </c>
      <c r="E143" s="178" t="s">
        <v>67</v>
      </c>
      <c r="F143" s="177">
        <v>27</v>
      </c>
      <c r="G143" s="177">
        <v>13.78</v>
      </c>
      <c r="H143" s="179" t="s">
        <v>548</v>
      </c>
      <c r="I143" s="180">
        <v>459.54</v>
      </c>
      <c r="J143" s="181">
        <v>5.1377880139296378E-5</v>
      </c>
      <c r="K143" s="182" t="s">
        <v>62</v>
      </c>
      <c r="L143" s="28"/>
    </row>
    <row r="144" spans="1:12" ht="19.5" x14ac:dyDescent="0.2">
      <c r="A144" s="176" t="s">
        <v>549</v>
      </c>
      <c r="B144" s="177" t="s">
        <v>550</v>
      </c>
      <c r="C144" s="177" t="s">
        <v>58</v>
      </c>
      <c r="D144" s="177" t="s">
        <v>551</v>
      </c>
      <c r="E144" s="178" t="s">
        <v>67</v>
      </c>
      <c r="F144" s="177">
        <v>14</v>
      </c>
      <c r="G144" s="177">
        <v>13.78</v>
      </c>
      <c r="H144" s="179" t="s">
        <v>548</v>
      </c>
      <c r="I144" s="180">
        <v>238.28</v>
      </c>
      <c r="J144" s="181">
        <v>2.6640382294449971E-5</v>
      </c>
      <c r="K144" s="182" t="s">
        <v>62</v>
      </c>
      <c r="L144" s="28"/>
    </row>
    <row r="145" spans="1:12" ht="19.5" x14ac:dyDescent="0.2">
      <c r="A145" s="176" t="s">
        <v>552</v>
      </c>
      <c r="B145" s="177" t="s">
        <v>553</v>
      </c>
      <c r="C145" s="177" t="s">
        <v>58</v>
      </c>
      <c r="D145" s="177" t="s">
        <v>554</v>
      </c>
      <c r="E145" s="178" t="s">
        <v>67</v>
      </c>
      <c r="F145" s="177">
        <v>11</v>
      </c>
      <c r="G145" s="177">
        <v>56.81</v>
      </c>
      <c r="H145" s="179" t="s">
        <v>555</v>
      </c>
      <c r="I145" s="180">
        <v>771.98</v>
      </c>
      <c r="J145" s="181">
        <v>8.6309561539657089E-5</v>
      </c>
      <c r="K145" s="182" t="s">
        <v>62</v>
      </c>
      <c r="L145" s="28"/>
    </row>
    <row r="146" spans="1:12" ht="19.5" x14ac:dyDescent="0.2">
      <c r="A146" s="176" t="s">
        <v>556</v>
      </c>
      <c r="B146" s="177" t="s">
        <v>557</v>
      </c>
      <c r="C146" s="177" t="s">
        <v>58</v>
      </c>
      <c r="D146" s="177" t="s">
        <v>558</v>
      </c>
      <c r="E146" s="178" t="s">
        <v>67</v>
      </c>
      <c r="F146" s="177">
        <v>9</v>
      </c>
      <c r="G146" s="177">
        <v>58.07</v>
      </c>
      <c r="H146" s="179" t="s">
        <v>559</v>
      </c>
      <c r="I146" s="180">
        <v>645.66</v>
      </c>
      <c r="J146" s="181">
        <v>7.2186625953645162E-5</v>
      </c>
      <c r="K146" s="182" t="s">
        <v>62</v>
      </c>
      <c r="L146" s="28"/>
    </row>
    <row r="147" spans="1:12" ht="19.5" x14ac:dyDescent="0.2">
      <c r="A147" s="176" t="s">
        <v>560</v>
      </c>
      <c r="B147" s="177" t="s">
        <v>561</v>
      </c>
      <c r="C147" s="177" t="s">
        <v>58</v>
      </c>
      <c r="D147" s="177" t="s">
        <v>562</v>
      </c>
      <c r="E147" s="178" t="s">
        <v>67</v>
      </c>
      <c r="F147" s="177">
        <v>6</v>
      </c>
      <c r="G147" s="177">
        <v>158.30000000000001</v>
      </c>
      <c r="H147" s="179" t="s">
        <v>563</v>
      </c>
      <c r="I147" s="180">
        <v>1173.3599999999999</v>
      </c>
      <c r="J147" s="181">
        <v>1.3118498811908602E-4</v>
      </c>
      <c r="K147" s="182" t="s">
        <v>62</v>
      </c>
      <c r="L147" s="28"/>
    </row>
    <row r="148" spans="1:12" ht="19.5" x14ac:dyDescent="0.2">
      <c r="A148" s="176" t="s">
        <v>564</v>
      </c>
      <c r="B148" s="177" t="s">
        <v>565</v>
      </c>
      <c r="C148" s="177" t="s">
        <v>58</v>
      </c>
      <c r="D148" s="177" t="s">
        <v>566</v>
      </c>
      <c r="E148" s="178" t="s">
        <v>67</v>
      </c>
      <c r="F148" s="177">
        <v>1</v>
      </c>
      <c r="G148" s="177">
        <v>71.239999999999995</v>
      </c>
      <c r="H148" s="179" t="s">
        <v>567</v>
      </c>
      <c r="I148" s="180">
        <v>88.01</v>
      </c>
      <c r="J148" s="181">
        <v>9.8397685317044744E-6</v>
      </c>
      <c r="K148" s="182" t="s">
        <v>62</v>
      </c>
      <c r="L148" s="28"/>
    </row>
    <row r="149" spans="1:12" ht="19.5" x14ac:dyDescent="0.2">
      <c r="A149" s="176" t="s">
        <v>568</v>
      </c>
      <c r="B149" s="177" t="s">
        <v>569</v>
      </c>
      <c r="C149" s="177" t="s">
        <v>58</v>
      </c>
      <c r="D149" s="177" t="s">
        <v>570</v>
      </c>
      <c r="E149" s="178" t="s">
        <v>67</v>
      </c>
      <c r="F149" s="177">
        <v>3</v>
      </c>
      <c r="G149" s="177">
        <v>73.13</v>
      </c>
      <c r="H149" s="179" t="s">
        <v>571</v>
      </c>
      <c r="I149" s="180">
        <v>271.02</v>
      </c>
      <c r="J149" s="181">
        <v>3.0300807493041089E-5</v>
      </c>
      <c r="K149" s="182" t="s">
        <v>62</v>
      </c>
      <c r="L149" s="28"/>
    </row>
    <row r="150" spans="1:12" ht="19.5" x14ac:dyDescent="0.2">
      <c r="A150" s="176" t="s">
        <v>572</v>
      </c>
      <c r="B150" s="177" t="s">
        <v>573</v>
      </c>
      <c r="C150" s="177" t="s">
        <v>58</v>
      </c>
      <c r="D150" s="177" t="s">
        <v>574</v>
      </c>
      <c r="E150" s="178" t="s">
        <v>67</v>
      </c>
      <c r="F150" s="177">
        <v>7</v>
      </c>
      <c r="G150" s="177">
        <v>77.05</v>
      </c>
      <c r="H150" s="179" t="s">
        <v>575</v>
      </c>
      <c r="I150" s="180">
        <v>666.33</v>
      </c>
      <c r="J150" s="181">
        <v>7.4497590793439861E-5</v>
      </c>
      <c r="K150" s="182" t="s">
        <v>62</v>
      </c>
      <c r="L150" s="28"/>
    </row>
    <row r="151" spans="1:12" ht="19.5" x14ac:dyDescent="0.2">
      <c r="A151" s="176" t="s">
        <v>576</v>
      </c>
      <c r="B151" s="177" t="s">
        <v>577</v>
      </c>
      <c r="C151" s="177" t="s">
        <v>58</v>
      </c>
      <c r="D151" s="177" t="s">
        <v>578</v>
      </c>
      <c r="E151" s="178" t="s">
        <v>67</v>
      </c>
      <c r="F151" s="177">
        <v>9</v>
      </c>
      <c r="G151" s="177">
        <v>77.05</v>
      </c>
      <c r="H151" s="179" t="s">
        <v>575</v>
      </c>
      <c r="I151" s="180">
        <v>856.71</v>
      </c>
      <c r="J151" s="181">
        <v>9.5782616734422686E-5</v>
      </c>
      <c r="K151" s="182" t="s">
        <v>62</v>
      </c>
      <c r="L151" s="28"/>
    </row>
    <row r="152" spans="1:12" ht="19.5" x14ac:dyDescent="0.2">
      <c r="A152" s="176" t="s">
        <v>579</v>
      </c>
      <c r="B152" s="177" t="s">
        <v>580</v>
      </c>
      <c r="C152" s="177" t="s">
        <v>58</v>
      </c>
      <c r="D152" s="177" t="s">
        <v>581</v>
      </c>
      <c r="E152" s="178" t="s">
        <v>67</v>
      </c>
      <c r="F152" s="177">
        <v>9</v>
      </c>
      <c r="G152" s="177">
        <v>81.73</v>
      </c>
      <c r="H152" s="179" t="s">
        <v>582</v>
      </c>
      <c r="I152" s="180">
        <v>908.73</v>
      </c>
      <c r="J152" s="181">
        <v>1.0159860081599599E-4</v>
      </c>
      <c r="K152" s="182" t="s">
        <v>62</v>
      </c>
      <c r="L152" s="28"/>
    </row>
    <row r="153" spans="1:12" ht="19.5" x14ac:dyDescent="0.2">
      <c r="A153" s="176" t="s">
        <v>583</v>
      </c>
      <c r="B153" s="177" t="s">
        <v>584</v>
      </c>
      <c r="C153" s="177" t="s">
        <v>58</v>
      </c>
      <c r="D153" s="177" t="s">
        <v>585</v>
      </c>
      <c r="E153" s="178" t="s">
        <v>67</v>
      </c>
      <c r="F153" s="177">
        <v>1</v>
      </c>
      <c r="G153" s="177">
        <v>88.92</v>
      </c>
      <c r="H153" s="179" t="s">
        <v>586</v>
      </c>
      <c r="I153" s="180">
        <v>109.85</v>
      </c>
      <c r="J153" s="181">
        <v>1.2281542702053589E-5</v>
      </c>
      <c r="K153" s="182" t="s">
        <v>62</v>
      </c>
      <c r="L153" s="28"/>
    </row>
    <row r="154" spans="1:12" ht="19.5" x14ac:dyDescent="0.2">
      <c r="A154" s="176" t="s">
        <v>587</v>
      </c>
      <c r="B154" s="177" t="s">
        <v>588</v>
      </c>
      <c r="C154" s="177" t="s">
        <v>58</v>
      </c>
      <c r="D154" s="177" t="s">
        <v>589</v>
      </c>
      <c r="E154" s="178" t="s">
        <v>67</v>
      </c>
      <c r="F154" s="177">
        <v>1</v>
      </c>
      <c r="G154" s="177">
        <v>638.01</v>
      </c>
      <c r="H154" s="179" t="s">
        <v>590</v>
      </c>
      <c r="I154" s="180">
        <v>788.2</v>
      </c>
      <c r="J154" s="181">
        <v>8.8123003711958485E-5</v>
      </c>
      <c r="K154" s="182" t="s">
        <v>62</v>
      </c>
      <c r="L154" s="28"/>
    </row>
    <row r="155" spans="1:12" ht="19.5" x14ac:dyDescent="0.2">
      <c r="A155" s="176" t="s">
        <v>591</v>
      </c>
      <c r="B155" s="177" t="s">
        <v>592</v>
      </c>
      <c r="C155" s="177" t="s">
        <v>58</v>
      </c>
      <c r="D155" s="177" t="s">
        <v>593</v>
      </c>
      <c r="E155" s="178" t="s">
        <v>67</v>
      </c>
      <c r="F155" s="177">
        <v>1</v>
      </c>
      <c r="G155" s="177">
        <v>385.54</v>
      </c>
      <c r="H155" s="179" t="s">
        <v>594</v>
      </c>
      <c r="I155" s="180">
        <v>444.45</v>
      </c>
      <c r="J155" s="181">
        <v>4.9690775183684279E-5</v>
      </c>
      <c r="K155" s="182" t="s">
        <v>77</v>
      </c>
      <c r="L155" s="28"/>
    </row>
    <row r="156" spans="1:12" ht="19.5" x14ac:dyDescent="0.2">
      <c r="A156" s="176" t="s">
        <v>595</v>
      </c>
      <c r="B156" s="177" t="s">
        <v>596</v>
      </c>
      <c r="C156" s="177" t="s">
        <v>58</v>
      </c>
      <c r="D156" s="177" t="s">
        <v>597</v>
      </c>
      <c r="E156" s="178" t="s">
        <v>67</v>
      </c>
      <c r="F156" s="177">
        <v>1</v>
      </c>
      <c r="G156" s="177">
        <v>1353.71</v>
      </c>
      <c r="H156" s="179" t="s">
        <v>598</v>
      </c>
      <c r="I156" s="180">
        <v>1672.37</v>
      </c>
      <c r="J156" s="181">
        <v>1.8697572661477798E-4</v>
      </c>
      <c r="K156" s="182" t="s">
        <v>62</v>
      </c>
      <c r="L156" s="28"/>
    </row>
    <row r="157" spans="1:12" ht="19.5" x14ac:dyDescent="0.2">
      <c r="A157" s="176" t="s">
        <v>599</v>
      </c>
      <c r="B157" s="177" t="s">
        <v>600</v>
      </c>
      <c r="C157" s="177" t="s">
        <v>65</v>
      </c>
      <c r="D157" s="177" t="s">
        <v>601</v>
      </c>
      <c r="E157" s="178" t="s">
        <v>67</v>
      </c>
      <c r="F157" s="177">
        <v>6</v>
      </c>
      <c r="G157" s="177">
        <v>191.26</v>
      </c>
      <c r="H157" s="179" t="s">
        <v>602</v>
      </c>
      <c r="I157" s="180">
        <v>1417.68</v>
      </c>
      <c r="J157" s="181">
        <v>1.5850065960716737E-4</v>
      </c>
      <c r="K157" s="182" t="s">
        <v>62</v>
      </c>
      <c r="L157" s="28"/>
    </row>
    <row r="158" spans="1:12" ht="19.5" x14ac:dyDescent="0.2">
      <c r="A158" s="176" t="s">
        <v>603</v>
      </c>
      <c r="B158" s="177" t="s">
        <v>604</v>
      </c>
      <c r="C158" s="177" t="s">
        <v>65</v>
      </c>
      <c r="D158" s="177" t="s">
        <v>605</v>
      </c>
      <c r="E158" s="178" t="s">
        <v>67</v>
      </c>
      <c r="F158" s="177">
        <v>17</v>
      </c>
      <c r="G158" s="177">
        <v>175.3</v>
      </c>
      <c r="H158" s="179" t="s">
        <v>606</v>
      </c>
      <c r="I158" s="180">
        <v>3681.69</v>
      </c>
      <c r="J158" s="181">
        <v>4.1162342240076179E-4</v>
      </c>
      <c r="K158" s="182" t="s">
        <v>62</v>
      </c>
      <c r="L158" s="28"/>
    </row>
    <row r="159" spans="1:12" x14ac:dyDescent="0.2">
      <c r="A159" s="176" t="s">
        <v>607</v>
      </c>
      <c r="B159" s="177" t="s">
        <v>608</v>
      </c>
      <c r="C159" s="177" t="s">
        <v>65</v>
      </c>
      <c r="D159" s="177" t="s">
        <v>609</v>
      </c>
      <c r="E159" s="178" t="s">
        <v>67</v>
      </c>
      <c r="F159" s="177">
        <v>2</v>
      </c>
      <c r="G159" s="177">
        <v>194.48</v>
      </c>
      <c r="H159" s="179" t="s">
        <v>610</v>
      </c>
      <c r="I159" s="180">
        <v>480.52</v>
      </c>
      <c r="J159" s="181">
        <v>5.3723503861545661E-5</v>
      </c>
      <c r="K159" s="182" t="s">
        <v>62</v>
      </c>
      <c r="L159" s="28"/>
    </row>
    <row r="160" spans="1:12" ht="19.5" x14ac:dyDescent="0.2">
      <c r="A160" s="176" t="s">
        <v>611</v>
      </c>
      <c r="B160" s="177" t="s">
        <v>612</v>
      </c>
      <c r="C160" s="177" t="s">
        <v>65</v>
      </c>
      <c r="D160" s="177" t="s">
        <v>613</v>
      </c>
      <c r="E160" s="178" t="s">
        <v>67</v>
      </c>
      <c r="F160" s="177">
        <v>116</v>
      </c>
      <c r="G160" s="177">
        <v>113.27</v>
      </c>
      <c r="H160" s="179" t="s">
        <v>614</v>
      </c>
      <c r="I160" s="180">
        <v>16231.88</v>
      </c>
      <c r="J160" s="181">
        <v>1.8147703901193412E-3</v>
      </c>
      <c r="K160" s="182" t="s">
        <v>62</v>
      </c>
      <c r="L160" s="28"/>
    </row>
    <row r="161" spans="1:12" ht="19.5" x14ac:dyDescent="0.2">
      <c r="A161" s="176" t="s">
        <v>615</v>
      </c>
      <c r="B161" s="177" t="s">
        <v>616</v>
      </c>
      <c r="C161" s="177" t="s">
        <v>58</v>
      </c>
      <c r="D161" s="177" t="s">
        <v>617</v>
      </c>
      <c r="E161" s="178" t="s">
        <v>148</v>
      </c>
      <c r="F161" s="177">
        <v>9243</v>
      </c>
      <c r="G161" s="177">
        <v>3.04</v>
      </c>
      <c r="H161" s="179" t="s">
        <v>618</v>
      </c>
      <c r="I161" s="180">
        <v>34753.68</v>
      </c>
      <c r="J161" s="181">
        <v>3.8855603547884006E-3</v>
      </c>
      <c r="K161" s="182" t="s">
        <v>62</v>
      </c>
      <c r="L161" s="28"/>
    </row>
    <row r="162" spans="1:12" ht="19.5" x14ac:dyDescent="0.2">
      <c r="A162" s="176" t="s">
        <v>619</v>
      </c>
      <c r="B162" s="177" t="s">
        <v>620</v>
      </c>
      <c r="C162" s="177" t="s">
        <v>58</v>
      </c>
      <c r="D162" s="177" t="s">
        <v>621</v>
      </c>
      <c r="E162" s="178" t="s">
        <v>148</v>
      </c>
      <c r="F162" s="177">
        <v>9978</v>
      </c>
      <c r="G162" s="177">
        <v>4.43</v>
      </c>
      <c r="H162" s="179" t="s">
        <v>622</v>
      </c>
      <c r="I162" s="180">
        <v>54579.66</v>
      </c>
      <c r="J162" s="181">
        <v>6.1021613559723836E-3</v>
      </c>
      <c r="K162" s="182" t="s">
        <v>62</v>
      </c>
      <c r="L162" s="28"/>
    </row>
    <row r="163" spans="1:12" ht="19.5" x14ac:dyDescent="0.2">
      <c r="A163" s="176" t="s">
        <v>623</v>
      </c>
      <c r="B163" s="177" t="s">
        <v>624</v>
      </c>
      <c r="C163" s="177" t="s">
        <v>58</v>
      </c>
      <c r="D163" s="177" t="s">
        <v>625</v>
      </c>
      <c r="E163" s="178" t="s">
        <v>148</v>
      </c>
      <c r="F163" s="177">
        <v>2523</v>
      </c>
      <c r="G163" s="177">
        <v>6.87</v>
      </c>
      <c r="H163" s="179" t="s">
        <v>626</v>
      </c>
      <c r="I163" s="180">
        <v>21420.27</v>
      </c>
      <c r="J163" s="181">
        <v>2.394847161534069E-3</v>
      </c>
      <c r="K163" s="182" t="s">
        <v>62</v>
      </c>
      <c r="L163" s="28"/>
    </row>
    <row r="164" spans="1:12" ht="19.5" x14ac:dyDescent="0.2">
      <c r="A164" s="176" t="s">
        <v>627</v>
      </c>
      <c r="B164" s="177" t="s">
        <v>628</v>
      </c>
      <c r="C164" s="177" t="s">
        <v>58</v>
      </c>
      <c r="D164" s="177" t="s">
        <v>629</v>
      </c>
      <c r="E164" s="178" t="s">
        <v>148</v>
      </c>
      <c r="F164" s="177">
        <v>308</v>
      </c>
      <c r="G164" s="177">
        <v>9.6</v>
      </c>
      <c r="H164" s="179" t="s">
        <v>630</v>
      </c>
      <c r="I164" s="180">
        <v>3652.88</v>
      </c>
      <c r="J164" s="181">
        <v>4.0840238238941759E-4</v>
      </c>
      <c r="K164" s="182" t="s">
        <v>62</v>
      </c>
      <c r="L164" s="28"/>
    </row>
    <row r="165" spans="1:12" ht="19.5" x14ac:dyDescent="0.2">
      <c r="A165" s="176" t="s">
        <v>631</v>
      </c>
      <c r="B165" s="177" t="s">
        <v>632</v>
      </c>
      <c r="C165" s="177" t="s">
        <v>58</v>
      </c>
      <c r="D165" s="177" t="s">
        <v>633</v>
      </c>
      <c r="E165" s="178" t="s">
        <v>148</v>
      </c>
      <c r="F165" s="177">
        <v>53</v>
      </c>
      <c r="G165" s="177">
        <v>17.23</v>
      </c>
      <c r="H165" s="179" t="s">
        <v>634</v>
      </c>
      <c r="I165" s="180">
        <v>1128.3699999999999</v>
      </c>
      <c r="J165" s="181">
        <v>1.2615497804930548E-4</v>
      </c>
      <c r="K165" s="182" t="s">
        <v>62</v>
      </c>
      <c r="L165" s="28"/>
    </row>
    <row r="166" spans="1:12" ht="19.5" x14ac:dyDescent="0.2">
      <c r="A166" s="176" t="s">
        <v>635</v>
      </c>
      <c r="B166" s="177" t="s">
        <v>636</v>
      </c>
      <c r="C166" s="177" t="s">
        <v>65</v>
      </c>
      <c r="D166" s="177" t="s">
        <v>637</v>
      </c>
      <c r="E166" s="178" t="s">
        <v>148</v>
      </c>
      <c r="F166" s="177">
        <v>204</v>
      </c>
      <c r="G166" s="177">
        <v>52.44</v>
      </c>
      <c r="H166" s="179" t="s">
        <v>638</v>
      </c>
      <c r="I166" s="180">
        <v>13215.12</v>
      </c>
      <c r="J166" s="181">
        <v>1.4774880345267405E-3</v>
      </c>
      <c r="K166" s="182" t="s">
        <v>62</v>
      </c>
      <c r="L166" s="28"/>
    </row>
    <row r="167" spans="1:12" ht="19.5" x14ac:dyDescent="0.2">
      <c r="A167" s="176" t="s">
        <v>639</v>
      </c>
      <c r="B167" s="177" t="s">
        <v>640</v>
      </c>
      <c r="C167" s="177" t="s">
        <v>65</v>
      </c>
      <c r="D167" s="177" t="s">
        <v>641</v>
      </c>
      <c r="E167" s="178" t="s">
        <v>67</v>
      </c>
      <c r="F167" s="177">
        <v>10</v>
      </c>
      <c r="G167" s="177">
        <v>25.37</v>
      </c>
      <c r="H167" s="179" t="s">
        <v>642</v>
      </c>
      <c r="I167" s="180">
        <v>313.39999999999998</v>
      </c>
      <c r="J167" s="181">
        <v>3.5039012133123304E-5</v>
      </c>
      <c r="K167" s="182" t="s">
        <v>62</v>
      </c>
      <c r="L167" s="28"/>
    </row>
    <row r="168" spans="1:12" x14ac:dyDescent="0.2">
      <c r="A168" s="176" t="s">
        <v>643</v>
      </c>
      <c r="B168" s="177" t="s">
        <v>644</v>
      </c>
      <c r="C168" s="177" t="s">
        <v>65</v>
      </c>
      <c r="D168" s="177" t="s">
        <v>645</v>
      </c>
      <c r="E168" s="178" t="s">
        <v>67</v>
      </c>
      <c r="F168" s="177">
        <v>23</v>
      </c>
      <c r="G168" s="177">
        <v>50.32</v>
      </c>
      <c r="H168" s="179" t="s">
        <v>646</v>
      </c>
      <c r="I168" s="180">
        <v>1429.91</v>
      </c>
      <c r="J168" s="181">
        <v>1.5986800842142422E-4</v>
      </c>
      <c r="K168" s="182" t="s">
        <v>62</v>
      </c>
      <c r="L168" s="28"/>
    </row>
    <row r="169" spans="1:12" ht="19.5" x14ac:dyDescent="0.2">
      <c r="A169" s="176" t="s">
        <v>647</v>
      </c>
      <c r="B169" s="177" t="s">
        <v>648</v>
      </c>
      <c r="C169" s="177" t="s">
        <v>65</v>
      </c>
      <c r="D169" s="177" t="s">
        <v>649</v>
      </c>
      <c r="E169" s="178" t="s">
        <v>67</v>
      </c>
      <c r="F169" s="177">
        <v>44</v>
      </c>
      <c r="G169" s="177">
        <v>12.02</v>
      </c>
      <c r="H169" s="179" t="s">
        <v>650</v>
      </c>
      <c r="I169" s="180">
        <v>653.4</v>
      </c>
      <c r="J169" s="181">
        <v>7.3051979986543604E-5</v>
      </c>
      <c r="K169" s="182" t="s">
        <v>62</v>
      </c>
      <c r="L169" s="28"/>
    </row>
    <row r="170" spans="1:12" x14ac:dyDescent="0.2">
      <c r="A170" s="176" t="s">
        <v>651</v>
      </c>
      <c r="B170" s="177" t="s">
        <v>652</v>
      </c>
      <c r="C170" s="177" t="s">
        <v>65</v>
      </c>
      <c r="D170" s="177" t="s">
        <v>653</v>
      </c>
      <c r="E170" s="178" t="s">
        <v>67</v>
      </c>
      <c r="F170" s="177">
        <v>15</v>
      </c>
      <c r="G170" s="177">
        <v>27</v>
      </c>
      <c r="H170" s="179" t="s">
        <v>654</v>
      </c>
      <c r="I170" s="180">
        <v>500.4</v>
      </c>
      <c r="J170" s="181">
        <v>5.5946144452504472E-5</v>
      </c>
      <c r="K170" s="182" t="s">
        <v>62</v>
      </c>
      <c r="L170" s="28"/>
    </row>
    <row r="171" spans="1:12" x14ac:dyDescent="0.2">
      <c r="A171" s="176" t="s">
        <v>655</v>
      </c>
      <c r="B171" s="177" t="s">
        <v>656</v>
      </c>
      <c r="C171" s="177" t="s">
        <v>65</v>
      </c>
      <c r="D171" s="177" t="s">
        <v>657</v>
      </c>
      <c r="E171" s="178" t="s">
        <v>67</v>
      </c>
      <c r="F171" s="177">
        <v>415</v>
      </c>
      <c r="G171" s="177">
        <v>15.54</v>
      </c>
      <c r="H171" s="179" t="s">
        <v>658</v>
      </c>
      <c r="I171" s="180">
        <v>7968</v>
      </c>
      <c r="J171" s="181">
        <v>8.9084508192956765E-4</v>
      </c>
      <c r="K171" s="182" t="s">
        <v>62</v>
      </c>
      <c r="L171" s="28"/>
    </row>
    <row r="172" spans="1:12" ht="19.5" x14ac:dyDescent="0.2">
      <c r="A172" s="176" t="s">
        <v>659</v>
      </c>
      <c r="B172" s="177" t="s">
        <v>660</v>
      </c>
      <c r="C172" s="177" t="s">
        <v>58</v>
      </c>
      <c r="D172" s="177" t="s">
        <v>661</v>
      </c>
      <c r="E172" s="178" t="s">
        <v>67</v>
      </c>
      <c r="F172" s="177">
        <v>91</v>
      </c>
      <c r="G172" s="177">
        <v>33.479999999999997</v>
      </c>
      <c r="H172" s="179" t="s">
        <v>662</v>
      </c>
      <c r="I172" s="180">
        <v>3763.76</v>
      </c>
      <c r="J172" s="181">
        <v>4.2079908202349772E-4</v>
      </c>
      <c r="K172" s="182" t="s">
        <v>62</v>
      </c>
      <c r="L172" s="28"/>
    </row>
    <row r="173" spans="1:12" ht="19.5" x14ac:dyDescent="0.2">
      <c r="A173" s="176" t="s">
        <v>663</v>
      </c>
      <c r="B173" s="177" t="s">
        <v>664</v>
      </c>
      <c r="C173" s="177" t="s">
        <v>58</v>
      </c>
      <c r="D173" s="177" t="s">
        <v>665</v>
      </c>
      <c r="E173" s="178" t="s">
        <v>67</v>
      </c>
      <c r="F173" s="177">
        <v>462</v>
      </c>
      <c r="G173" s="177">
        <v>29.67</v>
      </c>
      <c r="H173" s="179" t="s">
        <v>666</v>
      </c>
      <c r="I173" s="180">
        <v>16932.3</v>
      </c>
      <c r="J173" s="181">
        <v>1.8930793399543195E-3</v>
      </c>
      <c r="K173" s="182" t="s">
        <v>62</v>
      </c>
      <c r="L173" s="28"/>
    </row>
    <row r="174" spans="1:12" ht="19.5" x14ac:dyDescent="0.2">
      <c r="A174" s="176" t="s">
        <v>667</v>
      </c>
      <c r="B174" s="177" t="s">
        <v>668</v>
      </c>
      <c r="C174" s="177" t="s">
        <v>58</v>
      </c>
      <c r="D174" s="177" t="s">
        <v>669</v>
      </c>
      <c r="E174" s="178" t="s">
        <v>67</v>
      </c>
      <c r="F174" s="177">
        <v>216</v>
      </c>
      <c r="G174" s="177">
        <v>45.73</v>
      </c>
      <c r="H174" s="179" t="s">
        <v>670</v>
      </c>
      <c r="I174" s="180">
        <v>12201.84</v>
      </c>
      <c r="J174" s="181">
        <v>1.3642004460958177E-3</v>
      </c>
      <c r="K174" s="182" t="s">
        <v>62</v>
      </c>
      <c r="L174" s="28"/>
    </row>
    <row r="175" spans="1:12" ht="19.5" x14ac:dyDescent="0.2">
      <c r="A175" s="176" t="s">
        <v>671</v>
      </c>
      <c r="B175" s="177" t="s">
        <v>672</v>
      </c>
      <c r="C175" s="177" t="s">
        <v>58</v>
      </c>
      <c r="D175" s="177" t="s">
        <v>673</v>
      </c>
      <c r="E175" s="178" t="s">
        <v>67</v>
      </c>
      <c r="F175" s="177">
        <v>7</v>
      </c>
      <c r="G175" s="177">
        <v>31.61</v>
      </c>
      <c r="H175" s="179" t="s">
        <v>674</v>
      </c>
      <c r="I175" s="180">
        <v>273.35000000000002</v>
      </c>
      <c r="J175" s="181">
        <v>3.0561308125683654E-5</v>
      </c>
      <c r="K175" s="182" t="s">
        <v>62</v>
      </c>
      <c r="L175" s="28"/>
    </row>
    <row r="176" spans="1:12" x14ac:dyDescent="0.2">
      <c r="A176" s="176" t="s">
        <v>675</v>
      </c>
      <c r="B176" s="177" t="s">
        <v>676</v>
      </c>
      <c r="C176" s="177" t="s">
        <v>65</v>
      </c>
      <c r="D176" s="177" t="s">
        <v>677</v>
      </c>
      <c r="E176" s="178" t="s">
        <v>399</v>
      </c>
      <c r="F176" s="177">
        <v>11</v>
      </c>
      <c r="G176" s="177">
        <v>106</v>
      </c>
      <c r="H176" s="179" t="s">
        <v>678</v>
      </c>
      <c r="I176" s="180">
        <v>1440.45</v>
      </c>
      <c r="J176" s="181">
        <v>1.6104641042488023E-4</v>
      </c>
      <c r="K176" s="182" t="s">
        <v>62</v>
      </c>
      <c r="L176" s="28"/>
    </row>
    <row r="177" spans="1:12" ht="19.5" x14ac:dyDescent="0.2">
      <c r="A177" s="176" t="s">
        <v>679</v>
      </c>
      <c r="B177" s="177" t="s">
        <v>680</v>
      </c>
      <c r="C177" s="177" t="s">
        <v>58</v>
      </c>
      <c r="D177" s="177" t="s">
        <v>681</v>
      </c>
      <c r="E177" s="178" t="s">
        <v>67</v>
      </c>
      <c r="F177" s="177">
        <v>65</v>
      </c>
      <c r="G177" s="177">
        <v>35.42</v>
      </c>
      <c r="H177" s="179" t="s">
        <v>682</v>
      </c>
      <c r="I177" s="180">
        <v>2844.4</v>
      </c>
      <c r="J177" s="181">
        <v>3.1801201694784916E-4</v>
      </c>
      <c r="K177" s="182" t="s">
        <v>62</v>
      </c>
      <c r="L177" s="28"/>
    </row>
    <row r="178" spans="1:12" ht="19.5" x14ac:dyDescent="0.2">
      <c r="A178" s="176" t="s">
        <v>683</v>
      </c>
      <c r="B178" s="177" t="s">
        <v>684</v>
      </c>
      <c r="C178" s="177" t="s">
        <v>58</v>
      </c>
      <c r="D178" s="177" t="s">
        <v>685</v>
      </c>
      <c r="E178" s="178" t="s">
        <v>67</v>
      </c>
      <c r="F178" s="177">
        <v>2</v>
      </c>
      <c r="G178" s="177">
        <v>53.39</v>
      </c>
      <c r="H178" s="179" t="s">
        <v>686</v>
      </c>
      <c r="I178" s="180">
        <v>131.91999999999999</v>
      </c>
      <c r="J178" s="181">
        <v>1.4749031527127077E-5</v>
      </c>
      <c r="K178" s="182" t="s">
        <v>62</v>
      </c>
      <c r="L178" s="28"/>
    </row>
    <row r="179" spans="1:12" ht="19.5" x14ac:dyDescent="0.2">
      <c r="A179" s="176" t="s">
        <v>687</v>
      </c>
      <c r="B179" s="177" t="s">
        <v>688</v>
      </c>
      <c r="C179" s="177" t="s">
        <v>58</v>
      </c>
      <c r="D179" s="177" t="s">
        <v>689</v>
      </c>
      <c r="E179" s="178" t="s">
        <v>67</v>
      </c>
      <c r="F179" s="177">
        <v>5</v>
      </c>
      <c r="G179" s="177">
        <v>46.7</v>
      </c>
      <c r="H179" s="179" t="s">
        <v>690</v>
      </c>
      <c r="I179" s="180">
        <v>288.45</v>
      </c>
      <c r="J179" s="181">
        <v>3.2249531109762021E-5</v>
      </c>
      <c r="K179" s="182" t="s">
        <v>62</v>
      </c>
      <c r="L179" s="28"/>
    </row>
    <row r="180" spans="1:12" ht="19.5" x14ac:dyDescent="0.2">
      <c r="A180" s="176" t="s">
        <v>691</v>
      </c>
      <c r="B180" s="177" t="s">
        <v>692</v>
      </c>
      <c r="C180" s="177" t="s">
        <v>58</v>
      </c>
      <c r="D180" s="177" t="s">
        <v>693</v>
      </c>
      <c r="E180" s="178" t="s">
        <v>67</v>
      </c>
      <c r="F180" s="177">
        <v>29</v>
      </c>
      <c r="G180" s="177">
        <v>43.07</v>
      </c>
      <c r="H180" s="179" t="s">
        <v>694</v>
      </c>
      <c r="I180" s="180">
        <v>1543.09</v>
      </c>
      <c r="J180" s="181">
        <v>1.7252185460274805E-4</v>
      </c>
      <c r="K180" s="182" t="s">
        <v>62</v>
      </c>
      <c r="L180" s="28"/>
    </row>
    <row r="181" spans="1:12" ht="19.5" x14ac:dyDescent="0.2">
      <c r="A181" s="176" t="s">
        <v>695</v>
      </c>
      <c r="B181" s="177" t="s">
        <v>696</v>
      </c>
      <c r="C181" s="177" t="s">
        <v>58</v>
      </c>
      <c r="D181" s="177" t="s">
        <v>697</v>
      </c>
      <c r="E181" s="178" t="s">
        <v>67</v>
      </c>
      <c r="F181" s="177">
        <v>249</v>
      </c>
      <c r="G181" s="177">
        <v>28.32</v>
      </c>
      <c r="H181" s="179" t="s">
        <v>698</v>
      </c>
      <c r="I181" s="180">
        <v>8712.51</v>
      </c>
      <c r="J181" s="181">
        <v>9.7408341927236167E-4</v>
      </c>
      <c r="K181" s="182" t="s">
        <v>62</v>
      </c>
      <c r="L181" s="28"/>
    </row>
    <row r="182" spans="1:12" ht="19.5" x14ac:dyDescent="0.2">
      <c r="A182" s="176" t="s">
        <v>699</v>
      </c>
      <c r="B182" s="177" t="s">
        <v>700</v>
      </c>
      <c r="C182" s="177" t="s">
        <v>58</v>
      </c>
      <c r="D182" s="177" t="s">
        <v>701</v>
      </c>
      <c r="E182" s="178" t="s">
        <v>67</v>
      </c>
      <c r="F182" s="177">
        <v>152</v>
      </c>
      <c r="G182" s="177">
        <v>34.49</v>
      </c>
      <c r="H182" s="179" t="s">
        <v>702</v>
      </c>
      <c r="I182" s="180">
        <v>6476.72</v>
      </c>
      <c r="J182" s="181">
        <v>7.2411573281060116E-4</v>
      </c>
      <c r="K182" s="182" t="s">
        <v>62</v>
      </c>
      <c r="L182" s="28"/>
    </row>
    <row r="183" spans="1:12" ht="19.5" x14ac:dyDescent="0.2">
      <c r="A183" s="176" t="s">
        <v>703</v>
      </c>
      <c r="B183" s="177" t="s">
        <v>704</v>
      </c>
      <c r="C183" s="177" t="s">
        <v>58</v>
      </c>
      <c r="D183" s="177" t="s">
        <v>705</v>
      </c>
      <c r="E183" s="178" t="s">
        <v>67</v>
      </c>
      <c r="F183" s="177">
        <v>9</v>
      </c>
      <c r="G183" s="177">
        <v>13.42</v>
      </c>
      <c r="H183" s="179" t="s">
        <v>706</v>
      </c>
      <c r="I183" s="180">
        <v>149.22</v>
      </c>
      <c r="J183" s="181">
        <v>1.6683220773786405E-5</v>
      </c>
      <c r="K183" s="182" t="s">
        <v>62</v>
      </c>
      <c r="L183" s="28"/>
    </row>
    <row r="184" spans="1:12" ht="19.5" x14ac:dyDescent="0.2">
      <c r="A184" s="176" t="s">
        <v>707</v>
      </c>
      <c r="B184" s="177" t="s">
        <v>708</v>
      </c>
      <c r="C184" s="177" t="s">
        <v>65</v>
      </c>
      <c r="D184" s="177" t="s">
        <v>709</v>
      </c>
      <c r="E184" s="178" t="s">
        <v>67</v>
      </c>
      <c r="F184" s="177">
        <v>753</v>
      </c>
      <c r="G184" s="177">
        <v>269.67</v>
      </c>
      <c r="H184" s="179" t="s">
        <v>710</v>
      </c>
      <c r="I184" s="180">
        <v>250861.95</v>
      </c>
      <c r="J184" s="181">
        <v>2.8047080120577449E-2</v>
      </c>
      <c r="K184" s="182" t="s">
        <v>62</v>
      </c>
      <c r="L184" s="28"/>
    </row>
    <row r="185" spans="1:12" ht="19.5" x14ac:dyDescent="0.2">
      <c r="A185" s="176" t="s">
        <v>711</v>
      </c>
      <c r="B185" s="177" t="s">
        <v>712</v>
      </c>
      <c r="C185" s="177" t="s">
        <v>58</v>
      </c>
      <c r="D185" s="177" t="s">
        <v>713</v>
      </c>
      <c r="E185" s="178" t="s">
        <v>67</v>
      </c>
      <c r="F185" s="177">
        <v>63</v>
      </c>
      <c r="G185" s="177">
        <v>28.55</v>
      </c>
      <c r="H185" s="179" t="s">
        <v>714</v>
      </c>
      <c r="I185" s="180">
        <v>2222.0100000000002</v>
      </c>
      <c r="J185" s="181">
        <v>2.4842704323523078E-4</v>
      </c>
      <c r="K185" s="182" t="s">
        <v>62</v>
      </c>
      <c r="L185" s="28"/>
    </row>
    <row r="186" spans="1:12" ht="19.5" x14ac:dyDescent="0.2">
      <c r="A186" s="176" t="s">
        <v>715</v>
      </c>
      <c r="B186" s="177" t="s">
        <v>716</v>
      </c>
      <c r="C186" s="177" t="s">
        <v>58</v>
      </c>
      <c r="D186" s="177" t="s">
        <v>717</v>
      </c>
      <c r="E186" s="178" t="s">
        <v>67</v>
      </c>
      <c r="F186" s="177">
        <v>15</v>
      </c>
      <c r="G186" s="177">
        <v>83.25</v>
      </c>
      <c r="H186" s="179" t="s">
        <v>718</v>
      </c>
      <c r="I186" s="180">
        <v>1542.75</v>
      </c>
      <c r="J186" s="181">
        <v>1.7248384163489464E-4</v>
      </c>
      <c r="K186" s="182" t="s">
        <v>62</v>
      </c>
      <c r="L186" s="28"/>
    </row>
    <row r="187" spans="1:12" x14ac:dyDescent="0.2">
      <c r="A187" s="176" t="s">
        <v>719</v>
      </c>
      <c r="B187" s="177" t="s">
        <v>720</v>
      </c>
      <c r="C187" s="177" t="s">
        <v>65</v>
      </c>
      <c r="D187" s="177" t="s">
        <v>721</v>
      </c>
      <c r="E187" s="178" t="s">
        <v>67</v>
      </c>
      <c r="F187" s="177">
        <v>1</v>
      </c>
      <c r="G187" s="177">
        <v>225.39</v>
      </c>
      <c r="H187" s="179" t="s">
        <v>722</v>
      </c>
      <c r="I187" s="180">
        <v>278.45</v>
      </c>
      <c r="J187" s="181">
        <v>3.113150264348495E-5</v>
      </c>
      <c r="K187" s="182" t="s">
        <v>62</v>
      </c>
      <c r="L187" s="28"/>
    </row>
    <row r="188" spans="1:12" ht="19.5" x14ac:dyDescent="0.2">
      <c r="A188" s="176" t="s">
        <v>723</v>
      </c>
      <c r="B188" s="177" t="s">
        <v>724</v>
      </c>
      <c r="C188" s="177" t="s">
        <v>65</v>
      </c>
      <c r="D188" s="177" t="s">
        <v>725</v>
      </c>
      <c r="E188" s="178" t="s">
        <v>67</v>
      </c>
      <c r="F188" s="177">
        <v>1</v>
      </c>
      <c r="G188" s="177">
        <v>2319.7800000000002</v>
      </c>
      <c r="H188" s="179" t="s">
        <v>726</v>
      </c>
      <c r="I188" s="180">
        <v>2865.86</v>
      </c>
      <c r="J188" s="181">
        <v>3.2041130603647979E-4</v>
      </c>
      <c r="K188" s="182" t="s">
        <v>62</v>
      </c>
      <c r="L188" s="28"/>
    </row>
    <row r="189" spans="1:12" ht="19.5" x14ac:dyDescent="0.2">
      <c r="A189" s="176" t="s">
        <v>727</v>
      </c>
      <c r="B189" s="177" t="s">
        <v>728</v>
      </c>
      <c r="C189" s="177" t="s">
        <v>65</v>
      </c>
      <c r="D189" s="177" t="s">
        <v>729</v>
      </c>
      <c r="E189" s="178" t="s">
        <v>67</v>
      </c>
      <c r="F189" s="177">
        <v>4</v>
      </c>
      <c r="G189" s="177">
        <v>202.36</v>
      </c>
      <c r="H189" s="179" t="s">
        <v>730</v>
      </c>
      <c r="I189" s="180">
        <v>1000</v>
      </c>
      <c r="J189" s="181">
        <v>1.1180284662770678E-4</v>
      </c>
      <c r="K189" s="182" t="s">
        <v>62</v>
      </c>
      <c r="L189" s="28"/>
    </row>
    <row r="190" spans="1:12" ht="19.5" x14ac:dyDescent="0.2">
      <c r="A190" s="176" t="s">
        <v>731</v>
      </c>
      <c r="B190" s="177" t="s">
        <v>732</v>
      </c>
      <c r="C190" s="177" t="s">
        <v>58</v>
      </c>
      <c r="D190" s="177" t="s">
        <v>733</v>
      </c>
      <c r="E190" s="178" t="s">
        <v>67</v>
      </c>
      <c r="F190" s="177">
        <v>7</v>
      </c>
      <c r="G190" s="177">
        <v>36.28</v>
      </c>
      <c r="H190" s="179" t="s">
        <v>734</v>
      </c>
      <c r="I190" s="180">
        <v>313.74</v>
      </c>
      <c r="J190" s="181">
        <v>3.5077025100976727E-5</v>
      </c>
      <c r="K190" s="182" t="s">
        <v>62</v>
      </c>
      <c r="L190" s="28"/>
    </row>
    <row r="191" spans="1:12" ht="19.5" x14ac:dyDescent="0.2">
      <c r="A191" s="176" t="s">
        <v>735</v>
      </c>
      <c r="B191" s="177" t="s">
        <v>736</v>
      </c>
      <c r="C191" s="177" t="s">
        <v>58</v>
      </c>
      <c r="D191" s="177" t="s">
        <v>737</v>
      </c>
      <c r="E191" s="178" t="s">
        <v>67</v>
      </c>
      <c r="F191" s="177">
        <v>458</v>
      </c>
      <c r="G191" s="177">
        <v>5.46</v>
      </c>
      <c r="H191" s="179" t="s">
        <v>738</v>
      </c>
      <c r="I191" s="180">
        <v>3091.5</v>
      </c>
      <c r="J191" s="184">
        <v>3.4563850034955552E-4</v>
      </c>
      <c r="K191" s="182" t="s">
        <v>62</v>
      </c>
      <c r="L191" s="28"/>
    </row>
    <row r="192" spans="1:12" x14ac:dyDescent="0.2">
      <c r="A192" s="176" t="s">
        <v>739</v>
      </c>
      <c r="B192" s="177" t="s">
        <v>740</v>
      </c>
      <c r="C192" s="177" t="s">
        <v>65</v>
      </c>
      <c r="D192" s="177" t="s">
        <v>741</v>
      </c>
      <c r="E192" s="178" t="s">
        <v>67</v>
      </c>
      <c r="F192" s="177">
        <v>18</v>
      </c>
      <c r="G192" s="177">
        <v>10.52</v>
      </c>
      <c r="H192" s="179" t="s">
        <v>30</v>
      </c>
      <c r="I192" s="180">
        <v>234</v>
      </c>
      <c r="J192" s="184">
        <v>2.6161866110883387E-5</v>
      </c>
      <c r="K192" s="182" t="s">
        <v>62</v>
      </c>
      <c r="L192" s="28"/>
    </row>
    <row r="193" spans="1:12" ht="19.5" x14ac:dyDescent="0.2">
      <c r="A193" s="176" t="s">
        <v>742</v>
      </c>
      <c r="B193" s="177" t="s">
        <v>743</v>
      </c>
      <c r="C193" s="177" t="s">
        <v>65</v>
      </c>
      <c r="D193" s="177" t="s">
        <v>744</v>
      </c>
      <c r="E193" s="178" t="s">
        <v>67</v>
      </c>
      <c r="F193" s="177">
        <v>10</v>
      </c>
      <c r="G193" s="177">
        <v>335.82</v>
      </c>
      <c r="H193" s="179" t="s">
        <v>745</v>
      </c>
      <c r="I193" s="180">
        <v>4148.7</v>
      </c>
      <c r="J193" s="184">
        <v>4.6383646980436709E-4</v>
      </c>
      <c r="K193" s="182" t="s">
        <v>62</v>
      </c>
      <c r="L193" s="28"/>
    </row>
    <row r="194" spans="1:12" ht="19.5" x14ac:dyDescent="0.2">
      <c r="A194" s="176" t="s">
        <v>746</v>
      </c>
      <c r="B194" s="177" t="s">
        <v>747</v>
      </c>
      <c r="C194" s="177" t="s">
        <v>58</v>
      </c>
      <c r="D194" s="177" t="s">
        <v>748</v>
      </c>
      <c r="E194" s="178" t="s">
        <v>67</v>
      </c>
      <c r="F194" s="177">
        <v>2</v>
      </c>
      <c r="G194" s="177">
        <v>89.29</v>
      </c>
      <c r="H194" s="179" t="s">
        <v>749</v>
      </c>
      <c r="I194" s="180">
        <v>220.62</v>
      </c>
      <c r="J194" s="184">
        <v>2.466594402300467E-5</v>
      </c>
      <c r="K194" s="182" t="s">
        <v>62</v>
      </c>
      <c r="L194" s="28"/>
    </row>
    <row r="195" spans="1:12" x14ac:dyDescent="0.2">
      <c r="A195" s="176" t="s">
        <v>750</v>
      </c>
      <c r="B195" s="177" t="s">
        <v>751</v>
      </c>
      <c r="C195" s="177" t="s">
        <v>58</v>
      </c>
      <c r="D195" s="177" t="s">
        <v>752</v>
      </c>
      <c r="E195" s="178" t="s">
        <v>67</v>
      </c>
      <c r="F195" s="177">
        <v>2</v>
      </c>
      <c r="G195" s="177">
        <v>206.2</v>
      </c>
      <c r="H195" s="179" t="s">
        <v>753</v>
      </c>
      <c r="I195" s="180">
        <v>509.48</v>
      </c>
      <c r="J195" s="184">
        <v>5.6961314299884051E-5</v>
      </c>
      <c r="K195" s="182" t="s">
        <v>62</v>
      </c>
      <c r="L195" s="28"/>
    </row>
    <row r="196" spans="1:12" x14ac:dyDescent="0.2">
      <c r="A196" s="176" t="s">
        <v>754</v>
      </c>
      <c r="B196" s="177" t="s">
        <v>755</v>
      </c>
      <c r="C196" s="177" t="s">
        <v>65</v>
      </c>
      <c r="D196" s="177" t="s">
        <v>756</v>
      </c>
      <c r="E196" s="178" t="s">
        <v>67</v>
      </c>
      <c r="F196" s="177">
        <v>2</v>
      </c>
      <c r="G196" s="177">
        <v>199.5</v>
      </c>
      <c r="H196" s="179" t="s">
        <v>757</v>
      </c>
      <c r="I196" s="180">
        <v>492.92</v>
      </c>
      <c r="J196" s="184">
        <v>5.5109859159729231E-5</v>
      </c>
      <c r="K196" s="182" t="s">
        <v>62</v>
      </c>
      <c r="L196" s="28"/>
    </row>
    <row r="197" spans="1:12" x14ac:dyDescent="0.2">
      <c r="A197" s="176" t="s">
        <v>758</v>
      </c>
      <c r="B197" s="177" t="s">
        <v>759</v>
      </c>
      <c r="C197" s="177" t="s">
        <v>65</v>
      </c>
      <c r="D197" s="177" t="s">
        <v>760</v>
      </c>
      <c r="E197" s="178" t="s">
        <v>761</v>
      </c>
      <c r="F197" s="177">
        <v>1</v>
      </c>
      <c r="G197" s="177">
        <v>220.33</v>
      </c>
      <c r="H197" s="179" t="s">
        <v>762</v>
      </c>
      <c r="I197" s="180">
        <v>272.2</v>
      </c>
      <c r="J197" s="184">
        <v>3.0432734852061786E-5</v>
      </c>
      <c r="K197" s="182" t="s">
        <v>62</v>
      </c>
      <c r="L197" s="28"/>
    </row>
    <row r="198" spans="1:12" ht="19.5" x14ac:dyDescent="0.2">
      <c r="A198" s="176" t="s">
        <v>763</v>
      </c>
      <c r="B198" s="177" t="s">
        <v>764</v>
      </c>
      <c r="C198" s="177" t="s">
        <v>58</v>
      </c>
      <c r="D198" s="177" t="s">
        <v>765</v>
      </c>
      <c r="E198" s="178" t="s">
        <v>148</v>
      </c>
      <c r="F198" s="177">
        <v>3205</v>
      </c>
      <c r="G198" s="177">
        <v>8.24</v>
      </c>
      <c r="H198" s="179" t="s">
        <v>766</v>
      </c>
      <c r="I198" s="180">
        <v>32626.9</v>
      </c>
      <c r="J198" s="184">
        <v>3.6477802966375264E-3</v>
      </c>
      <c r="K198" s="182" t="s">
        <v>62</v>
      </c>
      <c r="L198" s="28"/>
    </row>
    <row r="199" spans="1:12" x14ac:dyDescent="0.2">
      <c r="A199" s="176" t="s">
        <v>767</v>
      </c>
      <c r="B199" s="177"/>
      <c r="C199" s="177"/>
      <c r="D199" s="177" t="s">
        <v>768</v>
      </c>
      <c r="E199" s="178"/>
      <c r="F199" s="177"/>
      <c r="G199" s="177"/>
      <c r="H199" s="179" t="s">
        <v>52</v>
      </c>
      <c r="I199" s="180">
        <v>281364.08</v>
      </c>
      <c r="J199" s="184">
        <v>3.1457305082785825E-2</v>
      </c>
      <c r="K199" s="182" t="s">
        <v>53</v>
      </c>
      <c r="L199" s="28"/>
    </row>
    <row r="200" spans="1:12" ht="19.5" x14ac:dyDescent="0.2">
      <c r="A200" s="176" t="s">
        <v>769</v>
      </c>
      <c r="B200" s="177" t="s">
        <v>770</v>
      </c>
      <c r="C200" s="177" t="s">
        <v>58</v>
      </c>
      <c r="D200" s="177" t="s">
        <v>771</v>
      </c>
      <c r="E200" s="178" t="s">
        <v>67</v>
      </c>
      <c r="F200" s="177">
        <v>16</v>
      </c>
      <c r="G200" s="177">
        <v>15.94</v>
      </c>
      <c r="H200" s="179" t="s">
        <v>772</v>
      </c>
      <c r="I200" s="180">
        <v>315.04000000000002</v>
      </c>
      <c r="J200" s="184">
        <v>3.5222368801592749E-5</v>
      </c>
      <c r="K200" s="182" t="s">
        <v>62</v>
      </c>
      <c r="L200" s="28"/>
    </row>
    <row r="201" spans="1:12" ht="19.5" x14ac:dyDescent="0.2">
      <c r="A201" s="176" t="s">
        <v>773</v>
      </c>
      <c r="B201" s="177" t="s">
        <v>774</v>
      </c>
      <c r="C201" s="177" t="s">
        <v>58</v>
      </c>
      <c r="D201" s="177" t="s">
        <v>775</v>
      </c>
      <c r="E201" s="178" t="s">
        <v>67</v>
      </c>
      <c r="F201" s="177">
        <v>89</v>
      </c>
      <c r="G201" s="177">
        <v>17.14</v>
      </c>
      <c r="H201" s="179" t="s">
        <v>776</v>
      </c>
      <c r="I201" s="180">
        <v>1884.13</v>
      </c>
      <c r="J201" s="184">
        <v>2.106510974166612E-4</v>
      </c>
      <c r="K201" s="182" t="s">
        <v>62</v>
      </c>
      <c r="L201" s="28"/>
    </row>
    <row r="202" spans="1:12" ht="29.25" x14ac:dyDescent="0.2">
      <c r="A202" s="176" t="s">
        <v>777</v>
      </c>
      <c r="B202" s="177" t="s">
        <v>778</v>
      </c>
      <c r="C202" s="177" t="s">
        <v>58</v>
      </c>
      <c r="D202" s="177" t="s">
        <v>779</v>
      </c>
      <c r="E202" s="178" t="s">
        <v>67</v>
      </c>
      <c r="F202" s="177">
        <v>24</v>
      </c>
      <c r="G202" s="177">
        <v>21.58</v>
      </c>
      <c r="H202" s="179" t="s">
        <v>780</v>
      </c>
      <c r="I202" s="180">
        <v>639.84</v>
      </c>
      <c r="J202" s="184">
        <v>7.1535933386271917E-5</v>
      </c>
      <c r="K202" s="182" t="s">
        <v>62</v>
      </c>
      <c r="L202" s="28"/>
    </row>
    <row r="203" spans="1:12" ht="29.25" x14ac:dyDescent="0.2">
      <c r="A203" s="176" t="s">
        <v>781</v>
      </c>
      <c r="B203" s="177" t="s">
        <v>782</v>
      </c>
      <c r="C203" s="177" t="s">
        <v>58</v>
      </c>
      <c r="D203" s="177" t="s">
        <v>783</v>
      </c>
      <c r="E203" s="178" t="s">
        <v>67</v>
      </c>
      <c r="F203" s="177">
        <v>3</v>
      </c>
      <c r="G203" s="177">
        <v>42.23</v>
      </c>
      <c r="H203" s="179" t="s">
        <v>784</v>
      </c>
      <c r="I203" s="180">
        <v>156.51</v>
      </c>
      <c r="J203" s="184">
        <v>1.7498263525702386E-5</v>
      </c>
      <c r="K203" s="182" t="s">
        <v>62</v>
      </c>
      <c r="L203" s="28"/>
    </row>
    <row r="204" spans="1:12" ht="19.5" x14ac:dyDescent="0.2">
      <c r="A204" s="176" t="s">
        <v>785</v>
      </c>
      <c r="B204" s="177" t="s">
        <v>786</v>
      </c>
      <c r="C204" s="177" t="s">
        <v>58</v>
      </c>
      <c r="D204" s="177" t="s">
        <v>787</v>
      </c>
      <c r="E204" s="178" t="s">
        <v>148</v>
      </c>
      <c r="F204" s="177">
        <v>61.91</v>
      </c>
      <c r="G204" s="177">
        <v>12.62</v>
      </c>
      <c r="H204" s="179" t="s">
        <v>788</v>
      </c>
      <c r="I204" s="180">
        <v>965.18</v>
      </c>
      <c r="J204" s="184">
        <v>1.0790987150813003E-4</v>
      </c>
      <c r="K204" s="182" t="s">
        <v>62</v>
      </c>
      <c r="L204" s="28"/>
    </row>
    <row r="205" spans="1:12" ht="19.5" x14ac:dyDescent="0.2">
      <c r="A205" s="176" t="s">
        <v>789</v>
      </c>
      <c r="B205" s="177" t="s">
        <v>790</v>
      </c>
      <c r="C205" s="177" t="s">
        <v>58</v>
      </c>
      <c r="D205" s="177" t="s">
        <v>791</v>
      </c>
      <c r="E205" s="178" t="s">
        <v>148</v>
      </c>
      <c r="F205" s="177">
        <v>468.17</v>
      </c>
      <c r="G205" s="177">
        <v>14.41</v>
      </c>
      <c r="H205" s="179" t="s">
        <v>792</v>
      </c>
      <c r="I205" s="180">
        <v>8333.43</v>
      </c>
      <c r="J205" s="184">
        <v>9.3170119617273057E-4</v>
      </c>
      <c r="K205" s="182" t="s">
        <v>62</v>
      </c>
      <c r="L205" s="28"/>
    </row>
    <row r="206" spans="1:12" ht="19.5" x14ac:dyDescent="0.2">
      <c r="A206" s="176" t="s">
        <v>793</v>
      </c>
      <c r="B206" s="177" t="s">
        <v>794</v>
      </c>
      <c r="C206" s="177" t="s">
        <v>58</v>
      </c>
      <c r="D206" s="177" t="s">
        <v>795</v>
      </c>
      <c r="E206" s="178" t="s">
        <v>148</v>
      </c>
      <c r="F206" s="177">
        <v>154.26</v>
      </c>
      <c r="G206" s="177">
        <v>19.14</v>
      </c>
      <c r="H206" s="179" t="s">
        <v>796</v>
      </c>
      <c r="I206" s="180">
        <v>3648.25</v>
      </c>
      <c r="J206" s="184">
        <v>4.0788473520953129E-4</v>
      </c>
      <c r="K206" s="182" t="s">
        <v>62</v>
      </c>
      <c r="L206" s="28"/>
    </row>
    <row r="207" spans="1:12" ht="19.5" x14ac:dyDescent="0.2">
      <c r="A207" s="176" t="s">
        <v>797</v>
      </c>
      <c r="B207" s="177" t="s">
        <v>798</v>
      </c>
      <c r="C207" s="177" t="s">
        <v>58</v>
      </c>
      <c r="D207" s="177" t="s">
        <v>799</v>
      </c>
      <c r="E207" s="178" t="s">
        <v>148</v>
      </c>
      <c r="F207" s="177">
        <v>15.61</v>
      </c>
      <c r="G207" s="177">
        <v>39.909999999999997</v>
      </c>
      <c r="H207" s="179" t="s">
        <v>800</v>
      </c>
      <c r="I207" s="180">
        <v>769.57</v>
      </c>
      <c r="J207" s="184">
        <v>8.6040116679284313E-5</v>
      </c>
      <c r="K207" s="182" t="s">
        <v>62</v>
      </c>
      <c r="L207" s="28"/>
    </row>
    <row r="208" spans="1:12" ht="19.5" x14ac:dyDescent="0.2">
      <c r="A208" s="176" t="s">
        <v>801</v>
      </c>
      <c r="B208" s="177" t="s">
        <v>802</v>
      </c>
      <c r="C208" s="177" t="s">
        <v>58</v>
      </c>
      <c r="D208" s="177" t="s">
        <v>803</v>
      </c>
      <c r="E208" s="178" t="s">
        <v>67</v>
      </c>
      <c r="F208" s="177">
        <v>32</v>
      </c>
      <c r="G208" s="177">
        <v>9.8000000000000007</v>
      </c>
      <c r="H208" s="179" t="s">
        <v>804</v>
      </c>
      <c r="I208" s="180">
        <v>387.52</v>
      </c>
      <c r="J208" s="184">
        <v>4.332583912516893E-5</v>
      </c>
      <c r="K208" s="182" t="s">
        <v>62</v>
      </c>
      <c r="L208" s="28"/>
    </row>
    <row r="209" spans="1:12" ht="19.5" x14ac:dyDescent="0.2">
      <c r="A209" s="176" t="s">
        <v>805</v>
      </c>
      <c r="B209" s="177" t="s">
        <v>806</v>
      </c>
      <c r="C209" s="177" t="s">
        <v>58</v>
      </c>
      <c r="D209" s="177" t="s">
        <v>807</v>
      </c>
      <c r="E209" s="178" t="s">
        <v>67</v>
      </c>
      <c r="F209" s="177">
        <v>178</v>
      </c>
      <c r="G209" s="177">
        <v>10.93</v>
      </c>
      <c r="H209" s="179" t="s">
        <v>808</v>
      </c>
      <c r="I209" s="180">
        <v>2403</v>
      </c>
      <c r="J209" s="184">
        <v>2.6866224044637941E-4</v>
      </c>
      <c r="K209" s="182" t="s">
        <v>62</v>
      </c>
      <c r="L209" s="28"/>
    </row>
    <row r="210" spans="1:12" ht="19.5" x14ac:dyDescent="0.2">
      <c r="A210" s="176" t="s">
        <v>809</v>
      </c>
      <c r="B210" s="177" t="s">
        <v>810</v>
      </c>
      <c r="C210" s="177" t="s">
        <v>58</v>
      </c>
      <c r="D210" s="177" t="s">
        <v>811</v>
      </c>
      <c r="E210" s="178" t="s">
        <v>67</v>
      </c>
      <c r="F210" s="177">
        <v>48</v>
      </c>
      <c r="G210" s="177">
        <v>14.18</v>
      </c>
      <c r="H210" s="179" t="s">
        <v>812</v>
      </c>
      <c r="I210" s="180">
        <v>840.96</v>
      </c>
      <c r="J210" s="184">
        <v>9.4021721900036304E-5</v>
      </c>
      <c r="K210" s="182" t="s">
        <v>62</v>
      </c>
      <c r="L210" s="28"/>
    </row>
    <row r="211" spans="1:12" ht="19.5" x14ac:dyDescent="0.2">
      <c r="A211" s="176" t="s">
        <v>813</v>
      </c>
      <c r="B211" s="177" t="s">
        <v>814</v>
      </c>
      <c r="C211" s="177" t="s">
        <v>58</v>
      </c>
      <c r="D211" s="177" t="s">
        <v>815</v>
      </c>
      <c r="E211" s="178" t="s">
        <v>67</v>
      </c>
      <c r="F211" s="177">
        <v>6</v>
      </c>
      <c r="G211" s="177">
        <v>24.73</v>
      </c>
      <c r="H211" s="179" t="s">
        <v>816</v>
      </c>
      <c r="I211" s="180">
        <v>183.3</v>
      </c>
      <c r="J211" s="184">
        <v>2.0493461786858656E-5</v>
      </c>
      <c r="K211" s="182" t="s">
        <v>62</v>
      </c>
      <c r="L211" s="28"/>
    </row>
    <row r="212" spans="1:12" ht="19.5" x14ac:dyDescent="0.2">
      <c r="A212" s="176" t="s">
        <v>817</v>
      </c>
      <c r="B212" s="177" t="s">
        <v>818</v>
      </c>
      <c r="C212" s="177" t="s">
        <v>65</v>
      </c>
      <c r="D212" s="177" t="s">
        <v>819</v>
      </c>
      <c r="E212" s="178" t="s">
        <v>67</v>
      </c>
      <c r="F212" s="177">
        <v>1</v>
      </c>
      <c r="G212" s="177">
        <v>119.94</v>
      </c>
      <c r="H212" s="179" t="s">
        <v>820</v>
      </c>
      <c r="I212" s="180">
        <v>148.16999999999999</v>
      </c>
      <c r="J212" s="184">
        <v>1.6565827784827312E-5</v>
      </c>
      <c r="K212" s="182" t="s">
        <v>62</v>
      </c>
      <c r="L212" s="28"/>
    </row>
    <row r="213" spans="1:12" ht="19.5" x14ac:dyDescent="0.2">
      <c r="A213" s="176" t="s">
        <v>821</v>
      </c>
      <c r="B213" s="177" t="s">
        <v>822</v>
      </c>
      <c r="C213" s="177" t="s">
        <v>65</v>
      </c>
      <c r="D213" s="177" t="s">
        <v>823</v>
      </c>
      <c r="E213" s="178" t="s">
        <v>67</v>
      </c>
      <c r="F213" s="177">
        <v>1</v>
      </c>
      <c r="G213" s="177">
        <v>118.6</v>
      </c>
      <c r="H213" s="179" t="s">
        <v>824</v>
      </c>
      <c r="I213" s="180">
        <v>146.52000000000001</v>
      </c>
      <c r="J213" s="184">
        <v>1.6381353087891598E-5</v>
      </c>
      <c r="K213" s="182" t="s">
        <v>62</v>
      </c>
      <c r="L213" s="28"/>
    </row>
    <row r="214" spans="1:12" x14ac:dyDescent="0.2">
      <c r="A214" s="176" t="s">
        <v>825</v>
      </c>
      <c r="B214" s="177" t="s">
        <v>826</v>
      </c>
      <c r="C214" s="177" t="s">
        <v>65</v>
      </c>
      <c r="D214" s="177" t="s">
        <v>827</v>
      </c>
      <c r="E214" s="178" t="s">
        <v>399</v>
      </c>
      <c r="F214" s="177">
        <v>1</v>
      </c>
      <c r="G214" s="177">
        <v>38.11</v>
      </c>
      <c r="H214" s="179" t="s">
        <v>828</v>
      </c>
      <c r="I214" s="180">
        <v>47.08</v>
      </c>
      <c r="J214" s="184">
        <v>5.2636780192324353E-6</v>
      </c>
      <c r="K214" s="182" t="s">
        <v>62</v>
      </c>
      <c r="L214" s="28"/>
    </row>
    <row r="215" spans="1:12" ht="19.5" x14ac:dyDescent="0.2">
      <c r="A215" s="176" t="s">
        <v>829</v>
      </c>
      <c r="B215" s="177" t="s">
        <v>830</v>
      </c>
      <c r="C215" s="177" t="s">
        <v>65</v>
      </c>
      <c r="D215" s="177" t="s">
        <v>831</v>
      </c>
      <c r="E215" s="178" t="s">
        <v>67</v>
      </c>
      <c r="F215" s="177">
        <v>3</v>
      </c>
      <c r="G215" s="177">
        <v>44.21</v>
      </c>
      <c r="H215" s="179" t="s">
        <v>832</v>
      </c>
      <c r="I215" s="180">
        <v>163.86</v>
      </c>
      <c r="J215" s="184">
        <v>1.8320014448416036E-5</v>
      </c>
      <c r="K215" s="182" t="s">
        <v>62</v>
      </c>
      <c r="L215" s="28"/>
    </row>
    <row r="216" spans="1:12" ht="19.5" x14ac:dyDescent="0.2">
      <c r="A216" s="176" t="s">
        <v>833</v>
      </c>
      <c r="B216" s="177" t="s">
        <v>834</v>
      </c>
      <c r="C216" s="177" t="s">
        <v>65</v>
      </c>
      <c r="D216" s="177" t="s">
        <v>835</v>
      </c>
      <c r="E216" s="178" t="s">
        <v>67</v>
      </c>
      <c r="F216" s="177">
        <v>1</v>
      </c>
      <c r="G216" s="177">
        <v>50.78</v>
      </c>
      <c r="H216" s="179" t="s">
        <v>836</v>
      </c>
      <c r="I216" s="180">
        <v>62.73</v>
      </c>
      <c r="J216" s="184">
        <v>7.0133925689560459E-6</v>
      </c>
      <c r="K216" s="182" t="s">
        <v>62</v>
      </c>
      <c r="L216" s="28"/>
    </row>
    <row r="217" spans="1:12" ht="19.5" x14ac:dyDescent="0.2">
      <c r="A217" s="176" t="s">
        <v>837</v>
      </c>
      <c r="B217" s="177" t="s">
        <v>838</v>
      </c>
      <c r="C217" s="177" t="s">
        <v>65</v>
      </c>
      <c r="D217" s="177" t="s">
        <v>839</v>
      </c>
      <c r="E217" s="178" t="s">
        <v>67</v>
      </c>
      <c r="F217" s="177">
        <v>2</v>
      </c>
      <c r="G217" s="177">
        <v>69.84</v>
      </c>
      <c r="H217" s="179" t="s">
        <v>840</v>
      </c>
      <c r="I217" s="180">
        <v>172.56</v>
      </c>
      <c r="J217" s="184">
        <v>1.9292699214077084E-5</v>
      </c>
      <c r="K217" s="182" t="s">
        <v>62</v>
      </c>
      <c r="L217" s="28"/>
    </row>
    <row r="218" spans="1:12" ht="19.5" x14ac:dyDescent="0.2">
      <c r="A218" s="176" t="s">
        <v>841</v>
      </c>
      <c r="B218" s="177" t="s">
        <v>842</v>
      </c>
      <c r="C218" s="177" t="s">
        <v>65</v>
      </c>
      <c r="D218" s="177" t="s">
        <v>843</v>
      </c>
      <c r="E218" s="178" t="s">
        <v>148</v>
      </c>
      <c r="F218" s="177">
        <v>49</v>
      </c>
      <c r="G218" s="177">
        <v>59.66</v>
      </c>
      <c r="H218" s="179" t="s">
        <v>844</v>
      </c>
      <c r="I218" s="180">
        <v>3611.3</v>
      </c>
      <c r="J218" s="184">
        <v>4.0375362002663753E-4</v>
      </c>
      <c r="K218" s="182" t="s">
        <v>62</v>
      </c>
      <c r="L218" s="28"/>
    </row>
    <row r="219" spans="1:12" ht="19.5" x14ac:dyDescent="0.2">
      <c r="A219" s="176" t="s">
        <v>845</v>
      </c>
      <c r="B219" s="177" t="s">
        <v>846</v>
      </c>
      <c r="C219" s="177" t="s">
        <v>65</v>
      </c>
      <c r="D219" s="177" t="s">
        <v>847</v>
      </c>
      <c r="E219" s="178" t="s">
        <v>148</v>
      </c>
      <c r="F219" s="177">
        <v>69</v>
      </c>
      <c r="G219" s="177">
        <v>67.209999999999994</v>
      </c>
      <c r="H219" s="179" t="s">
        <v>848</v>
      </c>
      <c r="I219" s="180">
        <v>5729.07</v>
      </c>
      <c r="J219" s="184">
        <v>6.4052633452939603E-4</v>
      </c>
      <c r="K219" s="182" t="s">
        <v>62</v>
      </c>
      <c r="L219" s="28"/>
    </row>
    <row r="220" spans="1:12" ht="19.5" x14ac:dyDescent="0.2">
      <c r="A220" s="176" t="s">
        <v>849</v>
      </c>
      <c r="B220" s="177" t="s">
        <v>850</v>
      </c>
      <c r="C220" s="177" t="s">
        <v>65</v>
      </c>
      <c r="D220" s="177" t="s">
        <v>851</v>
      </c>
      <c r="E220" s="178" t="s">
        <v>148</v>
      </c>
      <c r="F220" s="177">
        <v>70</v>
      </c>
      <c r="G220" s="177">
        <v>76.94</v>
      </c>
      <c r="H220" s="179" t="s">
        <v>852</v>
      </c>
      <c r="I220" s="180">
        <v>6653.5</v>
      </c>
      <c r="J220" s="184">
        <v>7.438802400374471E-4</v>
      </c>
      <c r="K220" s="182" t="s">
        <v>62</v>
      </c>
      <c r="L220" s="28"/>
    </row>
    <row r="221" spans="1:12" ht="19.5" x14ac:dyDescent="0.2">
      <c r="A221" s="176" t="s">
        <v>853</v>
      </c>
      <c r="B221" s="177" t="s">
        <v>854</v>
      </c>
      <c r="C221" s="177" t="s">
        <v>65</v>
      </c>
      <c r="D221" s="177" t="s">
        <v>855</v>
      </c>
      <c r="E221" s="178" t="s">
        <v>67</v>
      </c>
      <c r="F221" s="177">
        <v>1</v>
      </c>
      <c r="G221" s="177">
        <v>60.08</v>
      </c>
      <c r="H221" s="179" t="s">
        <v>856</v>
      </c>
      <c r="I221" s="180">
        <v>74.22</v>
      </c>
      <c r="J221" s="184">
        <v>8.2980072767083979E-6</v>
      </c>
      <c r="K221" s="182" t="s">
        <v>62</v>
      </c>
      <c r="L221" s="28"/>
    </row>
    <row r="222" spans="1:12" ht="19.5" x14ac:dyDescent="0.2">
      <c r="A222" s="176" t="s">
        <v>857</v>
      </c>
      <c r="B222" s="177" t="s">
        <v>858</v>
      </c>
      <c r="C222" s="177" t="s">
        <v>65</v>
      </c>
      <c r="D222" s="177" t="s">
        <v>859</v>
      </c>
      <c r="E222" s="178" t="s">
        <v>67</v>
      </c>
      <c r="F222" s="177">
        <v>1</v>
      </c>
      <c r="G222" s="177">
        <v>50.28</v>
      </c>
      <c r="H222" s="179" t="s">
        <v>860</v>
      </c>
      <c r="I222" s="180">
        <v>62.12</v>
      </c>
      <c r="J222" s="184">
        <v>6.9451928325131447E-6</v>
      </c>
      <c r="K222" s="182" t="s">
        <v>62</v>
      </c>
      <c r="L222" s="28"/>
    </row>
    <row r="223" spans="1:12" ht="19.5" x14ac:dyDescent="0.2">
      <c r="A223" s="176" t="s">
        <v>861</v>
      </c>
      <c r="B223" s="177" t="s">
        <v>862</v>
      </c>
      <c r="C223" s="177" t="s">
        <v>65</v>
      </c>
      <c r="D223" s="177" t="s">
        <v>863</v>
      </c>
      <c r="E223" s="178" t="s">
        <v>67</v>
      </c>
      <c r="F223" s="177">
        <v>3</v>
      </c>
      <c r="G223" s="177">
        <v>164.81</v>
      </c>
      <c r="H223" s="179" t="s">
        <v>864</v>
      </c>
      <c r="I223" s="180">
        <v>610.83000000000004</v>
      </c>
      <c r="J223" s="184">
        <v>6.8292532805602145E-5</v>
      </c>
      <c r="K223" s="182" t="s">
        <v>62</v>
      </c>
      <c r="L223" s="28"/>
    </row>
    <row r="224" spans="1:12" ht="19.5" x14ac:dyDescent="0.2">
      <c r="A224" s="176" t="s">
        <v>865</v>
      </c>
      <c r="B224" s="177" t="s">
        <v>866</v>
      </c>
      <c r="C224" s="177" t="s">
        <v>65</v>
      </c>
      <c r="D224" s="177" t="s">
        <v>867</v>
      </c>
      <c r="E224" s="178" t="s">
        <v>67</v>
      </c>
      <c r="F224" s="177">
        <v>8</v>
      </c>
      <c r="G224" s="177">
        <v>176.13</v>
      </c>
      <c r="H224" s="179" t="s">
        <v>868</v>
      </c>
      <c r="I224" s="180">
        <v>1740.72</v>
      </c>
      <c r="J224" s="184">
        <v>1.9461745118178175E-4</v>
      </c>
      <c r="K224" s="182" t="s">
        <v>62</v>
      </c>
      <c r="L224" s="28"/>
    </row>
    <row r="225" spans="1:12" ht="19.5" x14ac:dyDescent="0.2">
      <c r="A225" s="176" t="s">
        <v>869</v>
      </c>
      <c r="B225" s="177" t="s">
        <v>870</v>
      </c>
      <c r="C225" s="177" t="s">
        <v>65</v>
      </c>
      <c r="D225" s="177" t="s">
        <v>871</v>
      </c>
      <c r="E225" s="178" t="s">
        <v>67</v>
      </c>
      <c r="F225" s="177">
        <v>4</v>
      </c>
      <c r="G225" s="177">
        <v>156.76</v>
      </c>
      <c r="H225" s="179" t="s">
        <v>872</v>
      </c>
      <c r="I225" s="180">
        <v>774.64</v>
      </c>
      <c r="J225" s="184">
        <v>8.6606957111686785E-5</v>
      </c>
      <c r="K225" s="182" t="s">
        <v>62</v>
      </c>
      <c r="L225" s="28"/>
    </row>
    <row r="226" spans="1:12" ht="19.5" x14ac:dyDescent="0.2">
      <c r="A226" s="176" t="s">
        <v>873</v>
      </c>
      <c r="B226" s="177" t="s">
        <v>874</v>
      </c>
      <c r="C226" s="177" t="s">
        <v>58</v>
      </c>
      <c r="D226" s="177" t="s">
        <v>875</v>
      </c>
      <c r="E226" s="178" t="s">
        <v>67</v>
      </c>
      <c r="F226" s="177">
        <v>158</v>
      </c>
      <c r="G226" s="177">
        <v>33.42</v>
      </c>
      <c r="H226" s="179" t="s">
        <v>876</v>
      </c>
      <c r="I226" s="180">
        <v>6523.82</v>
      </c>
      <c r="J226" s="184">
        <v>7.2938164688676602E-4</v>
      </c>
      <c r="K226" s="182" t="s">
        <v>62</v>
      </c>
      <c r="L226" s="28"/>
    </row>
    <row r="227" spans="1:12" ht="19.5" x14ac:dyDescent="0.2">
      <c r="A227" s="176" t="s">
        <v>877</v>
      </c>
      <c r="B227" s="177" t="s">
        <v>878</v>
      </c>
      <c r="C227" s="177" t="s">
        <v>65</v>
      </c>
      <c r="D227" s="177" t="s">
        <v>879</v>
      </c>
      <c r="E227" s="178" t="s">
        <v>148</v>
      </c>
      <c r="F227" s="177">
        <v>289</v>
      </c>
      <c r="G227" s="177">
        <v>13.7</v>
      </c>
      <c r="H227" s="179" t="s">
        <v>880</v>
      </c>
      <c r="I227" s="180">
        <v>4889.88</v>
      </c>
      <c r="J227" s="184">
        <v>5.4670250366789085E-4</v>
      </c>
      <c r="K227" s="182" t="s">
        <v>62</v>
      </c>
      <c r="L227" s="28"/>
    </row>
    <row r="228" spans="1:12" ht="19.5" x14ac:dyDescent="0.2">
      <c r="A228" s="176" t="s">
        <v>881</v>
      </c>
      <c r="B228" s="177" t="s">
        <v>882</v>
      </c>
      <c r="C228" s="177" t="s">
        <v>65</v>
      </c>
      <c r="D228" s="177" t="s">
        <v>883</v>
      </c>
      <c r="E228" s="178" t="s">
        <v>148</v>
      </c>
      <c r="F228" s="177">
        <v>357</v>
      </c>
      <c r="G228" s="177">
        <v>18.510000000000002</v>
      </c>
      <c r="H228" s="179" t="s">
        <v>884</v>
      </c>
      <c r="I228" s="180">
        <v>8164.59</v>
      </c>
      <c r="J228" s="184">
        <v>9.1282440354810857E-4</v>
      </c>
      <c r="K228" s="182" t="s">
        <v>62</v>
      </c>
      <c r="L228" s="28"/>
    </row>
    <row r="229" spans="1:12" ht="19.5" x14ac:dyDescent="0.2">
      <c r="A229" s="176" t="s">
        <v>885</v>
      </c>
      <c r="B229" s="177" t="s">
        <v>886</v>
      </c>
      <c r="C229" s="177" t="s">
        <v>65</v>
      </c>
      <c r="D229" s="177" t="s">
        <v>887</v>
      </c>
      <c r="E229" s="178" t="s">
        <v>148</v>
      </c>
      <c r="F229" s="177">
        <v>1052</v>
      </c>
      <c r="G229" s="177">
        <v>25.67</v>
      </c>
      <c r="H229" s="179" t="s">
        <v>888</v>
      </c>
      <c r="I229" s="180">
        <v>33358.92</v>
      </c>
      <c r="J229" s="184">
        <v>3.7296222164259402E-3</v>
      </c>
      <c r="K229" s="182" t="s">
        <v>62</v>
      </c>
      <c r="L229" s="28"/>
    </row>
    <row r="230" spans="1:12" ht="19.5" x14ac:dyDescent="0.2">
      <c r="A230" s="176" t="s">
        <v>889</v>
      </c>
      <c r="B230" s="177" t="s">
        <v>890</v>
      </c>
      <c r="C230" s="177" t="s">
        <v>65</v>
      </c>
      <c r="D230" s="177" t="s">
        <v>891</v>
      </c>
      <c r="E230" s="178" t="s">
        <v>148</v>
      </c>
      <c r="F230" s="177">
        <v>1863</v>
      </c>
      <c r="G230" s="177">
        <v>35.79</v>
      </c>
      <c r="H230" s="179" t="s">
        <v>892</v>
      </c>
      <c r="I230" s="180">
        <v>82363.23</v>
      </c>
      <c r="J230" s="184">
        <v>9.2084435714525383E-3</v>
      </c>
      <c r="K230" s="182" t="s">
        <v>62</v>
      </c>
      <c r="L230" s="28"/>
    </row>
    <row r="231" spans="1:12" ht="19.5" x14ac:dyDescent="0.2">
      <c r="A231" s="176" t="s">
        <v>893</v>
      </c>
      <c r="B231" s="177" t="s">
        <v>894</v>
      </c>
      <c r="C231" s="177" t="s">
        <v>65</v>
      </c>
      <c r="D231" s="177" t="s">
        <v>895</v>
      </c>
      <c r="E231" s="178" t="s">
        <v>148</v>
      </c>
      <c r="F231" s="177">
        <v>708</v>
      </c>
      <c r="G231" s="177">
        <v>49.37</v>
      </c>
      <c r="H231" s="179" t="s">
        <v>896</v>
      </c>
      <c r="I231" s="180">
        <v>43180.92</v>
      </c>
      <c r="J231" s="184">
        <v>4.8277497760032765E-3</v>
      </c>
      <c r="K231" s="182" t="s">
        <v>62</v>
      </c>
      <c r="L231" s="28"/>
    </row>
    <row r="232" spans="1:12" ht="19.5" x14ac:dyDescent="0.2">
      <c r="A232" s="176" t="s">
        <v>897</v>
      </c>
      <c r="B232" s="177" t="s">
        <v>620</v>
      </c>
      <c r="C232" s="177" t="s">
        <v>58</v>
      </c>
      <c r="D232" s="177" t="s">
        <v>621</v>
      </c>
      <c r="E232" s="178" t="s">
        <v>148</v>
      </c>
      <c r="F232" s="177">
        <v>2004</v>
      </c>
      <c r="G232" s="177">
        <v>4.43</v>
      </c>
      <c r="H232" s="179" t="s">
        <v>622</v>
      </c>
      <c r="I232" s="180">
        <v>10961.88</v>
      </c>
      <c r="J232" s="184">
        <v>1.2255693883913264E-3</v>
      </c>
      <c r="K232" s="182" t="s">
        <v>62</v>
      </c>
      <c r="L232" s="28"/>
    </row>
    <row r="233" spans="1:12" ht="29.25" x14ac:dyDescent="0.2">
      <c r="A233" s="176" t="s">
        <v>898</v>
      </c>
      <c r="B233" s="177" t="s">
        <v>506</v>
      </c>
      <c r="C233" s="177" t="s">
        <v>58</v>
      </c>
      <c r="D233" s="177" t="s">
        <v>507</v>
      </c>
      <c r="E233" s="178" t="s">
        <v>67</v>
      </c>
      <c r="F233" s="177">
        <v>2</v>
      </c>
      <c r="G233" s="177">
        <v>346.44</v>
      </c>
      <c r="H233" s="179" t="s">
        <v>508</v>
      </c>
      <c r="I233" s="180">
        <v>855.98</v>
      </c>
      <c r="J233" s="184">
        <v>9.5701000656384449E-5</v>
      </c>
      <c r="K233" s="182" t="s">
        <v>62</v>
      </c>
      <c r="L233" s="28"/>
    </row>
    <row r="234" spans="1:12" ht="29.25" x14ac:dyDescent="0.2">
      <c r="A234" s="176" t="s">
        <v>899</v>
      </c>
      <c r="B234" s="177" t="s">
        <v>510</v>
      </c>
      <c r="C234" s="177" t="s">
        <v>58</v>
      </c>
      <c r="D234" s="177" t="s">
        <v>511</v>
      </c>
      <c r="E234" s="178" t="s">
        <v>67</v>
      </c>
      <c r="F234" s="177">
        <v>2</v>
      </c>
      <c r="G234" s="177">
        <v>476.32</v>
      </c>
      <c r="H234" s="179" t="s">
        <v>512</v>
      </c>
      <c r="I234" s="180">
        <v>1176.9000000000001</v>
      </c>
      <c r="J234" s="184">
        <v>1.3158077019614813E-4</v>
      </c>
      <c r="K234" s="182" t="s">
        <v>62</v>
      </c>
      <c r="L234" s="28"/>
    </row>
    <row r="235" spans="1:12" ht="19.5" x14ac:dyDescent="0.2">
      <c r="A235" s="176" t="s">
        <v>900</v>
      </c>
      <c r="B235" s="177" t="s">
        <v>901</v>
      </c>
      <c r="C235" s="177" t="s">
        <v>65</v>
      </c>
      <c r="D235" s="177" t="s">
        <v>902</v>
      </c>
      <c r="E235" s="178" t="s">
        <v>67</v>
      </c>
      <c r="F235" s="177">
        <v>1</v>
      </c>
      <c r="G235" s="177">
        <v>1619.49</v>
      </c>
      <c r="H235" s="179" t="s">
        <v>903</v>
      </c>
      <c r="I235" s="180">
        <v>2000.72</v>
      </c>
      <c r="J235" s="184">
        <v>2.2368619130498551E-4</v>
      </c>
      <c r="K235" s="182" t="s">
        <v>62</v>
      </c>
      <c r="L235" s="28"/>
    </row>
    <row r="236" spans="1:12" ht="29.25" x14ac:dyDescent="0.2">
      <c r="A236" s="176" t="s">
        <v>904</v>
      </c>
      <c r="B236" s="177" t="s">
        <v>514</v>
      </c>
      <c r="C236" s="177" t="s">
        <v>58</v>
      </c>
      <c r="D236" s="177" t="s">
        <v>515</v>
      </c>
      <c r="E236" s="178" t="s">
        <v>67</v>
      </c>
      <c r="F236" s="177">
        <v>13</v>
      </c>
      <c r="G236" s="177">
        <v>499.45</v>
      </c>
      <c r="H236" s="179" t="s">
        <v>516</v>
      </c>
      <c r="I236" s="180">
        <v>8021.26</v>
      </c>
      <c r="J236" s="184">
        <v>8.9679970154095932E-4</v>
      </c>
      <c r="K236" s="182" t="s">
        <v>62</v>
      </c>
      <c r="L236" s="28"/>
    </row>
    <row r="237" spans="1:12" ht="29.25" x14ac:dyDescent="0.2">
      <c r="A237" s="176" t="s">
        <v>905</v>
      </c>
      <c r="B237" s="177" t="s">
        <v>906</v>
      </c>
      <c r="C237" s="177" t="s">
        <v>65</v>
      </c>
      <c r="D237" s="177" t="s">
        <v>907</v>
      </c>
      <c r="E237" s="178" t="s">
        <v>67</v>
      </c>
      <c r="F237" s="177">
        <v>1</v>
      </c>
      <c r="G237" s="177">
        <v>575.65</v>
      </c>
      <c r="H237" s="179" t="s">
        <v>908</v>
      </c>
      <c r="I237" s="180">
        <v>711.16</v>
      </c>
      <c r="J237" s="184">
        <v>7.9509712407759955E-5</v>
      </c>
      <c r="K237" s="182" t="s">
        <v>62</v>
      </c>
      <c r="L237" s="28"/>
    </row>
    <row r="238" spans="1:12" ht="19.5" x14ac:dyDescent="0.2">
      <c r="A238" s="176" t="s">
        <v>909</v>
      </c>
      <c r="B238" s="177" t="s">
        <v>910</v>
      </c>
      <c r="C238" s="177" t="s">
        <v>65</v>
      </c>
      <c r="D238" s="177" t="s">
        <v>911</v>
      </c>
      <c r="E238" s="178" t="s">
        <v>67</v>
      </c>
      <c r="F238" s="177">
        <v>1</v>
      </c>
      <c r="G238" s="177">
        <v>644.22</v>
      </c>
      <c r="H238" s="179" t="s">
        <v>912</v>
      </c>
      <c r="I238" s="180">
        <v>795.87</v>
      </c>
      <c r="J238" s="184">
        <v>8.8980531545593001E-5</v>
      </c>
      <c r="K238" s="182" t="s">
        <v>62</v>
      </c>
      <c r="L238" s="28"/>
    </row>
    <row r="239" spans="1:12" ht="29.25" x14ac:dyDescent="0.2">
      <c r="A239" s="176" t="s">
        <v>913</v>
      </c>
      <c r="B239" s="177" t="s">
        <v>914</v>
      </c>
      <c r="C239" s="177" t="s">
        <v>65</v>
      </c>
      <c r="D239" s="177" t="s">
        <v>915</v>
      </c>
      <c r="E239" s="178" t="s">
        <v>67</v>
      </c>
      <c r="F239" s="177">
        <v>1</v>
      </c>
      <c r="G239" s="177">
        <v>751.3</v>
      </c>
      <c r="H239" s="179" t="s">
        <v>916</v>
      </c>
      <c r="I239" s="180">
        <v>928.16</v>
      </c>
      <c r="J239" s="184">
        <v>1.0377093012597233E-4</v>
      </c>
      <c r="K239" s="182" t="s">
        <v>62</v>
      </c>
      <c r="L239" s="28"/>
    </row>
    <row r="240" spans="1:12" ht="19.5" x14ac:dyDescent="0.2">
      <c r="A240" s="176" t="s">
        <v>917</v>
      </c>
      <c r="B240" s="177" t="s">
        <v>553</v>
      </c>
      <c r="C240" s="177" t="s">
        <v>58</v>
      </c>
      <c r="D240" s="177" t="s">
        <v>554</v>
      </c>
      <c r="E240" s="178" t="s">
        <v>67</v>
      </c>
      <c r="F240" s="177">
        <v>118</v>
      </c>
      <c r="G240" s="177">
        <v>56.81</v>
      </c>
      <c r="H240" s="179" t="s">
        <v>555</v>
      </c>
      <c r="I240" s="180">
        <v>8281.24</v>
      </c>
      <c r="J240" s="184">
        <v>9.2586620560723048E-4</v>
      </c>
      <c r="K240" s="182" t="s">
        <v>62</v>
      </c>
      <c r="L240" s="28"/>
    </row>
    <row r="241" spans="1:12" ht="19.5" x14ac:dyDescent="0.2">
      <c r="A241" s="176" t="s">
        <v>918</v>
      </c>
      <c r="B241" s="177" t="s">
        <v>557</v>
      </c>
      <c r="C241" s="177" t="s">
        <v>58</v>
      </c>
      <c r="D241" s="177" t="s">
        <v>558</v>
      </c>
      <c r="E241" s="178" t="s">
        <v>67</v>
      </c>
      <c r="F241" s="177">
        <v>30</v>
      </c>
      <c r="G241" s="177">
        <v>58.07</v>
      </c>
      <c r="H241" s="179" t="s">
        <v>559</v>
      </c>
      <c r="I241" s="180">
        <v>2152.1999999999998</v>
      </c>
      <c r="J241" s="184">
        <v>2.4062208651215051E-4</v>
      </c>
      <c r="K241" s="182" t="s">
        <v>62</v>
      </c>
      <c r="L241" s="28"/>
    </row>
    <row r="242" spans="1:12" ht="19.5" x14ac:dyDescent="0.2">
      <c r="A242" s="176" t="s">
        <v>919</v>
      </c>
      <c r="B242" s="177" t="s">
        <v>920</v>
      </c>
      <c r="C242" s="177" t="s">
        <v>58</v>
      </c>
      <c r="D242" s="177" t="s">
        <v>921</v>
      </c>
      <c r="E242" s="178" t="s">
        <v>67</v>
      </c>
      <c r="F242" s="177">
        <v>10</v>
      </c>
      <c r="G242" s="177">
        <v>60.68</v>
      </c>
      <c r="H242" s="179" t="s">
        <v>922</v>
      </c>
      <c r="I242" s="180">
        <v>749.6</v>
      </c>
      <c r="J242" s="184">
        <v>8.3807413832129012E-5</v>
      </c>
      <c r="K242" s="182" t="s">
        <v>62</v>
      </c>
      <c r="L242" s="28"/>
    </row>
    <row r="243" spans="1:12" ht="19.5" x14ac:dyDescent="0.2">
      <c r="A243" s="176" t="s">
        <v>923</v>
      </c>
      <c r="B243" s="177" t="s">
        <v>580</v>
      </c>
      <c r="C243" s="177" t="s">
        <v>58</v>
      </c>
      <c r="D243" s="177" t="s">
        <v>581</v>
      </c>
      <c r="E243" s="178" t="s">
        <v>67</v>
      </c>
      <c r="F243" s="177">
        <v>12</v>
      </c>
      <c r="G243" s="177">
        <v>81.73</v>
      </c>
      <c r="H243" s="179" t="s">
        <v>582</v>
      </c>
      <c r="I243" s="180">
        <v>1211.6400000000001</v>
      </c>
      <c r="J243" s="184">
        <v>1.3546480108799465E-4</v>
      </c>
      <c r="K243" s="182" t="s">
        <v>62</v>
      </c>
      <c r="L243" s="28"/>
    </row>
    <row r="244" spans="1:12" ht="19.5" x14ac:dyDescent="0.2">
      <c r="A244" s="176" t="s">
        <v>924</v>
      </c>
      <c r="B244" s="177" t="s">
        <v>584</v>
      </c>
      <c r="C244" s="177" t="s">
        <v>58</v>
      </c>
      <c r="D244" s="177" t="s">
        <v>585</v>
      </c>
      <c r="E244" s="178" t="s">
        <v>67</v>
      </c>
      <c r="F244" s="177">
        <v>10</v>
      </c>
      <c r="G244" s="177">
        <v>88.92</v>
      </c>
      <c r="H244" s="179" t="s">
        <v>586</v>
      </c>
      <c r="I244" s="180">
        <v>1098.5</v>
      </c>
      <c r="J244" s="184">
        <v>1.228154270205359E-4</v>
      </c>
      <c r="K244" s="182" t="s">
        <v>62</v>
      </c>
      <c r="L244" s="28"/>
    </row>
    <row r="245" spans="1:12" ht="19.5" x14ac:dyDescent="0.2">
      <c r="A245" s="176" t="s">
        <v>925</v>
      </c>
      <c r="B245" s="177" t="s">
        <v>926</v>
      </c>
      <c r="C245" s="177" t="s">
        <v>58</v>
      </c>
      <c r="D245" s="177" t="s">
        <v>927</v>
      </c>
      <c r="E245" s="178" t="s">
        <v>67</v>
      </c>
      <c r="F245" s="177">
        <v>4</v>
      </c>
      <c r="G245" s="177">
        <v>98.25</v>
      </c>
      <c r="H245" s="179" t="s">
        <v>928</v>
      </c>
      <c r="I245" s="180">
        <v>485.52</v>
      </c>
      <c r="J245" s="184">
        <v>5.4282518094684192E-5</v>
      </c>
      <c r="K245" s="182" t="s">
        <v>62</v>
      </c>
      <c r="L245" s="28"/>
    </row>
    <row r="246" spans="1:12" ht="19.5" x14ac:dyDescent="0.2">
      <c r="A246" s="176" t="s">
        <v>929</v>
      </c>
      <c r="B246" s="177" t="s">
        <v>930</v>
      </c>
      <c r="C246" s="177" t="s">
        <v>65</v>
      </c>
      <c r="D246" s="177" t="s">
        <v>931</v>
      </c>
      <c r="E246" s="178" t="s">
        <v>67</v>
      </c>
      <c r="F246" s="177">
        <v>1</v>
      </c>
      <c r="G246" s="177">
        <v>421.49</v>
      </c>
      <c r="H246" s="179" t="s">
        <v>932</v>
      </c>
      <c r="I246" s="180">
        <v>520.71</v>
      </c>
      <c r="J246" s="184">
        <v>5.8216860267513204E-5</v>
      </c>
      <c r="K246" s="182" t="s">
        <v>62</v>
      </c>
      <c r="L246" s="28"/>
    </row>
    <row r="247" spans="1:12" x14ac:dyDescent="0.2">
      <c r="A247" s="176" t="s">
        <v>933</v>
      </c>
      <c r="B247" s="177" t="s">
        <v>934</v>
      </c>
      <c r="C247" s="177" t="s">
        <v>65</v>
      </c>
      <c r="D247" s="177" t="s">
        <v>935</v>
      </c>
      <c r="E247" s="178" t="s">
        <v>67</v>
      </c>
      <c r="F247" s="177">
        <v>2</v>
      </c>
      <c r="G247" s="177">
        <v>1897.55</v>
      </c>
      <c r="H247" s="179" t="s">
        <v>936</v>
      </c>
      <c r="I247" s="180">
        <v>4688.46</v>
      </c>
      <c r="J247" s="184">
        <v>5.2418317430013813E-4</v>
      </c>
      <c r="K247" s="182" t="s">
        <v>62</v>
      </c>
      <c r="L247" s="28"/>
    </row>
    <row r="248" spans="1:12" ht="19.5" x14ac:dyDescent="0.2">
      <c r="A248" s="176" t="s">
        <v>937</v>
      </c>
      <c r="B248" s="177" t="s">
        <v>938</v>
      </c>
      <c r="C248" s="177" t="s">
        <v>65</v>
      </c>
      <c r="D248" s="177" t="s">
        <v>939</v>
      </c>
      <c r="E248" s="178" t="s">
        <v>67</v>
      </c>
      <c r="F248" s="177">
        <v>79</v>
      </c>
      <c r="G248" s="177">
        <v>113.75</v>
      </c>
      <c r="H248" s="179" t="s">
        <v>940</v>
      </c>
      <c r="I248" s="180">
        <v>11101.87</v>
      </c>
      <c r="J248" s="184">
        <v>1.2412206688907391E-3</v>
      </c>
      <c r="K248" s="182" t="s">
        <v>62</v>
      </c>
      <c r="L248" s="28"/>
    </row>
    <row r="249" spans="1:12" ht="19.5" x14ac:dyDescent="0.2">
      <c r="A249" s="176" t="s">
        <v>941</v>
      </c>
      <c r="B249" s="177" t="s">
        <v>764</v>
      </c>
      <c r="C249" s="177" t="s">
        <v>58</v>
      </c>
      <c r="D249" s="177" t="s">
        <v>765</v>
      </c>
      <c r="E249" s="178" t="s">
        <v>148</v>
      </c>
      <c r="F249" s="177">
        <v>650</v>
      </c>
      <c r="G249" s="177">
        <v>8.24</v>
      </c>
      <c r="H249" s="179" t="s">
        <v>766</v>
      </c>
      <c r="I249" s="180">
        <v>6617</v>
      </c>
      <c r="J249" s="184">
        <v>7.3979943613553575E-4</v>
      </c>
      <c r="K249" s="182" t="s">
        <v>62</v>
      </c>
      <c r="L249" s="29"/>
    </row>
    <row r="250" spans="1:12" x14ac:dyDescent="0.2">
      <c r="A250" s="176" t="s">
        <v>942</v>
      </c>
      <c r="B250" s="177"/>
      <c r="C250" s="177"/>
      <c r="D250" s="177" t="s">
        <v>943</v>
      </c>
      <c r="E250" s="178"/>
      <c r="F250" s="177"/>
      <c r="G250" s="177"/>
      <c r="H250" s="179" t="s">
        <v>52</v>
      </c>
      <c r="I250" s="180">
        <v>707392.4</v>
      </c>
      <c r="J250" s="184">
        <v>7.9088484002805409E-2</v>
      </c>
      <c r="K250" s="182" t="s">
        <v>53</v>
      </c>
      <c r="L250" s="29"/>
    </row>
    <row r="251" spans="1:12" ht="19.5" x14ac:dyDescent="0.2">
      <c r="A251" s="176" t="s">
        <v>944</v>
      </c>
      <c r="B251" s="177" t="s">
        <v>945</v>
      </c>
      <c r="C251" s="177" t="s">
        <v>65</v>
      </c>
      <c r="D251" s="177" t="s">
        <v>946</v>
      </c>
      <c r="E251" s="178" t="s">
        <v>67</v>
      </c>
      <c r="F251" s="177">
        <v>2</v>
      </c>
      <c r="G251" s="177">
        <v>151.69999999999999</v>
      </c>
      <c r="H251" s="179" t="s">
        <v>947</v>
      </c>
      <c r="I251" s="180">
        <v>374.82</v>
      </c>
      <c r="J251" s="184">
        <v>4.1905942972997056E-5</v>
      </c>
      <c r="K251" s="182" t="s">
        <v>62</v>
      </c>
      <c r="L251" s="29"/>
    </row>
    <row r="252" spans="1:12" ht="19.5" x14ac:dyDescent="0.2">
      <c r="A252" s="176" t="s">
        <v>948</v>
      </c>
      <c r="B252" s="177" t="s">
        <v>949</v>
      </c>
      <c r="C252" s="177" t="s">
        <v>58</v>
      </c>
      <c r="D252" s="177" t="s">
        <v>950</v>
      </c>
      <c r="E252" s="178" t="s">
        <v>67</v>
      </c>
      <c r="F252" s="177">
        <v>2</v>
      </c>
      <c r="G252" s="177">
        <v>19.940000000000001</v>
      </c>
      <c r="H252" s="179" t="s">
        <v>951</v>
      </c>
      <c r="I252" s="180">
        <v>49.26</v>
      </c>
      <c r="J252" s="184">
        <v>5.5074082248808357E-6</v>
      </c>
      <c r="K252" s="182" t="s">
        <v>62</v>
      </c>
      <c r="L252" s="29"/>
    </row>
    <row r="253" spans="1:12" ht="29.25" x14ac:dyDescent="0.2">
      <c r="A253" s="176" t="s">
        <v>952</v>
      </c>
      <c r="B253" s="177" t="s">
        <v>953</v>
      </c>
      <c r="C253" s="177" t="s">
        <v>58</v>
      </c>
      <c r="D253" s="177" t="s">
        <v>954</v>
      </c>
      <c r="E253" s="178" t="s">
        <v>67</v>
      </c>
      <c r="F253" s="177">
        <v>5</v>
      </c>
      <c r="G253" s="177">
        <v>70.17</v>
      </c>
      <c r="H253" s="179" t="s">
        <v>955</v>
      </c>
      <c r="I253" s="180">
        <v>433.45</v>
      </c>
      <c r="J253" s="184">
        <v>4.8460943870779502E-5</v>
      </c>
      <c r="K253" s="182" t="s">
        <v>62</v>
      </c>
      <c r="L253" s="29"/>
    </row>
    <row r="254" spans="1:12" ht="19.5" x14ac:dyDescent="0.2">
      <c r="A254" s="176" t="s">
        <v>956</v>
      </c>
      <c r="B254" s="177" t="s">
        <v>486</v>
      </c>
      <c r="C254" s="177" t="s">
        <v>58</v>
      </c>
      <c r="D254" s="177" t="s">
        <v>487</v>
      </c>
      <c r="E254" s="178" t="s">
        <v>148</v>
      </c>
      <c r="F254" s="177">
        <v>33</v>
      </c>
      <c r="G254" s="177">
        <v>13.03</v>
      </c>
      <c r="H254" s="179" t="s">
        <v>488</v>
      </c>
      <c r="I254" s="180">
        <v>531.29999999999995</v>
      </c>
      <c r="J254" s="184">
        <v>5.940085241330061E-5</v>
      </c>
      <c r="K254" s="182" t="s">
        <v>62</v>
      </c>
      <c r="L254" s="29"/>
    </row>
    <row r="255" spans="1:12" ht="19.5" x14ac:dyDescent="0.2">
      <c r="A255" s="176" t="s">
        <v>957</v>
      </c>
      <c r="B255" s="177" t="s">
        <v>958</v>
      </c>
      <c r="C255" s="177" t="s">
        <v>58</v>
      </c>
      <c r="D255" s="177" t="s">
        <v>959</v>
      </c>
      <c r="E255" s="178" t="s">
        <v>148</v>
      </c>
      <c r="F255" s="177">
        <v>27</v>
      </c>
      <c r="G255" s="177">
        <v>19.22</v>
      </c>
      <c r="H255" s="179" t="s">
        <v>960</v>
      </c>
      <c r="I255" s="180">
        <v>640.98</v>
      </c>
      <c r="J255" s="184">
        <v>7.166338863142749E-5</v>
      </c>
      <c r="K255" s="182" t="s">
        <v>62</v>
      </c>
      <c r="L255" s="29"/>
    </row>
    <row r="256" spans="1:12" ht="19.5" x14ac:dyDescent="0.2">
      <c r="A256" s="176" t="s">
        <v>961</v>
      </c>
      <c r="B256" s="177" t="s">
        <v>962</v>
      </c>
      <c r="C256" s="177" t="s">
        <v>58</v>
      </c>
      <c r="D256" s="177" t="s">
        <v>963</v>
      </c>
      <c r="E256" s="178" t="s">
        <v>148</v>
      </c>
      <c r="F256" s="177">
        <v>1.5</v>
      </c>
      <c r="G256" s="177">
        <v>24.82</v>
      </c>
      <c r="H256" s="179" t="s">
        <v>964</v>
      </c>
      <c r="I256" s="180">
        <v>45.99</v>
      </c>
      <c r="J256" s="184">
        <v>5.1418129164082355E-6</v>
      </c>
      <c r="K256" s="182" t="s">
        <v>62</v>
      </c>
      <c r="L256" s="29"/>
    </row>
    <row r="257" spans="1:12" ht="19.5" x14ac:dyDescent="0.2">
      <c r="A257" s="176" t="s">
        <v>965</v>
      </c>
      <c r="B257" s="177" t="s">
        <v>966</v>
      </c>
      <c r="C257" s="177" t="s">
        <v>65</v>
      </c>
      <c r="D257" s="177" t="s">
        <v>967</v>
      </c>
      <c r="E257" s="178" t="s">
        <v>148</v>
      </c>
      <c r="F257" s="177">
        <v>664</v>
      </c>
      <c r="G257" s="177">
        <v>8.76</v>
      </c>
      <c r="H257" s="179" t="s">
        <v>968</v>
      </c>
      <c r="I257" s="180">
        <v>7184.48</v>
      </c>
      <c r="J257" s="184">
        <v>8.0324531553982676E-4</v>
      </c>
      <c r="K257" s="182" t="s">
        <v>62</v>
      </c>
      <c r="L257" s="29"/>
    </row>
    <row r="258" spans="1:12" ht="19.5" x14ac:dyDescent="0.2">
      <c r="A258" s="176" t="s">
        <v>969</v>
      </c>
      <c r="B258" s="177" t="s">
        <v>970</v>
      </c>
      <c r="C258" s="177" t="s">
        <v>65</v>
      </c>
      <c r="D258" s="177" t="s">
        <v>971</v>
      </c>
      <c r="E258" s="178" t="s">
        <v>148</v>
      </c>
      <c r="F258" s="177">
        <v>42.5</v>
      </c>
      <c r="G258" s="177">
        <v>13.13</v>
      </c>
      <c r="H258" s="179" t="s">
        <v>972</v>
      </c>
      <c r="I258" s="180">
        <v>689.35</v>
      </c>
      <c r="J258" s="184">
        <v>7.707129232280967E-5</v>
      </c>
      <c r="K258" s="182" t="s">
        <v>62</v>
      </c>
    </row>
    <row r="259" spans="1:12" ht="19.5" x14ac:dyDescent="0.2">
      <c r="A259" s="176" t="s">
        <v>973</v>
      </c>
      <c r="B259" s="177" t="s">
        <v>974</v>
      </c>
      <c r="C259" s="177" t="s">
        <v>65</v>
      </c>
      <c r="D259" s="177" t="s">
        <v>975</v>
      </c>
      <c r="E259" s="178" t="s">
        <v>148</v>
      </c>
      <c r="F259" s="177">
        <v>7</v>
      </c>
      <c r="G259" s="177">
        <v>16.239999999999998</v>
      </c>
      <c r="H259" s="179" t="s">
        <v>976</v>
      </c>
      <c r="I259" s="180">
        <v>140.41999999999999</v>
      </c>
      <c r="J259" s="184">
        <v>1.5699355723462585E-5</v>
      </c>
      <c r="K259" s="182" t="s">
        <v>62</v>
      </c>
    </row>
    <row r="260" spans="1:12" ht="19.5" x14ac:dyDescent="0.2">
      <c r="A260" s="176" t="s">
        <v>977</v>
      </c>
      <c r="B260" s="177" t="s">
        <v>978</v>
      </c>
      <c r="C260" s="177" t="s">
        <v>65</v>
      </c>
      <c r="D260" s="177" t="s">
        <v>979</v>
      </c>
      <c r="E260" s="178" t="s">
        <v>148</v>
      </c>
      <c r="F260" s="177">
        <v>204</v>
      </c>
      <c r="G260" s="177">
        <v>60.15</v>
      </c>
      <c r="H260" s="179" t="s">
        <v>980</v>
      </c>
      <c r="I260" s="180">
        <v>15159.24</v>
      </c>
      <c r="J260" s="184">
        <v>1.6948461847125977E-3</v>
      </c>
      <c r="K260" s="182" t="s">
        <v>62</v>
      </c>
    </row>
    <row r="261" spans="1:12" ht="19.5" x14ac:dyDescent="0.2">
      <c r="A261" s="176" t="s">
        <v>981</v>
      </c>
      <c r="B261" s="177" t="s">
        <v>982</v>
      </c>
      <c r="C261" s="177" t="s">
        <v>65</v>
      </c>
      <c r="D261" s="177" t="s">
        <v>983</v>
      </c>
      <c r="E261" s="178" t="s">
        <v>148</v>
      </c>
      <c r="F261" s="177">
        <v>38</v>
      </c>
      <c r="G261" s="177">
        <v>10.17</v>
      </c>
      <c r="H261" s="179" t="s">
        <v>984</v>
      </c>
      <c r="I261" s="180">
        <v>477.28</v>
      </c>
      <c r="J261" s="184">
        <v>5.336126263847189E-5</v>
      </c>
      <c r="K261" s="182" t="s">
        <v>62</v>
      </c>
    </row>
    <row r="262" spans="1:12" ht="19.5" x14ac:dyDescent="0.2">
      <c r="A262" s="176" t="s">
        <v>985</v>
      </c>
      <c r="B262" s="177" t="s">
        <v>986</v>
      </c>
      <c r="C262" s="177" t="s">
        <v>58</v>
      </c>
      <c r="D262" s="177" t="s">
        <v>987</v>
      </c>
      <c r="E262" s="178" t="s">
        <v>148</v>
      </c>
      <c r="F262" s="177">
        <v>1.5</v>
      </c>
      <c r="G262" s="177">
        <v>18.489999999999998</v>
      </c>
      <c r="H262" s="179" t="s">
        <v>988</v>
      </c>
      <c r="I262" s="180">
        <v>34.26</v>
      </c>
      <c r="J262" s="184">
        <v>3.8303655254652345E-6</v>
      </c>
      <c r="K262" s="182" t="s">
        <v>62</v>
      </c>
    </row>
    <row r="263" spans="1:12" ht="19.5" x14ac:dyDescent="0.2">
      <c r="A263" s="176" t="s">
        <v>989</v>
      </c>
      <c r="B263" s="177" t="s">
        <v>990</v>
      </c>
      <c r="C263" s="177" t="s">
        <v>58</v>
      </c>
      <c r="D263" s="177" t="s">
        <v>991</v>
      </c>
      <c r="E263" s="178" t="s">
        <v>148</v>
      </c>
      <c r="F263" s="177">
        <v>2</v>
      </c>
      <c r="G263" s="177">
        <v>22.42</v>
      </c>
      <c r="H263" s="179" t="s">
        <v>992</v>
      </c>
      <c r="I263" s="180">
        <v>55.4</v>
      </c>
      <c r="J263" s="184">
        <v>6.1938777031749557E-6</v>
      </c>
      <c r="K263" s="182" t="s">
        <v>62</v>
      </c>
    </row>
    <row r="264" spans="1:12" ht="19.5" x14ac:dyDescent="0.2">
      <c r="A264" s="176" t="s">
        <v>993</v>
      </c>
      <c r="B264" s="177" t="s">
        <v>994</v>
      </c>
      <c r="C264" s="177" t="s">
        <v>58</v>
      </c>
      <c r="D264" s="177" t="s">
        <v>995</v>
      </c>
      <c r="E264" s="178" t="s">
        <v>148</v>
      </c>
      <c r="F264" s="177">
        <v>51</v>
      </c>
      <c r="G264" s="177">
        <v>74.23</v>
      </c>
      <c r="H264" s="179" t="s">
        <v>996</v>
      </c>
      <c r="I264" s="180">
        <v>4676.7</v>
      </c>
      <c r="J264" s="184">
        <v>5.2286837282379626E-4</v>
      </c>
      <c r="K264" s="182" t="s">
        <v>62</v>
      </c>
    </row>
    <row r="265" spans="1:12" ht="19.5" x14ac:dyDescent="0.2">
      <c r="A265" s="176" t="s">
        <v>997</v>
      </c>
      <c r="B265" s="177" t="s">
        <v>998</v>
      </c>
      <c r="C265" s="177" t="s">
        <v>58</v>
      </c>
      <c r="D265" s="177" t="s">
        <v>999</v>
      </c>
      <c r="E265" s="178" t="s">
        <v>148</v>
      </c>
      <c r="F265" s="177">
        <v>3.5</v>
      </c>
      <c r="G265" s="177">
        <v>14.31</v>
      </c>
      <c r="H265" s="179" t="s">
        <v>1000</v>
      </c>
      <c r="I265" s="180">
        <v>61.88</v>
      </c>
      <c r="J265" s="184">
        <v>6.9183601493224958E-6</v>
      </c>
      <c r="K265" s="182" t="s">
        <v>62</v>
      </c>
    </row>
    <row r="266" spans="1:12" ht="19.5" x14ac:dyDescent="0.2">
      <c r="A266" s="176" t="s">
        <v>1001</v>
      </c>
      <c r="B266" s="177" t="s">
        <v>1002</v>
      </c>
      <c r="C266" s="177" t="s">
        <v>58</v>
      </c>
      <c r="D266" s="177" t="s">
        <v>1003</v>
      </c>
      <c r="E266" s="178" t="s">
        <v>67</v>
      </c>
      <c r="F266" s="177">
        <v>4</v>
      </c>
      <c r="G266" s="177">
        <v>12.42</v>
      </c>
      <c r="H266" s="179" t="s">
        <v>1004</v>
      </c>
      <c r="I266" s="180">
        <v>61.36</v>
      </c>
      <c r="J266" s="184">
        <v>6.8602226690760881E-6</v>
      </c>
      <c r="K266" s="182" t="s">
        <v>62</v>
      </c>
    </row>
    <row r="267" spans="1:12" ht="19.5" x14ac:dyDescent="0.2">
      <c r="A267" s="176" t="s">
        <v>1005</v>
      </c>
      <c r="B267" s="177" t="s">
        <v>1006</v>
      </c>
      <c r="C267" s="177" t="s">
        <v>58</v>
      </c>
      <c r="D267" s="177" t="s">
        <v>1007</v>
      </c>
      <c r="E267" s="178" t="s">
        <v>67</v>
      </c>
      <c r="F267" s="177">
        <v>10</v>
      </c>
      <c r="G267" s="177">
        <v>43.06</v>
      </c>
      <c r="H267" s="179" t="s">
        <v>1008</v>
      </c>
      <c r="I267" s="180">
        <v>532</v>
      </c>
      <c r="J267" s="184">
        <v>5.9479114405940007E-5</v>
      </c>
      <c r="K267" s="182" t="s">
        <v>62</v>
      </c>
    </row>
    <row r="268" spans="1:12" x14ac:dyDescent="0.2">
      <c r="A268" s="176" t="s">
        <v>1009</v>
      </c>
      <c r="B268" s="177" t="s">
        <v>1010</v>
      </c>
      <c r="C268" s="177" t="s">
        <v>65</v>
      </c>
      <c r="D268" s="177" t="s">
        <v>1011</v>
      </c>
      <c r="E268" s="178" t="s">
        <v>67</v>
      </c>
      <c r="F268" s="177">
        <v>14</v>
      </c>
      <c r="G268" s="177">
        <v>13.52</v>
      </c>
      <c r="H268" s="179" t="s">
        <v>1012</v>
      </c>
      <c r="I268" s="180">
        <v>233.8</v>
      </c>
      <c r="J268" s="184">
        <v>2.6139505541557846E-5</v>
      </c>
      <c r="K268" s="182" t="s">
        <v>62</v>
      </c>
    </row>
    <row r="269" spans="1:12" x14ac:dyDescent="0.2">
      <c r="A269" s="176" t="s">
        <v>1013</v>
      </c>
      <c r="B269" s="177" t="s">
        <v>1014</v>
      </c>
      <c r="C269" s="177" t="s">
        <v>65</v>
      </c>
      <c r="D269" s="177" t="s">
        <v>1015</v>
      </c>
      <c r="E269" s="178" t="s">
        <v>67</v>
      </c>
      <c r="F269" s="177">
        <v>9</v>
      </c>
      <c r="G269" s="177">
        <v>13.52</v>
      </c>
      <c r="H269" s="179" t="s">
        <v>1012</v>
      </c>
      <c r="I269" s="180">
        <v>150.30000000000001</v>
      </c>
      <c r="J269" s="184">
        <v>1.6803967848144329E-5</v>
      </c>
      <c r="K269" s="182" t="s">
        <v>62</v>
      </c>
    </row>
    <row r="270" spans="1:12" x14ac:dyDescent="0.2">
      <c r="A270" s="176" t="s">
        <v>1016</v>
      </c>
      <c r="B270" s="177" t="s">
        <v>1017</v>
      </c>
      <c r="C270" s="177" t="s">
        <v>65</v>
      </c>
      <c r="D270" s="177" t="s">
        <v>1018</v>
      </c>
      <c r="E270" s="178" t="s">
        <v>67</v>
      </c>
      <c r="F270" s="177">
        <v>2</v>
      </c>
      <c r="G270" s="177">
        <v>15.1</v>
      </c>
      <c r="H270" s="179" t="s">
        <v>1019</v>
      </c>
      <c r="I270" s="180">
        <v>37.299999999999997</v>
      </c>
      <c r="J270" s="184">
        <v>4.1702461792134627E-6</v>
      </c>
      <c r="K270" s="182" t="s">
        <v>62</v>
      </c>
    </row>
    <row r="271" spans="1:12" x14ac:dyDescent="0.2">
      <c r="A271" s="176" t="s">
        <v>1020</v>
      </c>
      <c r="B271" s="177" t="s">
        <v>1021</v>
      </c>
      <c r="C271" s="177" t="s">
        <v>65</v>
      </c>
      <c r="D271" s="177" t="s">
        <v>1022</v>
      </c>
      <c r="E271" s="178" t="s">
        <v>67</v>
      </c>
      <c r="F271" s="177">
        <v>2</v>
      </c>
      <c r="G271" s="177">
        <v>13.52</v>
      </c>
      <c r="H271" s="179" t="s">
        <v>1012</v>
      </c>
      <c r="I271" s="180">
        <v>33.4</v>
      </c>
      <c r="J271" s="184">
        <v>3.7342150773654063E-6</v>
      </c>
      <c r="K271" s="182" t="s">
        <v>62</v>
      </c>
    </row>
    <row r="272" spans="1:12" ht="19.5" x14ac:dyDescent="0.2">
      <c r="A272" s="176" t="s">
        <v>1023</v>
      </c>
      <c r="B272" s="177" t="s">
        <v>818</v>
      </c>
      <c r="C272" s="177" t="s">
        <v>65</v>
      </c>
      <c r="D272" s="177" t="s">
        <v>819</v>
      </c>
      <c r="E272" s="178" t="s">
        <v>67</v>
      </c>
      <c r="F272" s="177">
        <v>1</v>
      </c>
      <c r="G272" s="177">
        <v>119.94</v>
      </c>
      <c r="H272" s="179" t="s">
        <v>820</v>
      </c>
      <c r="I272" s="180">
        <v>148.16999999999999</v>
      </c>
      <c r="J272" s="184">
        <v>1.6565827784827312E-5</v>
      </c>
      <c r="K272" s="182" t="s">
        <v>62</v>
      </c>
    </row>
    <row r="273" spans="1:11" ht="19.5" x14ac:dyDescent="0.2">
      <c r="A273" s="176" t="s">
        <v>1024</v>
      </c>
      <c r="B273" s="177" t="s">
        <v>1025</v>
      </c>
      <c r="C273" s="177" t="s">
        <v>65</v>
      </c>
      <c r="D273" s="177" t="s">
        <v>1026</v>
      </c>
      <c r="E273" s="178" t="s">
        <v>67</v>
      </c>
      <c r="F273" s="177">
        <v>1</v>
      </c>
      <c r="G273" s="177">
        <v>118.6</v>
      </c>
      <c r="H273" s="179" t="s">
        <v>824</v>
      </c>
      <c r="I273" s="180">
        <v>146.52000000000001</v>
      </c>
      <c r="J273" s="184">
        <v>1.6381353087891598E-5</v>
      </c>
      <c r="K273" s="182" t="s">
        <v>62</v>
      </c>
    </row>
    <row r="274" spans="1:11" ht="19.5" x14ac:dyDescent="0.2">
      <c r="A274" s="176" t="s">
        <v>1027</v>
      </c>
      <c r="B274" s="177" t="s">
        <v>1028</v>
      </c>
      <c r="C274" s="177" t="s">
        <v>65</v>
      </c>
      <c r="D274" s="177" t="s">
        <v>1029</v>
      </c>
      <c r="E274" s="178" t="s">
        <v>67</v>
      </c>
      <c r="F274" s="177">
        <v>2</v>
      </c>
      <c r="G274" s="177">
        <v>102.55</v>
      </c>
      <c r="H274" s="179" t="s">
        <v>1030</v>
      </c>
      <c r="I274" s="180">
        <v>253.38</v>
      </c>
      <c r="J274" s="184">
        <v>2.8328605278528345E-5</v>
      </c>
      <c r="K274" s="182" t="s">
        <v>62</v>
      </c>
    </row>
    <row r="275" spans="1:11" ht="19.5" x14ac:dyDescent="0.2">
      <c r="A275" s="176" t="s">
        <v>1031</v>
      </c>
      <c r="B275" s="177" t="s">
        <v>1032</v>
      </c>
      <c r="C275" s="177" t="s">
        <v>65</v>
      </c>
      <c r="D275" s="177" t="s">
        <v>1033</v>
      </c>
      <c r="E275" s="178" t="s">
        <v>67</v>
      </c>
      <c r="F275" s="177">
        <v>1</v>
      </c>
      <c r="G275" s="177">
        <v>135.85</v>
      </c>
      <c r="H275" s="179" t="s">
        <v>1034</v>
      </c>
      <c r="I275" s="180">
        <v>167.83</v>
      </c>
      <c r="J275" s="184">
        <v>1.8763871749528029E-5</v>
      </c>
      <c r="K275" s="182" t="s">
        <v>62</v>
      </c>
    </row>
    <row r="276" spans="1:11" ht="19.5" x14ac:dyDescent="0.2">
      <c r="A276" s="176" t="s">
        <v>1031</v>
      </c>
      <c r="B276" s="177" t="s">
        <v>1035</v>
      </c>
      <c r="C276" s="177" t="s">
        <v>65</v>
      </c>
      <c r="D276" s="177" t="s">
        <v>1036</v>
      </c>
      <c r="E276" s="178" t="s">
        <v>67</v>
      </c>
      <c r="F276" s="177">
        <v>1</v>
      </c>
      <c r="G276" s="177">
        <v>145.72</v>
      </c>
      <c r="H276" s="179" t="s">
        <v>1037</v>
      </c>
      <c r="I276" s="180">
        <v>180.02</v>
      </c>
      <c r="J276" s="184">
        <v>2.0126748449919778E-5</v>
      </c>
      <c r="K276" s="182" t="s">
        <v>62</v>
      </c>
    </row>
    <row r="277" spans="1:11" ht="19.5" x14ac:dyDescent="0.2">
      <c r="A277" s="176" t="s">
        <v>1038</v>
      </c>
      <c r="B277" s="177" t="s">
        <v>1039</v>
      </c>
      <c r="C277" s="177" t="s">
        <v>65</v>
      </c>
      <c r="D277" s="177" t="s">
        <v>1040</v>
      </c>
      <c r="E277" s="178" t="s">
        <v>67</v>
      </c>
      <c r="F277" s="177">
        <v>1</v>
      </c>
      <c r="G277" s="177">
        <v>184.61</v>
      </c>
      <c r="H277" s="179" t="s">
        <v>1041</v>
      </c>
      <c r="I277" s="180">
        <v>228.07</v>
      </c>
      <c r="J277" s="184">
        <v>2.5498875230381085E-5</v>
      </c>
      <c r="K277" s="182" t="s">
        <v>62</v>
      </c>
    </row>
    <row r="278" spans="1:11" ht="19.5" x14ac:dyDescent="0.2">
      <c r="A278" s="176" t="s">
        <v>1042</v>
      </c>
      <c r="B278" s="177" t="s">
        <v>834</v>
      </c>
      <c r="C278" s="177" t="s">
        <v>65</v>
      </c>
      <c r="D278" s="177" t="s">
        <v>835</v>
      </c>
      <c r="E278" s="178" t="s">
        <v>67</v>
      </c>
      <c r="F278" s="177">
        <v>4</v>
      </c>
      <c r="G278" s="177">
        <v>50.78</v>
      </c>
      <c r="H278" s="179" t="s">
        <v>836</v>
      </c>
      <c r="I278" s="180">
        <v>250.92</v>
      </c>
      <c r="J278" s="184">
        <v>2.8053570275824183E-5</v>
      </c>
      <c r="K278" s="182" t="s">
        <v>62</v>
      </c>
    </row>
    <row r="279" spans="1:11" ht="19.5" x14ac:dyDescent="0.2">
      <c r="A279" s="176" t="s">
        <v>1043</v>
      </c>
      <c r="B279" s="177" t="s">
        <v>1044</v>
      </c>
      <c r="C279" s="177" t="s">
        <v>65</v>
      </c>
      <c r="D279" s="177" t="s">
        <v>1045</v>
      </c>
      <c r="E279" s="178" t="s">
        <v>399</v>
      </c>
      <c r="F279" s="177">
        <v>1</v>
      </c>
      <c r="G279" s="177">
        <v>35.270000000000003</v>
      </c>
      <c r="H279" s="179" t="s">
        <v>1046</v>
      </c>
      <c r="I279" s="180">
        <v>43.57</v>
      </c>
      <c r="J279" s="184">
        <v>4.8712500275691845E-6</v>
      </c>
      <c r="K279" s="182" t="s">
        <v>62</v>
      </c>
    </row>
    <row r="280" spans="1:11" ht="19.5" x14ac:dyDescent="0.2">
      <c r="A280" s="176" t="s">
        <v>1047</v>
      </c>
      <c r="B280" s="177" t="s">
        <v>1048</v>
      </c>
      <c r="C280" s="177" t="s">
        <v>65</v>
      </c>
      <c r="D280" s="177" t="s">
        <v>1049</v>
      </c>
      <c r="E280" s="178" t="s">
        <v>67</v>
      </c>
      <c r="F280" s="177">
        <v>1</v>
      </c>
      <c r="G280" s="177">
        <v>55.25</v>
      </c>
      <c r="H280" s="179" t="s">
        <v>1050</v>
      </c>
      <c r="I280" s="180">
        <v>68.260000000000005</v>
      </c>
      <c r="J280" s="184">
        <v>7.6316623108072656E-6</v>
      </c>
      <c r="K280" s="182" t="s">
        <v>62</v>
      </c>
    </row>
    <row r="281" spans="1:11" ht="19.5" x14ac:dyDescent="0.2">
      <c r="A281" s="176" t="s">
        <v>1051</v>
      </c>
      <c r="B281" s="177" t="s">
        <v>1052</v>
      </c>
      <c r="C281" s="177" t="s">
        <v>65</v>
      </c>
      <c r="D281" s="177" t="s">
        <v>1053</v>
      </c>
      <c r="E281" s="178" t="s">
        <v>761</v>
      </c>
      <c r="F281" s="177">
        <v>1</v>
      </c>
      <c r="G281" s="177">
        <v>91.9</v>
      </c>
      <c r="H281" s="179" t="s">
        <v>1054</v>
      </c>
      <c r="I281" s="180">
        <v>113.53</v>
      </c>
      <c r="J281" s="184">
        <v>1.2692977177643552E-5</v>
      </c>
      <c r="K281" s="182" t="s">
        <v>62</v>
      </c>
    </row>
    <row r="282" spans="1:11" ht="19.5" x14ac:dyDescent="0.2">
      <c r="A282" s="176" t="s">
        <v>1055</v>
      </c>
      <c r="B282" s="177" t="s">
        <v>838</v>
      </c>
      <c r="C282" s="177" t="s">
        <v>65</v>
      </c>
      <c r="D282" s="177" t="s">
        <v>839</v>
      </c>
      <c r="E282" s="178" t="s">
        <v>67</v>
      </c>
      <c r="F282" s="177">
        <v>1</v>
      </c>
      <c r="G282" s="177">
        <v>69.84</v>
      </c>
      <c r="H282" s="179" t="s">
        <v>840</v>
      </c>
      <c r="I282" s="180">
        <v>86.28</v>
      </c>
      <c r="J282" s="184">
        <v>9.646349607038542E-6</v>
      </c>
      <c r="K282" s="182" t="s">
        <v>62</v>
      </c>
    </row>
    <row r="283" spans="1:11" ht="19.5" x14ac:dyDescent="0.2">
      <c r="A283" s="176" t="s">
        <v>1056</v>
      </c>
      <c r="B283" s="177" t="s">
        <v>1057</v>
      </c>
      <c r="C283" s="177" t="s">
        <v>65</v>
      </c>
      <c r="D283" s="177" t="s">
        <v>1058</v>
      </c>
      <c r="E283" s="178" t="s">
        <v>67</v>
      </c>
      <c r="F283" s="177">
        <v>2</v>
      </c>
      <c r="G283" s="177">
        <v>76.790000000000006</v>
      </c>
      <c r="H283" s="179" t="s">
        <v>1059</v>
      </c>
      <c r="I283" s="180">
        <v>189.74</v>
      </c>
      <c r="J283" s="184">
        <v>2.1213472119141086E-5</v>
      </c>
      <c r="K283" s="182" t="s">
        <v>62</v>
      </c>
    </row>
    <row r="284" spans="1:11" ht="19.5" x14ac:dyDescent="0.2">
      <c r="A284" s="176" t="s">
        <v>1060</v>
      </c>
      <c r="B284" s="177" t="s">
        <v>830</v>
      </c>
      <c r="C284" s="177" t="s">
        <v>65</v>
      </c>
      <c r="D284" s="177" t="s">
        <v>831</v>
      </c>
      <c r="E284" s="178" t="s">
        <v>67</v>
      </c>
      <c r="F284" s="177">
        <v>2</v>
      </c>
      <c r="G284" s="177">
        <v>44.21</v>
      </c>
      <c r="H284" s="179" t="s">
        <v>832</v>
      </c>
      <c r="I284" s="180">
        <v>109.24</v>
      </c>
      <c r="J284" s="184">
        <v>1.2213342965610689E-5</v>
      </c>
      <c r="K284" s="182" t="s">
        <v>62</v>
      </c>
    </row>
    <row r="285" spans="1:11" ht="19.5" x14ac:dyDescent="0.2">
      <c r="A285" s="176" t="s">
        <v>1061</v>
      </c>
      <c r="B285" s="177" t="s">
        <v>846</v>
      </c>
      <c r="C285" s="177" t="s">
        <v>65</v>
      </c>
      <c r="D285" s="177" t="s">
        <v>847</v>
      </c>
      <c r="E285" s="178" t="s">
        <v>148</v>
      </c>
      <c r="F285" s="177">
        <v>40</v>
      </c>
      <c r="G285" s="177">
        <v>67.209999999999994</v>
      </c>
      <c r="H285" s="179" t="s">
        <v>848</v>
      </c>
      <c r="I285" s="180">
        <v>3321.2</v>
      </c>
      <c r="J285" s="184">
        <v>3.7131961421993972E-4</v>
      </c>
      <c r="K285" s="182" t="s">
        <v>62</v>
      </c>
    </row>
    <row r="286" spans="1:11" ht="19.5" x14ac:dyDescent="0.2">
      <c r="A286" s="176" t="s">
        <v>1062</v>
      </c>
      <c r="B286" s="177" t="s">
        <v>850</v>
      </c>
      <c r="C286" s="177" t="s">
        <v>65</v>
      </c>
      <c r="D286" s="177" t="s">
        <v>851</v>
      </c>
      <c r="E286" s="178" t="s">
        <v>148</v>
      </c>
      <c r="F286" s="177">
        <v>22.5</v>
      </c>
      <c r="G286" s="177">
        <v>76.94</v>
      </c>
      <c r="H286" s="179" t="s">
        <v>852</v>
      </c>
      <c r="I286" s="180">
        <v>2138.63</v>
      </c>
      <c r="J286" s="184">
        <v>2.3910492188341256E-4</v>
      </c>
      <c r="K286" s="182" t="s">
        <v>62</v>
      </c>
    </row>
    <row r="287" spans="1:11" ht="19.5" x14ac:dyDescent="0.2">
      <c r="A287" s="176" t="s">
        <v>1063</v>
      </c>
      <c r="B287" s="177" t="s">
        <v>1064</v>
      </c>
      <c r="C287" s="177" t="s">
        <v>65</v>
      </c>
      <c r="D287" s="177" t="s">
        <v>1065</v>
      </c>
      <c r="E287" s="178" t="s">
        <v>148</v>
      </c>
      <c r="F287" s="177">
        <v>122</v>
      </c>
      <c r="G287" s="177">
        <v>148.97999999999999</v>
      </c>
      <c r="H287" s="179" t="s">
        <v>1066</v>
      </c>
      <c r="I287" s="180">
        <v>22454.1</v>
      </c>
      <c r="J287" s="184">
        <v>2.5104322984631907E-3</v>
      </c>
      <c r="K287" s="182" t="s">
        <v>62</v>
      </c>
    </row>
    <row r="288" spans="1:11" ht="19.5" x14ac:dyDescent="0.2">
      <c r="A288" s="176" t="s">
        <v>1067</v>
      </c>
      <c r="B288" s="177" t="s">
        <v>1068</v>
      </c>
      <c r="C288" s="177" t="s">
        <v>65</v>
      </c>
      <c r="D288" s="177" t="s">
        <v>1069</v>
      </c>
      <c r="E288" s="178" t="s">
        <v>148</v>
      </c>
      <c r="F288" s="177">
        <v>153.5</v>
      </c>
      <c r="G288" s="177">
        <v>137.43</v>
      </c>
      <c r="H288" s="179" t="s">
        <v>1070</v>
      </c>
      <c r="I288" s="180">
        <v>26061.23</v>
      </c>
      <c r="J288" s="184">
        <v>2.9137197006193906E-3</v>
      </c>
      <c r="K288" s="182" t="s">
        <v>62</v>
      </c>
    </row>
    <row r="289" spans="1:11" ht="19.5" x14ac:dyDescent="0.2">
      <c r="A289" s="176" t="s">
        <v>1071</v>
      </c>
      <c r="B289" s="177" t="s">
        <v>1072</v>
      </c>
      <c r="C289" s="177" t="s">
        <v>65</v>
      </c>
      <c r="D289" s="177" t="s">
        <v>843</v>
      </c>
      <c r="E289" s="178" t="s">
        <v>148</v>
      </c>
      <c r="F289" s="177">
        <v>80</v>
      </c>
      <c r="G289" s="177">
        <v>59.44</v>
      </c>
      <c r="H289" s="179" t="s">
        <v>1073</v>
      </c>
      <c r="I289" s="180">
        <v>5874.4</v>
      </c>
      <c r="J289" s="184">
        <v>6.5677464222980064E-4</v>
      </c>
      <c r="K289" s="182" t="s">
        <v>62</v>
      </c>
    </row>
    <row r="290" spans="1:11" ht="19.5" x14ac:dyDescent="0.2">
      <c r="A290" s="176" t="s">
        <v>1074</v>
      </c>
      <c r="B290" s="177" t="s">
        <v>1075</v>
      </c>
      <c r="C290" s="177" t="s">
        <v>65</v>
      </c>
      <c r="D290" s="177" t="s">
        <v>1076</v>
      </c>
      <c r="E290" s="178" t="s">
        <v>148</v>
      </c>
      <c r="F290" s="177">
        <v>29</v>
      </c>
      <c r="G290" s="177">
        <v>133.21</v>
      </c>
      <c r="H290" s="179" t="s">
        <v>1077</v>
      </c>
      <c r="I290" s="180">
        <v>4772.53</v>
      </c>
      <c r="J290" s="184">
        <v>5.3358243961612942E-4</v>
      </c>
      <c r="K290" s="182" t="s">
        <v>62</v>
      </c>
    </row>
    <row r="291" spans="1:11" ht="19.5" x14ac:dyDescent="0.2">
      <c r="A291" s="176" t="s">
        <v>1078</v>
      </c>
      <c r="B291" s="177" t="s">
        <v>1079</v>
      </c>
      <c r="C291" s="177" t="s">
        <v>65</v>
      </c>
      <c r="D291" s="177" t="s">
        <v>1080</v>
      </c>
      <c r="E291" s="178" t="s">
        <v>148</v>
      </c>
      <c r="F291" s="177">
        <v>69</v>
      </c>
      <c r="G291" s="177">
        <v>206.67</v>
      </c>
      <c r="H291" s="179" t="s">
        <v>1081</v>
      </c>
      <c r="I291" s="180">
        <v>17617.080000000002</v>
      </c>
      <c r="J291" s="184">
        <v>1.9696396932680407E-3</v>
      </c>
      <c r="K291" s="182" t="s">
        <v>62</v>
      </c>
    </row>
    <row r="292" spans="1:11" ht="19.5" x14ac:dyDescent="0.2">
      <c r="A292" s="176" t="s">
        <v>1082</v>
      </c>
      <c r="B292" s="177" t="s">
        <v>858</v>
      </c>
      <c r="C292" s="177" t="s">
        <v>65</v>
      </c>
      <c r="D292" s="177" t="s">
        <v>859</v>
      </c>
      <c r="E292" s="178" t="s">
        <v>67</v>
      </c>
      <c r="F292" s="177">
        <v>2</v>
      </c>
      <c r="G292" s="177">
        <v>50.28</v>
      </c>
      <c r="H292" s="179" t="s">
        <v>860</v>
      </c>
      <c r="I292" s="180">
        <v>124.24</v>
      </c>
      <c r="J292" s="184">
        <v>1.3890385665026289E-5</v>
      </c>
      <c r="K292" s="182" t="s">
        <v>62</v>
      </c>
    </row>
    <row r="293" spans="1:11" ht="19.5" x14ac:dyDescent="0.2">
      <c r="A293" s="176" t="s">
        <v>1083</v>
      </c>
      <c r="B293" s="177" t="s">
        <v>854</v>
      </c>
      <c r="C293" s="177" t="s">
        <v>65</v>
      </c>
      <c r="D293" s="177" t="s">
        <v>855</v>
      </c>
      <c r="E293" s="178" t="s">
        <v>67</v>
      </c>
      <c r="F293" s="177">
        <v>1</v>
      </c>
      <c r="G293" s="177">
        <v>60.08</v>
      </c>
      <c r="H293" s="179" t="s">
        <v>856</v>
      </c>
      <c r="I293" s="180">
        <v>74.22</v>
      </c>
      <c r="J293" s="184">
        <v>8.2980072767083979E-6</v>
      </c>
      <c r="K293" s="182" t="s">
        <v>62</v>
      </c>
    </row>
    <row r="294" spans="1:11" ht="19.5" x14ac:dyDescent="0.2">
      <c r="A294" s="176" t="s">
        <v>1084</v>
      </c>
      <c r="B294" s="177" t="s">
        <v>1085</v>
      </c>
      <c r="C294" s="177" t="s">
        <v>65</v>
      </c>
      <c r="D294" s="177" t="s">
        <v>1086</v>
      </c>
      <c r="E294" s="178" t="s">
        <v>67</v>
      </c>
      <c r="F294" s="177">
        <v>2</v>
      </c>
      <c r="G294" s="177">
        <v>66.069999999999993</v>
      </c>
      <c r="H294" s="179" t="s">
        <v>1087</v>
      </c>
      <c r="I294" s="180">
        <v>163.24</v>
      </c>
      <c r="J294" s="184">
        <v>1.8250696683506857E-5</v>
      </c>
      <c r="K294" s="182" t="s">
        <v>62</v>
      </c>
    </row>
    <row r="295" spans="1:11" ht="19.5" x14ac:dyDescent="0.2">
      <c r="A295" s="176" t="s">
        <v>1088</v>
      </c>
      <c r="B295" s="177" t="s">
        <v>1089</v>
      </c>
      <c r="C295" s="177" t="s">
        <v>65</v>
      </c>
      <c r="D295" s="177" t="s">
        <v>1090</v>
      </c>
      <c r="E295" s="178" t="s">
        <v>67</v>
      </c>
      <c r="F295" s="177">
        <v>1</v>
      </c>
      <c r="G295" s="177">
        <v>74.11</v>
      </c>
      <c r="H295" s="179" t="s">
        <v>1091</v>
      </c>
      <c r="I295" s="180">
        <v>91.56</v>
      </c>
      <c r="J295" s="184">
        <v>1.0236668637232833E-5</v>
      </c>
      <c r="K295" s="182" t="s">
        <v>62</v>
      </c>
    </row>
    <row r="296" spans="1:11" ht="19.5" x14ac:dyDescent="0.2">
      <c r="A296" s="176" t="s">
        <v>1092</v>
      </c>
      <c r="B296" s="177" t="s">
        <v>1093</v>
      </c>
      <c r="C296" s="177" t="s">
        <v>65</v>
      </c>
      <c r="D296" s="177" t="s">
        <v>1094</v>
      </c>
      <c r="E296" s="178" t="s">
        <v>67</v>
      </c>
      <c r="F296" s="177">
        <v>1</v>
      </c>
      <c r="G296" s="177">
        <v>93.42</v>
      </c>
      <c r="H296" s="179" t="s">
        <v>1095</v>
      </c>
      <c r="I296" s="180">
        <v>115.41</v>
      </c>
      <c r="J296" s="184">
        <v>1.2903166529303639E-5</v>
      </c>
      <c r="K296" s="182" t="s">
        <v>62</v>
      </c>
    </row>
    <row r="297" spans="1:11" ht="19.5" x14ac:dyDescent="0.2">
      <c r="A297" s="176" t="s">
        <v>1096</v>
      </c>
      <c r="B297" s="177" t="s">
        <v>1097</v>
      </c>
      <c r="C297" s="177" t="s">
        <v>65</v>
      </c>
      <c r="D297" s="177" t="s">
        <v>1098</v>
      </c>
      <c r="E297" s="178" t="s">
        <v>67</v>
      </c>
      <c r="F297" s="177">
        <v>1</v>
      </c>
      <c r="G297" s="177">
        <v>62.94</v>
      </c>
      <c r="H297" s="179" t="s">
        <v>1099</v>
      </c>
      <c r="I297" s="180">
        <v>77.760000000000005</v>
      </c>
      <c r="J297" s="184">
        <v>8.6937893537704793E-6</v>
      </c>
      <c r="K297" s="182" t="s">
        <v>62</v>
      </c>
    </row>
    <row r="298" spans="1:11" ht="19.5" x14ac:dyDescent="0.2">
      <c r="A298" s="176" t="s">
        <v>1100</v>
      </c>
      <c r="B298" s="177" t="s">
        <v>862</v>
      </c>
      <c r="C298" s="177" t="s">
        <v>65</v>
      </c>
      <c r="D298" s="177" t="s">
        <v>863</v>
      </c>
      <c r="E298" s="178" t="s">
        <v>67</v>
      </c>
      <c r="F298" s="177">
        <v>1</v>
      </c>
      <c r="G298" s="177">
        <v>164.81</v>
      </c>
      <c r="H298" s="179" t="s">
        <v>864</v>
      </c>
      <c r="I298" s="180">
        <v>203.61</v>
      </c>
      <c r="J298" s="184">
        <v>2.276417760186738E-5</v>
      </c>
      <c r="K298" s="182" t="s">
        <v>62</v>
      </c>
    </row>
    <row r="299" spans="1:11" ht="19.5" x14ac:dyDescent="0.2">
      <c r="A299" s="176" t="s">
        <v>1101</v>
      </c>
      <c r="B299" s="177" t="s">
        <v>1102</v>
      </c>
      <c r="C299" s="177" t="s">
        <v>65</v>
      </c>
      <c r="D299" s="177" t="s">
        <v>1103</v>
      </c>
      <c r="E299" s="178" t="s">
        <v>67</v>
      </c>
      <c r="F299" s="177">
        <v>1</v>
      </c>
      <c r="G299" s="177">
        <v>221.7</v>
      </c>
      <c r="H299" s="179" t="s">
        <v>1104</v>
      </c>
      <c r="I299" s="180">
        <v>273.89</v>
      </c>
      <c r="J299" s="184">
        <v>3.0621681662862607E-5</v>
      </c>
      <c r="K299" s="182" t="s">
        <v>62</v>
      </c>
    </row>
    <row r="300" spans="1:11" ht="19.5" x14ac:dyDescent="0.2">
      <c r="A300" s="176" t="s">
        <v>1105</v>
      </c>
      <c r="B300" s="177" t="s">
        <v>1106</v>
      </c>
      <c r="C300" s="177" t="s">
        <v>65</v>
      </c>
      <c r="D300" s="177" t="s">
        <v>1107</v>
      </c>
      <c r="E300" s="178" t="s">
        <v>67</v>
      </c>
      <c r="F300" s="177">
        <v>1</v>
      </c>
      <c r="G300" s="177">
        <v>197.51</v>
      </c>
      <c r="H300" s="179" t="s">
        <v>1108</v>
      </c>
      <c r="I300" s="180">
        <v>244</v>
      </c>
      <c r="J300" s="184">
        <v>2.7279894577160454E-5</v>
      </c>
      <c r="K300" s="182" t="s">
        <v>62</v>
      </c>
    </row>
    <row r="301" spans="1:11" ht="19.5" x14ac:dyDescent="0.2">
      <c r="A301" s="176" t="s">
        <v>1109</v>
      </c>
      <c r="B301" s="177" t="s">
        <v>1110</v>
      </c>
      <c r="C301" s="177" t="s">
        <v>58</v>
      </c>
      <c r="D301" s="177" t="s">
        <v>1111</v>
      </c>
      <c r="E301" s="178" t="s">
        <v>67</v>
      </c>
      <c r="F301" s="177">
        <v>4</v>
      </c>
      <c r="G301" s="177">
        <v>140.41</v>
      </c>
      <c r="H301" s="179" t="s">
        <v>1112</v>
      </c>
      <c r="I301" s="180">
        <v>693.84</v>
      </c>
      <c r="J301" s="184">
        <v>7.7573287104168074E-5</v>
      </c>
      <c r="K301" s="182" t="s">
        <v>62</v>
      </c>
    </row>
    <row r="302" spans="1:11" ht="19.5" x14ac:dyDescent="0.2">
      <c r="A302" s="176" t="s">
        <v>1113</v>
      </c>
      <c r="B302" s="177" t="s">
        <v>1114</v>
      </c>
      <c r="C302" s="177" t="s">
        <v>58</v>
      </c>
      <c r="D302" s="177" t="s">
        <v>1115</v>
      </c>
      <c r="E302" s="178" t="s">
        <v>67</v>
      </c>
      <c r="F302" s="177">
        <v>1</v>
      </c>
      <c r="G302" s="177">
        <v>431.3</v>
      </c>
      <c r="H302" s="179" t="s">
        <v>1116</v>
      </c>
      <c r="I302" s="180">
        <v>532.83000000000004</v>
      </c>
      <c r="J302" s="184">
        <v>5.9571910768641009E-5</v>
      </c>
      <c r="K302" s="182" t="s">
        <v>62</v>
      </c>
    </row>
    <row r="303" spans="1:11" ht="19.5" x14ac:dyDescent="0.2">
      <c r="A303" s="176" t="s">
        <v>1117</v>
      </c>
      <c r="B303" s="177" t="s">
        <v>882</v>
      </c>
      <c r="C303" s="177" t="s">
        <v>65</v>
      </c>
      <c r="D303" s="177" t="s">
        <v>883</v>
      </c>
      <c r="E303" s="178" t="s">
        <v>148</v>
      </c>
      <c r="F303" s="177">
        <v>1243</v>
      </c>
      <c r="G303" s="177">
        <v>18.510000000000002</v>
      </c>
      <c r="H303" s="179" t="s">
        <v>884</v>
      </c>
      <c r="I303" s="180">
        <v>28427.41</v>
      </c>
      <c r="J303" s="184">
        <v>3.1782653602529382E-3</v>
      </c>
      <c r="K303" s="182" t="s">
        <v>62</v>
      </c>
    </row>
    <row r="304" spans="1:11" ht="19.5" x14ac:dyDescent="0.2">
      <c r="A304" s="176" t="s">
        <v>1118</v>
      </c>
      <c r="B304" s="177" t="s">
        <v>886</v>
      </c>
      <c r="C304" s="177" t="s">
        <v>65</v>
      </c>
      <c r="D304" s="177" t="s">
        <v>887</v>
      </c>
      <c r="E304" s="178" t="s">
        <v>148</v>
      </c>
      <c r="F304" s="177">
        <v>2116</v>
      </c>
      <c r="G304" s="177">
        <v>25.67</v>
      </c>
      <c r="H304" s="179" t="s">
        <v>888</v>
      </c>
      <c r="I304" s="180">
        <v>67098.36</v>
      </c>
      <c r="J304" s="184">
        <v>7.5017876520506559E-3</v>
      </c>
      <c r="K304" s="182" t="s">
        <v>62</v>
      </c>
    </row>
    <row r="305" spans="1:11" ht="19.5" x14ac:dyDescent="0.2">
      <c r="A305" s="176" t="s">
        <v>1119</v>
      </c>
      <c r="B305" s="177" t="s">
        <v>890</v>
      </c>
      <c r="C305" s="177" t="s">
        <v>65</v>
      </c>
      <c r="D305" s="177" t="s">
        <v>891</v>
      </c>
      <c r="E305" s="178" t="s">
        <v>148</v>
      </c>
      <c r="F305" s="177">
        <v>5205</v>
      </c>
      <c r="G305" s="177">
        <v>35.79</v>
      </c>
      <c r="H305" s="179" t="s">
        <v>892</v>
      </c>
      <c r="I305" s="180">
        <v>230113.05</v>
      </c>
      <c r="J305" s="184">
        <v>2.5727294036183821E-2</v>
      </c>
      <c r="K305" s="182" t="s">
        <v>62</v>
      </c>
    </row>
    <row r="306" spans="1:11" ht="19.5" x14ac:dyDescent="0.2">
      <c r="A306" s="176" t="s">
        <v>1120</v>
      </c>
      <c r="B306" s="177" t="s">
        <v>894</v>
      </c>
      <c r="C306" s="177" t="s">
        <v>65</v>
      </c>
      <c r="D306" s="177" t="s">
        <v>895</v>
      </c>
      <c r="E306" s="178" t="s">
        <v>148</v>
      </c>
      <c r="F306" s="177">
        <v>1795</v>
      </c>
      <c r="G306" s="177">
        <v>49.37</v>
      </c>
      <c r="H306" s="179" t="s">
        <v>896</v>
      </c>
      <c r="I306" s="180">
        <v>109477.05</v>
      </c>
      <c r="J306" s="184">
        <v>1.2239845830403787E-2</v>
      </c>
      <c r="K306" s="182" t="s">
        <v>62</v>
      </c>
    </row>
    <row r="307" spans="1:11" ht="19.5" x14ac:dyDescent="0.2">
      <c r="A307" s="176" t="s">
        <v>1121</v>
      </c>
      <c r="B307" s="177" t="s">
        <v>1122</v>
      </c>
      <c r="C307" s="177" t="s">
        <v>65</v>
      </c>
      <c r="D307" s="177" t="s">
        <v>1123</v>
      </c>
      <c r="E307" s="178" t="s">
        <v>148</v>
      </c>
      <c r="F307" s="177">
        <v>553</v>
      </c>
      <c r="G307" s="177">
        <v>70.900000000000006</v>
      </c>
      <c r="H307" s="179" t="s">
        <v>1124</v>
      </c>
      <c r="I307" s="180">
        <v>48437.27</v>
      </c>
      <c r="J307" s="184">
        <v>5.4154246688748221E-3</v>
      </c>
      <c r="K307" s="182" t="s">
        <v>62</v>
      </c>
    </row>
    <row r="308" spans="1:11" ht="19.5" x14ac:dyDescent="0.2">
      <c r="A308" s="176" t="s">
        <v>1125</v>
      </c>
      <c r="B308" s="177" t="s">
        <v>878</v>
      </c>
      <c r="C308" s="177" t="s">
        <v>65</v>
      </c>
      <c r="D308" s="177" t="s">
        <v>879</v>
      </c>
      <c r="E308" s="178" t="s">
        <v>148</v>
      </c>
      <c r="F308" s="177">
        <v>909</v>
      </c>
      <c r="G308" s="177">
        <v>13.7</v>
      </c>
      <c r="H308" s="179" t="s">
        <v>880</v>
      </c>
      <c r="I308" s="180">
        <v>15380.28</v>
      </c>
      <c r="J308" s="184">
        <v>1.7195590859311861E-3</v>
      </c>
      <c r="K308" s="182" t="s">
        <v>62</v>
      </c>
    </row>
    <row r="309" spans="1:11" ht="19.5" x14ac:dyDescent="0.2">
      <c r="A309" s="176" t="s">
        <v>1126</v>
      </c>
      <c r="B309" s="177" t="s">
        <v>1127</v>
      </c>
      <c r="C309" s="177" t="s">
        <v>65</v>
      </c>
      <c r="D309" s="177" t="s">
        <v>1128</v>
      </c>
      <c r="E309" s="178" t="s">
        <v>148</v>
      </c>
      <c r="F309" s="177">
        <v>437</v>
      </c>
      <c r="G309" s="177">
        <v>120.88</v>
      </c>
      <c r="H309" s="179" t="s">
        <v>1129</v>
      </c>
      <c r="I309" s="180">
        <v>65261.58</v>
      </c>
      <c r="J309" s="184">
        <v>7.2964304194218163E-3</v>
      </c>
      <c r="K309" s="182" t="s">
        <v>62</v>
      </c>
    </row>
    <row r="310" spans="1:11" ht="19.5" x14ac:dyDescent="0.2">
      <c r="A310" s="176" t="s">
        <v>1130</v>
      </c>
      <c r="B310" s="177" t="s">
        <v>1131</v>
      </c>
      <c r="C310" s="177" t="s">
        <v>65</v>
      </c>
      <c r="D310" s="177" t="s">
        <v>1132</v>
      </c>
      <c r="E310" s="178" t="s">
        <v>148</v>
      </c>
      <c r="F310" s="177">
        <v>166</v>
      </c>
      <c r="G310" s="177">
        <v>7.01</v>
      </c>
      <c r="H310" s="179" t="s">
        <v>1133</v>
      </c>
      <c r="I310" s="180">
        <v>1437.56</v>
      </c>
      <c r="J310" s="184">
        <v>1.6072330019812616E-4</v>
      </c>
      <c r="K310" s="182" t="s">
        <v>62</v>
      </c>
    </row>
    <row r="311" spans="1:11" ht="19.5" x14ac:dyDescent="0.2">
      <c r="A311" s="176" t="s">
        <v>1134</v>
      </c>
      <c r="B311" s="177" t="s">
        <v>1135</v>
      </c>
      <c r="C311" s="177" t="s">
        <v>65</v>
      </c>
      <c r="D311" s="177" t="s">
        <v>1136</v>
      </c>
      <c r="E311" s="178" t="s">
        <v>67</v>
      </c>
      <c r="F311" s="177">
        <v>24</v>
      </c>
      <c r="G311" s="177">
        <v>128.86000000000001</v>
      </c>
      <c r="H311" s="179" t="s">
        <v>1137</v>
      </c>
      <c r="I311" s="180">
        <v>3820.56</v>
      </c>
      <c r="J311" s="184">
        <v>4.2714948371195139E-4</v>
      </c>
      <c r="K311" s="182" t="s">
        <v>62</v>
      </c>
    </row>
    <row r="312" spans="1:11" ht="19.5" x14ac:dyDescent="0.2">
      <c r="A312" s="176" t="s">
        <v>1138</v>
      </c>
      <c r="B312" s="177" t="s">
        <v>1139</v>
      </c>
      <c r="C312" s="177" t="s">
        <v>65</v>
      </c>
      <c r="D312" s="177" t="s">
        <v>1140</v>
      </c>
      <c r="E312" s="178" t="s">
        <v>67</v>
      </c>
      <c r="F312" s="177">
        <v>7</v>
      </c>
      <c r="G312" s="177">
        <v>452.1</v>
      </c>
      <c r="H312" s="179" t="s">
        <v>1141</v>
      </c>
      <c r="I312" s="180">
        <v>3909.64</v>
      </c>
      <c r="J312" s="184">
        <v>4.3710888128954754E-4</v>
      </c>
      <c r="K312" s="182" t="s">
        <v>62</v>
      </c>
    </row>
    <row r="313" spans="1:11" ht="19.5" x14ac:dyDescent="0.2">
      <c r="A313" s="176" t="s">
        <v>1142</v>
      </c>
      <c r="B313" s="177" t="s">
        <v>1143</v>
      </c>
      <c r="C313" s="177" t="s">
        <v>65</v>
      </c>
      <c r="D313" s="177" t="s">
        <v>1144</v>
      </c>
      <c r="E313" s="178" t="s">
        <v>67</v>
      </c>
      <c r="F313" s="177">
        <v>2</v>
      </c>
      <c r="G313" s="177">
        <v>607.63</v>
      </c>
      <c r="H313" s="179" t="s">
        <v>1145</v>
      </c>
      <c r="I313" s="180">
        <v>1501.34</v>
      </c>
      <c r="J313" s="184">
        <v>1.6785408575604129E-4</v>
      </c>
      <c r="K313" s="182" t="s">
        <v>62</v>
      </c>
    </row>
    <row r="314" spans="1:11" ht="19.5" x14ac:dyDescent="0.2">
      <c r="A314" s="176" t="s">
        <v>1146</v>
      </c>
      <c r="B314" s="177" t="s">
        <v>1147</v>
      </c>
      <c r="C314" s="177" t="s">
        <v>65</v>
      </c>
      <c r="D314" s="177" t="s">
        <v>1148</v>
      </c>
      <c r="E314" s="178" t="s">
        <v>67</v>
      </c>
      <c r="F314" s="177">
        <v>2</v>
      </c>
      <c r="G314" s="177">
        <v>1889.91</v>
      </c>
      <c r="H314" s="179" t="s">
        <v>1149</v>
      </c>
      <c r="I314" s="180">
        <v>4669.58</v>
      </c>
      <c r="J314" s="184">
        <v>5.2207233655580704E-4</v>
      </c>
      <c r="K314" s="182" t="s">
        <v>62</v>
      </c>
    </row>
    <row r="315" spans="1:11" ht="19.5" x14ac:dyDescent="0.2">
      <c r="A315" s="176" t="s">
        <v>1150</v>
      </c>
      <c r="B315" s="177" t="s">
        <v>1151</v>
      </c>
      <c r="C315" s="177" t="s">
        <v>65</v>
      </c>
      <c r="D315" s="177" t="s">
        <v>1152</v>
      </c>
      <c r="E315" s="178" t="s">
        <v>67</v>
      </c>
      <c r="F315" s="177">
        <v>1</v>
      </c>
      <c r="G315" s="177">
        <v>4483.79</v>
      </c>
      <c r="H315" s="179" t="s">
        <v>1153</v>
      </c>
      <c r="I315" s="180">
        <v>5539.27</v>
      </c>
      <c r="J315" s="184">
        <v>6.1930615423945738E-4</v>
      </c>
      <c r="K315" s="182" t="s">
        <v>62</v>
      </c>
    </row>
    <row r="316" spans="1:11" ht="19.5" x14ac:dyDescent="0.2">
      <c r="A316" s="176" t="s">
        <v>1154</v>
      </c>
      <c r="B316" s="177" t="s">
        <v>938</v>
      </c>
      <c r="C316" s="177" t="s">
        <v>65</v>
      </c>
      <c r="D316" s="177" t="s">
        <v>939</v>
      </c>
      <c r="E316" s="178" t="s">
        <v>67</v>
      </c>
      <c r="F316" s="177">
        <v>6</v>
      </c>
      <c r="G316" s="177">
        <v>113.75</v>
      </c>
      <c r="H316" s="179" t="s">
        <v>940</v>
      </c>
      <c r="I316" s="180">
        <v>843.18</v>
      </c>
      <c r="J316" s="184">
        <v>9.4269924219549797E-5</v>
      </c>
      <c r="K316" s="182" t="s">
        <v>62</v>
      </c>
    </row>
    <row r="317" spans="1:11" ht="19.5" x14ac:dyDescent="0.2">
      <c r="A317" s="176" t="s">
        <v>1155</v>
      </c>
      <c r="B317" s="177" t="s">
        <v>764</v>
      </c>
      <c r="C317" s="177" t="s">
        <v>58</v>
      </c>
      <c r="D317" s="177" t="s">
        <v>765</v>
      </c>
      <c r="E317" s="178" t="s">
        <v>148</v>
      </c>
      <c r="F317" s="177">
        <v>300</v>
      </c>
      <c r="G317" s="177">
        <v>8.24</v>
      </c>
      <c r="H317" s="179" t="s">
        <v>766</v>
      </c>
      <c r="I317" s="180">
        <v>3054</v>
      </c>
      <c r="J317" s="184">
        <v>3.4144589360101654E-4</v>
      </c>
      <c r="K317" s="182" t="s">
        <v>62</v>
      </c>
    </row>
    <row r="318" spans="1:11" x14ac:dyDescent="0.2">
      <c r="A318" s="176" t="s">
        <v>26</v>
      </c>
      <c r="B318" s="177"/>
      <c r="C318" s="177"/>
      <c r="D318" s="177" t="s">
        <v>27</v>
      </c>
      <c r="E318" s="178"/>
      <c r="F318" s="177"/>
      <c r="G318" s="177"/>
      <c r="H318" s="179" t="s">
        <v>52</v>
      </c>
      <c r="I318" s="180">
        <v>136753.5</v>
      </c>
      <c r="J318" s="184">
        <v>1.52894305863021E-2</v>
      </c>
      <c r="K318" s="182" t="s">
        <v>53</v>
      </c>
    </row>
    <row r="319" spans="1:11" x14ac:dyDescent="0.2">
      <c r="A319" s="176" t="s">
        <v>1156</v>
      </c>
      <c r="B319" s="177"/>
      <c r="C319" s="177"/>
      <c r="D319" s="177" t="s">
        <v>1157</v>
      </c>
      <c r="E319" s="178"/>
      <c r="F319" s="177"/>
      <c r="G319" s="177"/>
      <c r="H319" s="179" t="s">
        <v>52</v>
      </c>
      <c r="I319" s="180">
        <v>99165.56</v>
      </c>
      <c r="J319" s="184">
        <v>1.1086991895430654E-2</v>
      </c>
      <c r="K319" s="182" t="s">
        <v>53</v>
      </c>
    </row>
    <row r="320" spans="1:11" ht="19.5" x14ac:dyDescent="0.2">
      <c r="A320" s="176" t="s">
        <v>1158</v>
      </c>
      <c r="B320" s="177" t="s">
        <v>1159</v>
      </c>
      <c r="C320" s="177" t="s">
        <v>58</v>
      </c>
      <c r="D320" s="177" t="s">
        <v>1160</v>
      </c>
      <c r="E320" s="178" t="s">
        <v>148</v>
      </c>
      <c r="F320" s="177">
        <v>7.03</v>
      </c>
      <c r="G320" s="177">
        <v>22.54</v>
      </c>
      <c r="H320" s="179" t="s">
        <v>1161</v>
      </c>
      <c r="I320" s="180">
        <v>195.79</v>
      </c>
      <c r="J320" s="184">
        <v>2.188987934123871E-5</v>
      </c>
      <c r="K320" s="182" t="s">
        <v>62</v>
      </c>
    </row>
    <row r="321" spans="1:11" ht="19.5" x14ac:dyDescent="0.2">
      <c r="A321" s="176" t="s">
        <v>1162</v>
      </c>
      <c r="B321" s="177" t="s">
        <v>1163</v>
      </c>
      <c r="C321" s="177" t="s">
        <v>58</v>
      </c>
      <c r="D321" s="177" t="s">
        <v>1164</v>
      </c>
      <c r="E321" s="178" t="s">
        <v>148</v>
      </c>
      <c r="F321" s="177">
        <v>191.87</v>
      </c>
      <c r="G321" s="177">
        <v>13.81</v>
      </c>
      <c r="H321" s="179" t="s">
        <v>1165</v>
      </c>
      <c r="I321" s="180">
        <v>3273.3</v>
      </c>
      <c r="J321" s="184">
        <v>3.6596425786647262E-4</v>
      </c>
      <c r="K321" s="182" t="s">
        <v>62</v>
      </c>
    </row>
    <row r="322" spans="1:11" ht="19.5" x14ac:dyDescent="0.2">
      <c r="A322" s="176" t="s">
        <v>1166</v>
      </c>
      <c r="B322" s="177" t="s">
        <v>1167</v>
      </c>
      <c r="C322" s="177" t="s">
        <v>65</v>
      </c>
      <c r="D322" s="177" t="s">
        <v>1168</v>
      </c>
      <c r="E322" s="178" t="s">
        <v>148</v>
      </c>
      <c r="F322" s="177">
        <v>11.31</v>
      </c>
      <c r="G322" s="177">
        <v>8.98</v>
      </c>
      <c r="H322" s="179" t="s">
        <v>1169</v>
      </c>
      <c r="I322" s="180">
        <v>125.43</v>
      </c>
      <c r="J322" s="184">
        <v>1.4023431052513263E-5</v>
      </c>
      <c r="K322" s="182" t="s">
        <v>62</v>
      </c>
    </row>
    <row r="323" spans="1:11" ht="19.5" x14ac:dyDescent="0.2">
      <c r="A323" s="176" t="s">
        <v>1170</v>
      </c>
      <c r="B323" s="177" t="s">
        <v>1171</v>
      </c>
      <c r="C323" s="177" t="s">
        <v>58</v>
      </c>
      <c r="D323" s="177" t="s">
        <v>1172</v>
      </c>
      <c r="E323" s="178" t="s">
        <v>148</v>
      </c>
      <c r="F323" s="177">
        <v>0.87</v>
      </c>
      <c r="G323" s="177">
        <v>57.23</v>
      </c>
      <c r="H323" s="179" t="s">
        <v>1173</v>
      </c>
      <c r="I323" s="180">
        <v>61.51</v>
      </c>
      <c r="J323" s="184">
        <v>6.8769930960702444E-6</v>
      </c>
      <c r="K323" s="182" t="s">
        <v>62</v>
      </c>
    </row>
    <row r="324" spans="1:11" ht="19.5" x14ac:dyDescent="0.2">
      <c r="A324" s="176" t="s">
        <v>1174</v>
      </c>
      <c r="B324" s="177" t="s">
        <v>1175</v>
      </c>
      <c r="C324" s="177" t="s">
        <v>58</v>
      </c>
      <c r="D324" s="177" t="s">
        <v>1176</v>
      </c>
      <c r="E324" s="178" t="s">
        <v>148</v>
      </c>
      <c r="F324" s="177">
        <v>122.09</v>
      </c>
      <c r="G324" s="177">
        <v>36.83</v>
      </c>
      <c r="H324" s="179" t="s">
        <v>1177</v>
      </c>
      <c r="I324" s="180">
        <v>5555.1</v>
      </c>
      <c r="J324" s="184">
        <v>6.2107599330157403E-4</v>
      </c>
      <c r="K324" s="182" t="s">
        <v>62</v>
      </c>
    </row>
    <row r="325" spans="1:11" ht="19.5" x14ac:dyDescent="0.2">
      <c r="A325" s="176" t="s">
        <v>1178</v>
      </c>
      <c r="B325" s="177" t="s">
        <v>1179</v>
      </c>
      <c r="C325" s="177" t="s">
        <v>58</v>
      </c>
      <c r="D325" s="177" t="s">
        <v>1180</v>
      </c>
      <c r="E325" s="178" t="s">
        <v>148</v>
      </c>
      <c r="F325" s="177">
        <v>21.51</v>
      </c>
      <c r="G325" s="177">
        <v>33.04</v>
      </c>
      <c r="H325" s="179" t="s">
        <v>1181</v>
      </c>
      <c r="I325" s="180">
        <v>878.04</v>
      </c>
      <c r="J325" s="184">
        <v>9.8167371452991654E-5</v>
      </c>
      <c r="K325" s="182" t="s">
        <v>62</v>
      </c>
    </row>
    <row r="326" spans="1:11" ht="19.5" x14ac:dyDescent="0.2">
      <c r="A326" s="176" t="s">
        <v>1182</v>
      </c>
      <c r="B326" s="177" t="s">
        <v>1183</v>
      </c>
      <c r="C326" s="177" t="s">
        <v>58</v>
      </c>
      <c r="D326" s="177" t="s">
        <v>1184</v>
      </c>
      <c r="E326" s="178" t="s">
        <v>148</v>
      </c>
      <c r="F326" s="177">
        <v>215.23</v>
      </c>
      <c r="G326" s="177">
        <v>26.45</v>
      </c>
      <c r="H326" s="179" t="s">
        <v>1185</v>
      </c>
      <c r="I326" s="180">
        <v>7033.72</v>
      </c>
      <c r="J326" s="184">
        <v>7.8638991838223373E-4</v>
      </c>
      <c r="K326" s="182" t="s">
        <v>62</v>
      </c>
    </row>
    <row r="327" spans="1:11" ht="19.5" x14ac:dyDescent="0.2">
      <c r="A327" s="176" t="s">
        <v>1186</v>
      </c>
      <c r="B327" s="177" t="s">
        <v>1187</v>
      </c>
      <c r="C327" s="177" t="s">
        <v>58</v>
      </c>
      <c r="D327" s="177" t="s">
        <v>1188</v>
      </c>
      <c r="E327" s="178" t="s">
        <v>148</v>
      </c>
      <c r="F327" s="177">
        <v>276.73</v>
      </c>
      <c r="G327" s="177">
        <v>20.61</v>
      </c>
      <c r="H327" s="179" t="s">
        <v>1189</v>
      </c>
      <c r="I327" s="180">
        <v>7045.55</v>
      </c>
      <c r="J327" s="184">
        <v>7.8771254605783955E-4</v>
      </c>
      <c r="K327" s="182" t="s">
        <v>62</v>
      </c>
    </row>
    <row r="328" spans="1:11" ht="19.5" x14ac:dyDescent="0.2">
      <c r="A328" s="176" t="s">
        <v>1190</v>
      </c>
      <c r="B328" s="177" t="s">
        <v>1191</v>
      </c>
      <c r="C328" s="177" t="s">
        <v>58</v>
      </c>
      <c r="D328" s="177" t="s">
        <v>1192</v>
      </c>
      <c r="E328" s="178" t="s">
        <v>148</v>
      </c>
      <c r="F328" s="177">
        <v>18.100000000000001</v>
      </c>
      <c r="G328" s="177">
        <v>48.84</v>
      </c>
      <c r="H328" s="179" t="s">
        <v>1193</v>
      </c>
      <c r="I328" s="180">
        <v>1092.1500000000001</v>
      </c>
      <c r="J328" s="184">
        <v>1.2210547894444997E-4</v>
      </c>
      <c r="K328" s="182" t="s">
        <v>62</v>
      </c>
    </row>
    <row r="329" spans="1:11" ht="19.5" x14ac:dyDescent="0.2">
      <c r="A329" s="176" t="s">
        <v>1194</v>
      </c>
      <c r="B329" s="177" t="s">
        <v>1195</v>
      </c>
      <c r="C329" s="177" t="s">
        <v>58</v>
      </c>
      <c r="D329" s="177" t="s">
        <v>1196</v>
      </c>
      <c r="E329" s="178" t="s">
        <v>148</v>
      </c>
      <c r="F329" s="177">
        <v>6.66</v>
      </c>
      <c r="G329" s="177">
        <v>38.619999999999997</v>
      </c>
      <c r="H329" s="179" t="s">
        <v>1197</v>
      </c>
      <c r="I329" s="180">
        <v>317.75</v>
      </c>
      <c r="J329" s="184">
        <v>3.5525354515953828E-5</v>
      </c>
      <c r="K329" s="182" t="s">
        <v>62</v>
      </c>
    </row>
    <row r="330" spans="1:11" ht="19.5" x14ac:dyDescent="0.2">
      <c r="A330" s="176" t="s">
        <v>1198</v>
      </c>
      <c r="B330" s="177" t="s">
        <v>1199</v>
      </c>
      <c r="C330" s="177" t="s">
        <v>58</v>
      </c>
      <c r="D330" s="177" t="s">
        <v>1200</v>
      </c>
      <c r="E330" s="178" t="s">
        <v>148</v>
      </c>
      <c r="F330" s="177">
        <v>7.03</v>
      </c>
      <c r="G330" s="177">
        <v>22.57</v>
      </c>
      <c r="H330" s="179" t="s">
        <v>1201</v>
      </c>
      <c r="I330" s="180">
        <v>196</v>
      </c>
      <c r="J330" s="184">
        <v>2.1913357939030529E-5</v>
      </c>
      <c r="K330" s="182" t="s">
        <v>62</v>
      </c>
    </row>
    <row r="331" spans="1:11" x14ac:dyDescent="0.2">
      <c r="A331" s="176" t="s">
        <v>1202</v>
      </c>
      <c r="B331" s="177" t="s">
        <v>1203</v>
      </c>
      <c r="C331" s="177" t="s">
        <v>65</v>
      </c>
      <c r="D331" s="177" t="s">
        <v>1204</v>
      </c>
      <c r="E331" s="178" t="s">
        <v>67</v>
      </c>
      <c r="F331" s="177">
        <v>4</v>
      </c>
      <c r="G331" s="177">
        <v>3.76</v>
      </c>
      <c r="H331" s="179" t="s">
        <v>1205</v>
      </c>
      <c r="I331" s="180">
        <v>18.600000000000001</v>
      </c>
      <c r="J331" s="184">
        <v>2.0795329472753462E-6</v>
      </c>
      <c r="K331" s="182" t="s">
        <v>62</v>
      </c>
    </row>
    <row r="332" spans="1:11" x14ac:dyDescent="0.2">
      <c r="A332" s="176" t="s">
        <v>1206</v>
      </c>
      <c r="B332" s="177" t="s">
        <v>1207</v>
      </c>
      <c r="C332" s="177" t="s">
        <v>65</v>
      </c>
      <c r="D332" s="177" t="s">
        <v>1208</v>
      </c>
      <c r="E332" s="178" t="s">
        <v>67</v>
      </c>
      <c r="F332" s="177">
        <v>933</v>
      </c>
      <c r="G332" s="177">
        <v>3.84</v>
      </c>
      <c r="H332" s="179" t="s">
        <v>291</v>
      </c>
      <c r="I332" s="180">
        <v>4422.42</v>
      </c>
      <c r="J332" s="184">
        <v>4.9443914498330309E-4</v>
      </c>
      <c r="K332" s="182" t="s">
        <v>62</v>
      </c>
    </row>
    <row r="333" spans="1:11" x14ac:dyDescent="0.2">
      <c r="A333" s="176" t="s">
        <v>1209</v>
      </c>
      <c r="B333" s="177" t="s">
        <v>1210</v>
      </c>
      <c r="C333" s="177" t="s">
        <v>65</v>
      </c>
      <c r="D333" s="177" t="s">
        <v>1211</v>
      </c>
      <c r="E333" s="178" t="s">
        <v>67</v>
      </c>
      <c r="F333" s="177">
        <v>66</v>
      </c>
      <c r="G333" s="177">
        <v>10.64</v>
      </c>
      <c r="H333" s="179" t="s">
        <v>1212</v>
      </c>
      <c r="I333" s="180">
        <v>867.24</v>
      </c>
      <c r="J333" s="184">
        <v>9.6959900709412428E-5</v>
      </c>
      <c r="K333" s="182" t="s">
        <v>62</v>
      </c>
    </row>
    <row r="334" spans="1:11" x14ac:dyDescent="0.2">
      <c r="A334" s="176" t="s">
        <v>1213</v>
      </c>
      <c r="B334" s="177" t="s">
        <v>1214</v>
      </c>
      <c r="C334" s="177" t="s">
        <v>65</v>
      </c>
      <c r="D334" s="177" t="s">
        <v>1215</v>
      </c>
      <c r="E334" s="178" t="s">
        <v>67</v>
      </c>
      <c r="F334" s="177">
        <v>252</v>
      </c>
      <c r="G334" s="177">
        <v>6.62</v>
      </c>
      <c r="H334" s="179" t="s">
        <v>1216</v>
      </c>
      <c r="I334" s="180">
        <v>2061.36</v>
      </c>
      <c r="J334" s="184">
        <v>2.3046591592448966E-4</v>
      </c>
      <c r="K334" s="182" t="s">
        <v>62</v>
      </c>
    </row>
    <row r="335" spans="1:11" ht="29.25" x14ac:dyDescent="0.2">
      <c r="A335" s="176" t="s">
        <v>1217</v>
      </c>
      <c r="B335" s="177" t="s">
        <v>1218</v>
      </c>
      <c r="C335" s="177" t="s">
        <v>58</v>
      </c>
      <c r="D335" s="177" t="s">
        <v>1219</v>
      </c>
      <c r="E335" s="178" t="s">
        <v>67</v>
      </c>
      <c r="F335" s="177">
        <v>14</v>
      </c>
      <c r="G335" s="177">
        <v>10.75</v>
      </c>
      <c r="H335" s="179" t="s">
        <v>1220</v>
      </c>
      <c r="I335" s="180">
        <v>185.92</v>
      </c>
      <c r="J335" s="184">
        <v>2.0786385245023244E-5</v>
      </c>
      <c r="K335" s="182" t="s">
        <v>62</v>
      </c>
    </row>
    <row r="336" spans="1:11" x14ac:dyDescent="0.2">
      <c r="A336" s="176" t="s">
        <v>1221</v>
      </c>
      <c r="B336" s="177" t="s">
        <v>1222</v>
      </c>
      <c r="C336" s="177" t="s">
        <v>65</v>
      </c>
      <c r="D336" s="177" t="s">
        <v>1223</v>
      </c>
      <c r="E336" s="178" t="s">
        <v>67</v>
      </c>
      <c r="F336" s="177">
        <v>1</v>
      </c>
      <c r="G336" s="177">
        <v>22.67</v>
      </c>
      <c r="H336" s="179" t="s">
        <v>1224</v>
      </c>
      <c r="I336" s="180">
        <v>28.01</v>
      </c>
      <c r="J336" s="184">
        <v>3.1315977340420673E-6</v>
      </c>
      <c r="K336" s="182" t="s">
        <v>62</v>
      </c>
    </row>
    <row r="337" spans="1:11" x14ac:dyDescent="0.2">
      <c r="A337" s="176" t="s">
        <v>1225</v>
      </c>
      <c r="B337" s="177" t="s">
        <v>1226</v>
      </c>
      <c r="C337" s="177" t="s">
        <v>65</v>
      </c>
      <c r="D337" s="177" t="s">
        <v>1227</v>
      </c>
      <c r="E337" s="178" t="s">
        <v>67</v>
      </c>
      <c r="F337" s="177">
        <v>2</v>
      </c>
      <c r="G337" s="177">
        <v>12.52</v>
      </c>
      <c r="H337" s="179" t="s">
        <v>1228</v>
      </c>
      <c r="I337" s="180">
        <v>30.94</v>
      </c>
      <c r="J337" s="184">
        <v>3.4591800746612479E-6</v>
      </c>
      <c r="K337" s="182" t="s">
        <v>62</v>
      </c>
    </row>
    <row r="338" spans="1:11" x14ac:dyDescent="0.2">
      <c r="A338" s="176" t="s">
        <v>1229</v>
      </c>
      <c r="B338" s="177" t="s">
        <v>1230</v>
      </c>
      <c r="C338" s="177" t="s">
        <v>65</v>
      </c>
      <c r="D338" s="177" t="s">
        <v>1231</v>
      </c>
      <c r="E338" s="178" t="s">
        <v>67</v>
      </c>
      <c r="F338" s="177">
        <v>1</v>
      </c>
      <c r="G338" s="177">
        <v>16.25</v>
      </c>
      <c r="H338" s="179" t="s">
        <v>1232</v>
      </c>
      <c r="I338" s="180">
        <v>20.079999999999998</v>
      </c>
      <c r="J338" s="184">
        <v>2.245001160284352E-6</v>
      </c>
      <c r="K338" s="182" t="s">
        <v>62</v>
      </c>
    </row>
    <row r="339" spans="1:11" ht="19.5" x14ac:dyDescent="0.2">
      <c r="A339" s="176" t="s">
        <v>1233</v>
      </c>
      <c r="B339" s="177" t="s">
        <v>1234</v>
      </c>
      <c r="C339" s="177" t="s">
        <v>58</v>
      </c>
      <c r="D339" s="177" t="s">
        <v>1235</v>
      </c>
      <c r="E339" s="178" t="s">
        <v>67</v>
      </c>
      <c r="F339" s="177">
        <v>1</v>
      </c>
      <c r="G339" s="177">
        <v>19.11</v>
      </c>
      <c r="H339" s="179" t="s">
        <v>1236</v>
      </c>
      <c r="I339" s="180">
        <v>23.61</v>
      </c>
      <c r="J339" s="184">
        <v>2.6396652088801569E-6</v>
      </c>
      <c r="K339" s="182" t="s">
        <v>62</v>
      </c>
    </row>
    <row r="340" spans="1:11" ht="29.25" x14ac:dyDescent="0.2">
      <c r="A340" s="176" t="s">
        <v>1237</v>
      </c>
      <c r="B340" s="177" t="s">
        <v>1238</v>
      </c>
      <c r="C340" s="177" t="s">
        <v>58</v>
      </c>
      <c r="D340" s="177" t="s">
        <v>1239</v>
      </c>
      <c r="E340" s="178" t="s">
        <v>67</v>
      </c>
      <c r="F340" s="177">
        <v>11</v>
      </c>
      <c r="G340" s="177">
        <v>18.52</v>
      </c>
      <c r="H340" s="179" t="s">
        <v>1240</v>
      </c>
      <c r="I340" s="180">
        <v>251.68</v>
      </c>
      <c r="J340" s="184">
        <v>2.8138540439261245E-5</v>
      </c>
      <c r="K340" s="182" t="s">
        <v>62</v>
      </c>
    </row>
    <row r="341" spans="1:11" ht="29.25" x14ac:dyDescent="0.2">
      <c r="A341" s="176" t="s">
        <v>1241</v>
      </c>
      <c r="B341" s="177" t="s">
        <v>1242</v>
      </c>
      <c r="C341" s="177" t="s">
        <v>58</v>
      </c>
      <c r="D341" s="177" t="s">
        <v>1243</v>
      </c>
      <c r="E341" s="178" t="s">
        <v>67</v>
      </c>
      <c r="F341" s="177">
        <v>13</v>
      </c>
      <c r="G341" s="177">
        <v>43.91</v>
      </c>
      <c r="H341" s="179" t="s">
        <v>1244</v>
      </c>
      <c r="I341" s="180">
        <v>705.25</v>
      </c>
      <c r="J341" s="184">
        <v>7.8848957584190207E-5</v>
      </c>
      <c r="K341" s="182" t="s">
        <v>62</v>
      </c>
    </row>
    <row r="342" spans="1:11" ht="29.25" x14ac:dyDescent="0.2">
      <c r="A342" s="176" t="s">
        <v>1245</v>
      </c>
      <c r="B342" s="177" t="s">
        <v>1246</v>
      </c>
      <c r="C342" s="177" t="s">
        <v>65</v>
      </c>
      <c r="D342" s="177" t="s">
        <v>1247</v>
      </c>
      <c r="E342" s="178" t="s">
        <v>67</v>
      </c>
      <c r="F342" s="177">
        <v>3</v>
      </c>
      <c r="G342" s="177">
        <v>21.42</v>
      </c>
      <c r="H342" s="179" t="s">
        <v>1248</v>
      </c>
      <c r="I342" s="180">
        <v>79.38</v>
      </c>
      <c r="J342" s="184">
        <v>8.8749099653073645E-6</v>
      </c>
      <c r="K342" s="182" t="s">
        <v>62</v>
      </c>
    </row>
    <row r="343" spans="1:11" x14ac:dyDescent="0.2">
      <c r="A343" s="176" t="s">
        <v>1249</v>
      </c>
      <c r="B343" s="177" t="s">
        <v>1250</v>
      </c>
      <c r="C343" s="177" t="s">
        <v>65</v>
      </c>
      <c r="D343" s="177" t="s">
        <v>1251</v>
      </c>
      <c r="E343" s="178" t="s">
        <v>67</v>
      </c>
      <c r="F343" s="177">
        <v>3</v>
      </c>
      <c r="G343" s="177">
        <v>75.680000000000007</v>
      </c>
      <c r="H343" s="179" t="s">
        <v>1252</v>
      </c>
      <c r="I343" s="180">
        <v>280.5</v>
      </c>
      <c r="J343" s="184">
        <v>3.1360698479071753E-5</v>
      </c>
      <c r="K343" s="182" t="s">
        <v>62</v>
      </c>
    </row>
    <row r="344" spans="1:11" ht="29.25" x14ac:dyDescent="0.2">
      <c r="A344" s="176" t="s">
        <v>1253</v>
      </c>
      <c r="B344" s="177" t="s">
        <v>1254</v>
      </c>
      <c r="C344" s="177" t="s">
        <v>65</v>
      </c>
      <c r="D344" s="177" t="s">
        <v>1255</v>
      </c>
      <c r="E344" s="178" t="s">
        <v>67</v>
      </c>
      <c r="F344" s="177">
        <v>10</v>
      </c>
      <c r="G344" s="177">
        <v>73.31</v>
      </c>
      <c r="H344" s="179" t="s">
        <v>1256</v>
      </c>
      <c r="I344" s="180">
        <v>905.7</v>
      </c>
      <c r="J344" s="184">
        <v>1.0125983819071403E-4</v>
      </c>
      <c r="K344" s="182" t="s">
        <v>62</v>
      </c>
    </row>
    <row r="345" spans="1:11" ht="29.25" x14ac:dyDescent="0.2">
      <c r="A345" s="176" t="s">
        <v>1257</v>
      </c>
      <c r="B345" s="177" t="s">
        <v>1258</v>
      </c>
      <c r="C345" s="177" t="s">
        <v>58</v>
      </c>
      <c r="D345" s="177" t="s">
        <v>1259</v>
      </c>
      <c r="E345" s="178" t="s">
        <v>67</v>
      </c>
      <c r="F345" s="177">
        <v>6</v>
      </c>
      <c r="G345" s="177">
        <v>20.8</v>
      </c>
      <c r="H345" s="179" t="s">
        <v>1260</v>
      </c>
      <c r="I345" s="180">
        <v>154.19999999999999</v>
      </c>
      <c r="J345" s="184">
        <v>1.7239998949992386E-5</v>
      </c>
      <c r="K345" s="182" t="s">
        <v>62</v>
      </c>
    </row>
    <row r="346" spans="1:11" ht="29.25" x14ac:dyDescent="0.2">
      <c r="A346" s="176" t="s">
        <v>1261</v>
      </c>
      <c r="B346" s="177" t="s">
        <v>1262</v>
      </c>
      <c r="C346" s="177" t="s">
        <v>58</v>
      </c>
      <c r="D346" s="177" t="s">
        <v>1263</v>
      </c>
      <c r="E346" s="178" t="s">
        <v>67</v>
      </c>
      <c r="F346" s="177">
        <v>3</v>
      </c>
      <c r="G346" s="177">
        <v>80.459999999999994</v>
      </c>
      <c r="H346" s="179" t="s">
        <v>1264</v>
      </c>
      <c r="I346" s="180">
        <v>298.2</v>
      </c>
      <c r="J346" s="184">
        <v>3.3339608864382164E-5</v>
      </c>
      <c r="K346" s="182" t="s">
        <v>62</v>
      </c>
    </row>
    <row r="347" spans="1:11" ht="29.25" x14ac:dyDescent="0.2">
      <c r="A347" s="176" t="s">
        <v>1265</v>
      </c>
      <c r="B347" s="177" t="s">
        <v>1266</v>
      </c>
      <c r="C347" s="177" t="s">
        <v>58</v>
      </c>
      <c r="D347" s="177" t="s">
        <v>1267</v>
      </c>
      <c r="E347" s="178" t="s">
        <v>67</v>
      </c>
      <c r="F347" s="177">
        <v>312</v>
      </c>
      <c r="G347" s="177">
        <v>10.31</v>
      </c>
      <c r="H347" s="179" t="s">
        <v>1268</v>
      </c>
      <c r="I347" s="180">
        <v>3974.88</v>
      </c>
      <c r="J347" s="184">
        <v>4.4440289900353914E-4</v>
      </c>
      <c r="K347" s="182" t="s">
        <v>62</v>
      </c>
    </row>
    <row r="348" spans="1:11" ht="29.25" x14ac:dyDescent="0.2">
      <c r="A348" s="176" t="s">
        <v>1269</v>
      </c>
      <c r="B348" s="177" t="s">
        <v>1270</v>
      </c>
      <c r="C348" s="177" t="s">
        <v>58</v>
      </c>
      <c r="D348" s="177" t="s">
        <v>1271</v>
      </c>
      <c r="E348" s="178" t="s">
        <v>67</v>
      </c>
      <c r="F348" s="177">
        <v>199</v>
      </c>
      <c r="G348" s="177">
        <v>10.46</v>
      </c>
      <c r="H348" s="179" t="s">
        <v>1272</v>
      </c>
      <c r="I348" s="180">
        <v>2571.08</v>
      </c>
      <c r="J348" s="184">
        <v>2.8745406290756433E-4</v>
      </c>
      <c r="K348" s="182" t="s">
        <v>62</v>
      </c>
    </row>
    <row r="349" spans="1:11" ht="29.25" x14ac:dyDescent="0.2">
      <c r="A349" s="176" t="s">
        <v>1273</v>
      </c>
      <c r="B349" s="177" t="s">
        <v>1274</v>
      </c>
      <c r="C349" s="177" t="s">
        <v>58</v>
      </c>
      <c r="D349" s="177" t="s">
        <v>1275</v>
      </c>
      <c r="E349" s="178" t="s">
        <v>67</v>
      </c>
      <c r="F349" s="177">
        <v>5</v>
      </c>
      <c r="G349" s="177">
        <v>21.35</v>
      </c>
      <c r="H349" s="179" t="s">
        <v>1276</v>
      </c>
      <c r="I349" s="180">
        <v>131.9</v>
      </c>
      <c r="J349" s="184">
        <v>1.4746795470194525E-5</v>
      </c>
      <c r="K349" s="182" t="s">
        <v>62</v>
      </c>
    </row>
    <row r="350" spans="1:11" ht="29.25" x14ac:dyDescent="0.2">
      <c r="A350" s="176" t="s">
        <v>1277</v>
      </c>
      <c r="B350" s="177" t="s">
        <v>1278</v>
      </c>
      <c r="C350" s="177" t="s">
        <v>58</v>
      </c>
      <c r="D350" s="177" t="s">
        <v>1279</v>
      </c>
      <c r="E350" s="178" t="s">
        <v>67</v>
      </c>
      <c r="F350" s="177">
        <v>6</v>
      </c>
      <c r="G350" s="177">
        <v>29.09</v>
      </c>
      <c r="H350" s="179" t="s">
        <v>1280</v>
      </c>
      <c r="I350" s="180">
        <v>215.64</v>
      </c>
      <c r="J350" s="184">
        <v>2.4109165846798689E-5</v>
      </c>
      <c r="K350" s="182" t="s">
        <v>62</v>
      </c>
    </row>
    <row r="351" spans="1:11" ht="19.5" x14ac:dyDescent="0.2">
      <c r="A351" s="176" t="s">
        <v>1281</v>
      </c>
      <c r="B351" s="177" t="s">
        <v>1282</v>
      </c>
      <c r="C351" s="177" t="s">
        <v>65</v>
      </c>
      <c r="D351" s="177" t="s">
        <v>1283</v>
      </c>
      <c r="E351" s="178" t="s">
        <v>67</v>
      </c>
      <c r="F351" s="177">
        <v>1</v>
      </c>
      <c r="G351" s="177">
        <v>19.82</v>
      </c>
      <c r="H351" s="179" t="s">
        <v>1284</v>
      </c>
      <c r="I351" s="180">
        <v>24.49</v>
      </c>
      <c r="J351" s="184">
        <v>2.7380517139125388E-6</v>
      </c>
      <c r="K351" s="182" t="s">
        <v>62</v>
      </c>
    </row>
    <row r="352" spans="1:11" ht="29.25" x14ac:dyDescent="0.2">
      <c r="A352" s="176" t="s">
        <v>1285</v>
      </c>
      <c r="B352" s="177" t="s">
        <v>1286</v>
      </c>
      <c r="C352" s="177" t="s">
        <v>58</v>
      </c>
      <c r="D352" s="177" t="s">
        <v>1287</v>
      </c>
      <c r="E352" s="178" t="s">
        <v>67</v>
      </c>
      <c r="F352" s="177">
        <v>224</v>
      </c>
      <c r="G352" s="177">
        <v>10.07</v>
      </c>
      <c r="H352" s="179" t="s">
        <v>1288</v>
      </c>
      <c r="I352" s="180">
        <v>2786.56</v>
      </c>
      <c r="J352" s="184">
        <v>3.115453402989026E-4</v>
      </c>
      <c r="K352" s="182" t="s">
        <v>62</v>
      </c>
    </row>
    <row r="353" spans="1:11" ht="29.25" x14ac:dyDescent="0.2">
      <c r="A353" s="176" t="s">
        <v>1289</v>
      </c>
      <c r="B353" s="177" t="s">
        <v>1290</v>
      </c>
      <c r="C353" s="177" t="s">
        <v>58</v>
      </c>
      <c r="D353" s="177" t="s">
        <v>1291</v>
      </c>
      <c r="E353" s="178" t="s">
        <v>67</v>
      </c>
      <c r="F353" s="177">
        <v>91</v>
      </c>
      <c r="G353" s="177">
        <v>9.6999999999999993</v>
      </c>
      <c r="H353" s="179" t="s">
        <v>1292</v>
      </c>
      <c r="I353" s="180">
        <v>1090.18</v>
      </c>
      <c r="J353" s="184">
        <v>1.2188522733659339E-4</v>
      </c>
      <c r="K353" s="182" t="s">
        <v>62</v>
      </c>
    </row>
    <row r="354" spans="1:11" ht="29.25" x14ac:dyDescent="0.2">
      <c r="A354" s="176" t="s">
        <v>1293</v>
      </c>
      <c r="B354" s="177" t="s">
        <v>1294</v>
      </c>
      <c r="C354" s="177" t="s">
        <v>58</v>
      </c>
      <c r="D354" s="177" t="s">
        <v>1295</v>
      </c>
      <c r="E354" s="178" t="s">
        <v>67</v>
      </c>
      <c r="F354" s="177">
        <v>4</v>
      </c>
      <c r="G354" s="177">
        <v>20.329999999999998</v>
      </c>
      <c r="H354" s="179" t="s">
        <v>1296</v>
      </c>
      <c r="I354" s="180">
        <v>100.48</v>
      </c>
      <c r="J354" s="184">
        <v>1.1233950029151978E-5</v>
      </c>
      <c r="K354" s="182" t="s">
        <v>62</v>
      </c>
    </row>
    <row r="355" spans="1:11" ht="29.25" x14ac:dyDescent="0.2">
      <c r="A355" s="176" t="s">
        <v>1297</v>
      </c>
      <c r="B355" s="177" t="s">
        <v>1298</v>
      </c>
      <c r="C355" s="177" t="s">
        <v>58</v>
      </c>
      <c r="D355" s="177" t="s">
        <v>1299</v>
      </c>
      <c r="E355" s="178" t="s">
        <v>67</v>
      </c>
      <c r="F355" s="177">
        <v>33</v>
      </c>
      <c r="G355" s="177">
        <v>28.22</v>
      </c>
      <c r="H355" s="179" t="s">
        <v>1300</v>
      </c>
      <c r="I355" s="180">
        <v>1150.3800000000001</v>
      </c>
      <c r="J355" s="184">
        <v>1.2861575870358135E-4</v>
      </c>
      <c r="K355" s="182" t="s">
        <v>62</v>
      </c>
    </row>
    <row r="356" spans="1:11" ht="29.25" x14ac:dyDescent="0.2">
      <c r="A356" s="176" t="s">
        <v>1301</v>
      </c>
      <c r="B356" s="177" t="s">
        <v>1302</v>
      </c>
      <c r="C356" s="177" t="s">
        <v>58</v>
      </c>
      <c r="D356" s="177" t="s">
        <v>1303</v>
      </c>
      <c r="E356" s="178" t="s">
        <v>67</v>
      </c>
      <c r="F356" s="177">
        <v>8</v>
      </c>
      <c r="G356" s="177">
        <v>29.86</v>
      </c>
      <c r="H356" s="179" t="s">
        <v>1304</v>
      </c>
      <c r="I356" s="180">
        <v>295.12</v>
      </c>
      <c r="J356" s="184">
        <v>3.2995256096768824E-5</v>
      </c>
      <c r="K356" s="182" t="s">
        <v>62</v>
      </c>
    </row>
    <row r="357" spans="1:11" ht="29.25" x14ac:dyDescent="0.2">
      <c r="A357" s="176" t="s">
        <v>1305</v>
      </c>
      <c r="B357" s="177" t="s">
        <v>1306</v>
      </c>
      <c r="C357" s="177" t="s">
        <v>58</v>
      </c>
      <c r="D357" s="177" t="s">
        <v>1307</v>
      </c>
      <c r="E357" s="178" t="s">
        <v>67</v>
      </c>
      <c r="F357" s="177">
        <v>18</v>
      </c>
      <c r="G357" s="177">
        <v>41.54</v>
      </c>
      <c r="H357" s="179" t="s">
        <v>1308</v>
      </c>
      <c r="I357" s="180">
        <v>923.76</v>
      </c>
      <c r="J357" s="184">
        <v>1.0327899760081041E-4</v>
      </c>
      <c r="K357" s="182" t="s">
        <v>62</v>
      </c>
    </row>
    <row r="358" spans="1:11" ht="29.25" x14ac:dyDescent="0.2">
      <c r="A358" s="176" t="s">
        <v>1309</v>
      </c>
      <c r="B358" s="177" t="s">
        <v>1310</v>
      </c>
      <c r="C358" s="177" t="s">
        <v>58</v>
      </c>
      <c r="D358" s="177" t="s">
        <v>1311</v>
      </c>
      <c r="E358" s="178" t="s">
        <v>67</v>
      </c>
      <c r="F358" s="177">
        <v>1</v>
      </c>
      <c r="G358" s="177">
        <v>47.85</v>
      </c>
      <c r="H358" s="179" t="s">
        <v>1312</v>
      </c>
      <c r="I358" s="180">
        <v>59.11</v>
      </c>
      <c r="J358" s="184">
        <v>6.6086662641637479E-6</v>
      </c>
      <c r="K358" s="182" t="s">
        <v>62</v>
      </c>
    </row>
    <row r="359" spans="1:11" ht="29.25" x14ac:dyDescent="0.2">
      <c r="A359" s="176" t="s">
        <v>1313</v>
      </c>
      <c r="B359" s="177" t="s">
        <v>1314</v>
      </c>
      <c r="C359" s="177" t="s">
        <v>58</v>
      </c>
      <c r="D359" s="177" t="s">
        <v>1315</v>
      </c>
      <c r="E359" s="178" t="s">
        <v>67</v>
      </c>
      <c r="F359" s="177">
        <v>29</v>
      </c>
      <c r="G359" s="177">
        <v>14.77</v>
      </c>
      <c r="H359" s="179" t="s">
        <v>1316</v>
      </c>
      <c r="I359" s="180">
        <v>529.25</v>
      </c>
      <c r="J359" s="184">
        <v>5.9171656577713815E-5</v>
      </c>
      <c r="K359" s="182" t="s">
        <v>62</v>
      </c>
    </row>
    <row r="360" spans="1:11" ht="29.25" x14ac:dyDescent="0.2">
      <c r="A360" s="176" t="s">
        <v>1317</v>
      </c>
      <c r="B360" s="177" t="s">
        <v>1318</v>
      </c>
      <c r="C360" s="177" t="s">
        <v>58</v>
      </c>
      <c r="D360" s="177" t="s">
        <v>1319</v>
      </c>
      <c r="E360" s="178" t="s">
        <v>67</v>
      </c>
      <c r="F360" s="177">
        <v>36</v>
      </c>
      <c r="G360" s="177">
        <v>19.8</v>
      </c>
      <c r="H360" s="179" t="s">
        <v>1320</v>
      </c>
      <c r="I360" s="180">
        <v>880.56</v>
      </c>
      <c r="J360" s="184">
        <v>9.8449114626493483E-5</v>
      </c>
      <c r="K360" s="182" t="s">
        <v>62</v>
      </c>
    </row>
    <row r="361" spans="1:11" ht="29.25" x14ac:dyDescent="0.2">
      <c r="A361" s="176" t="s">
        <v>1321</v>
      </c>
      <c r="B361" s="177" t="s">
        <v>1322</v>
      </c>
      <c r="C361" s="177" t="s">
        <v>58</v>
      </c>
      <c r="D361" s="177" t="s">
        <v>1323</v>
      </c>
      <c r="E361" s="178" t="s">
        <v>67</v>
      </c>
      <c r="F361" s="177">
        <v>3</v>
      </c>
      <c r="G361" s="177">
        <v>38.17</v>
      </c>
      <c r="H361" s="179" t="s">
        <v>1324</v>
      </c>
      <c r="I361" s="180">
        <v>141.47999999999999</v>
      </c>
      <c r="J361" s="184">
        <v>1.5817866740887955E-5</v>
      </c>
      <c r="K361" s="182" t="s">
        <v>62</v>
      </c>
    </row>
    <row r="362" spans="1:11" ht="29.25" x14ac:dyDescent="0.2">
      <c r="A362" s="176" t="s">
        <v>1325</v>
      </c>
      <c r="B362" s="177" t="s">
        <v>1326</v>
      </c>
      <c r="C362" s="177" t="s">
        <v>58</v>
      </c>
      <c r="D362" s="177" t="s">
        <v>1327</v>
      </c>
      <c r="E362" s="178" t="s">
        <v>67</v>
      </c>
      <c r="F362" s="177">
        <v>23</v>
      </c>
      <c r="G362" s="177">
        <v>52.76</v>
      </c>
      <c r="H362" s="179" t="s">
        <v>1328</v>
      </c>
      <c r="I362" s="180">
        <v>1499.14</v>
      </c>
      <c r="J362" s="184">
        <v>1.6760811949346035E-4</v>
      </c>
      <c r="K362" s="182" t="s">
        <v>62</v>
      </c>
    </row>
    <row r="363" spans="1:11" ht="29.25" x14ac:dyDescent="0.2">
      <c r="A363" s="176" t="s">
        <v>1329</v>
      </c>
      <c r="B363" s="177" t="s">
        <v>1330</v>
      </c>
      <c r="C363" s="177" t="s">
        <v>58</v>
      </c>
      <c r="D363" s="177" t="s">
        <v>1331</v>
      </c>
      <c r="E363" s="178" t="s">
        <v>67</v>
      </c>
      <c r="F363" s="177">
        <v>3</v>
      </c>
      <c r="G363" s="177">
        <v>7.58</v>
      </c>
      <c r="H363" s="179" t="s">
        <v>1332</v>
      </c>
      <c r="I363" s="180">
        <v>28.08</v>
      </c>
      <c r="J363" s="184">
        <v>3.1394239333060062E-6</v>
      </c>
      <c r="K363" s="182" t="s">
        <v>62</v>
      </c>
    </row>
    <row r="364" spans="1:11" ht="29.25" x14ac:dyDescent="0.2">
      <c r="A364" s="176" t="s">
        <v>1333</v>
      </c>
      <c r="B364" s="177" t="s">
        <v>1334</v>
      </c>
      <c r="C364" s="177" t="s">
        <v>58</v>
      </c>
      <c r="D364" s="177" t="s">
        <v>1335</v>
      </c>
      <c r="E364" s="178" t="s">
        <v>67</v>
      </c>
      <c r="F364" s="177">
        <v>347</v>
      </c>
      <c r="G364" s="177">
        <v>6.01</v>
      </c>
      <c r="H364" s="179" t="s">
        <v>1336</v>
      </c>
      <c r="I364" s="180">
        <v>2574.7399999999998</v>
      </c>
      <c r="J364" s="184">
        <v>2.8786326132622175E-4</v>
      </c>
      <c r="K364" s="182" t="s">
        <v>62</v>
      </c>
    </row>
    <row r="365" spans="1:11" ht="29.25" x14ac:dyDescent="0.2">
      <c r="A365" s="176" t="s">
        <v>1337</v>
      </c>
      <c r="B365" s="177" t="s">
        <v>1338</v>
      </c>
      <c r="C365" s="177" t="s">
        <v>58</v>
      </c>
      <c r="D365" s="177" t="s">
        <v>1339</v>
      </c>
      <c r="E365" s="178" t="s">
        <v>67</v>
      </c>
      <c r="F365" s="177">
        <v>25</v>
      </c>
      <c r="G365" s="177">
        <v>14.45</v>
      </c>
      <c r="H365" s="179" t="s">
        <v>1340</v>
      </c>
      <c r="I365" s="180">
        <v>446.25</v>
      </c>
      <c r="J365" s="184">
        <v>4.9892020307614154E-5</v>
      </c>
      <c r="K365" s="182" t="s">
        <v>62</v>
      </c>
    </row>
    <row r="366" spans="1:11" ht="29.25" x14ac:dyDescent="0.2">
      <c r="A366" s="176" t="s">
        <v>1341</v>
      </c>
      <c r="B366" s="177" t="s">
        <v>1342</v>
      </c>
      <c r="C366" s="177" t="s">
        <v>58</v>
      </c>
      <c r="D366" s="177" t="s">
        <v>1343</v>
      </c>
      <c r="E366" s="178" t="s">
        <v>67</v>
      </c>
      <c r="F366" s="177">
        <v>115</v>
      </c>
      <c r="G366" s="177">
        <v>18.78</v>
      </c>
      <c r="H366" s="179" t="s">
        <v>1344</v>
      </c>
      <c r="I366" s="180">
        <v>2668</v>
      </c>
      <c r="J366" s="184">
        <v>2.9828999480272167E-4</v>
      </c>
      <c r="K366" s="182" t="s">
        <v>62</v>
      </c>
    </row>
    <row r="367" spans="1:11" ht="19.5" x14ac:dyDescent="0.2">
      <c r="A367" s="176" t="s">
        <v>1345</v>
      </c>
      <c r="B367" s="177" t="s">
        <v>1346</v>
      </c>
      <c r="C367" s="177" t="s">
        <v>65</v>
      </c>
      <c r="D367" s="177" t="s">
        <v>1347</v>
      </c>
      <c r="E367" s="178" t="s">
        <v>399</v>
      </c>
      <c r="F367" s="177">
        <v>6</v>
      </c>
      <c r="G367" s="177">
        <v>21.8</v>
      </c>
      <c r="H367" s="179" t="s">
        <v>1348</v>
      </c>
      <c r="I367" s="180">
        <v>161.58000000000001</v>
      </c>
      <c r="J367" s="184">
        <v>1.8065103958104865E-5</v>
      </c>
      <c r="K367" s="182" t="s">
        <v>62</v>
      </c>
    </row>
    <row r="368" spans="1:11" ht="19.5" x14ac:dyDescent="0.2">
      <c r="A368" s="176" t="s">
        <v>1349</v>
      </c>
      <c r="B368" s="177" t="s">
        <v>1350</v>
      </c>
      <c r="C368" s="177" t="s">
        <v>65</v>
      </c>
      <c r="D368" s="177" t="s">
        <v>1351</v>
      </c>
      <c r="E368" s="178" t="s">
        <v>67</v>
      </c>
      <c r="F368" s="177">
        <v>10</v>
      </c>
      <c r="G368" s="177">
        <v>26.81</v>
      </c>
      <c r="H368" s="179" t="s">
        <v>1352</v>
      </c>
      <c r="I368" s="180">
        <v>331.2</v>
      </c>
      <c r="J368" s="184">
        <v>3.7029102803096487E-5</v>
      </c>
      <c r="K368" s="182" t="s">
        <v>62</v>
      </c>
    </row>
    <row r="369" spans="1:11" ht="19.5" x14ac:dyDescent="0.2">
      <c r="A369" s="176" t="s">
        <v>1353</v>
      </c>
      <c r="B369" s="177" t="s">
        <v>1354</v>
      </c>
      <c r="C369" s="177" t="s">
        <v>65</v>
      </c>
      <c r="D369" s="177" t="s">
        <v>1355</v>
      </c>
      <c r="E369" s="178" t="s">
        <v>399</v>
      </c>
      <c r="F369" s="177">
        <v>2</v>
      </c>
      <c r="G369" s="177">
        <v>30.85</v>
      </c>
      <c r="H369" s="179" t="s">
        <v>1356</v>
      </c>
      <c r="I369" s="180">
        <v>76.22</v>
      </c>
      <c r="J369" s="184">
        <v>8.5216129699638106E-6</v>
      </c>
      <c r="K369" s="182" t="s">
        <v>62</v>
      </c>
    </row>
    <row r="370" spans="1:11" ht="29.25" x14ac:dyDescent="0.2">
      <c r="A370" s="176" t="s">
        <v>1357</v>
      </c>
      <c r="B370" s="177" t="s">
        <v>1358</v>
      </c>
      <c r="C370" s="177" t="s">
        <v>58</v>
      </c>
      <c r="D370" s="177" t="s">
        <v>1359</v>
      </c>
      <c r="E370" s="178" t="s">
        <v>67</v>
      </c>
      <c r="F370" s="177">
        <v>4</v>
      </c>
      <c r="G370" s="177">
        <v>11.56</v>
      </c>
      <c r="H370" s="179" t="s">
        <v>1360</v>
      </c>
      <c r="I370" s="180">
        <v>57.12</v>
      </c>
      <c r="J370" s="184">
        <v>6.3861785993746113E-6</v>
      </c>
      <c r="K370" s="182" t="s">
        <v>62</v>
      </c>
    </row>
    <row r="371" spans="1:11" ht="19.5" x14ac:dyDescent="0.2">
      <c r="A371" s="176" t="s">
        <v>1361</v>
      </c>
      <c r="B371" s="177" t="s">
        <v>1362</v>
      </c>
      <c r="C371" s="177" t="s">
        <v>65</v>
      </c>
      <c r="D371" s="177" t="s">
        <v>1363</v>
      </c>
      <c r="E371" s="178" t="s">
        <v>67</v>
      </c>
      <c r="F371" s="177">
        <v>7</v>
      </c>
      <c r="G371" s="177">
        <v>26</v>
      </c>
      <c r="H371" s="179" t="s">
        <v>1364</v>
      </c>
      <c r="I371" s="180">
        <v>224.84</v>
      </c>
      <c r="J371" s="184">
        <v>2.5137752035773593E-5</v>
      </c>
      <c r="K371" s="182" t="s">
        <v>62</v>
      </c>
    </row>
    <row r="372" spans="1:11" ht="19.5" x14ac:dyDescent="0.2">
      <c r="A372" s="176" t="s">
        <v>1365</v>
      </c>
      <c r="B372" s="177" t="s">
        <v>1366</v>
      </c>
      <c r="C372" s="177" t="s">
        <v>58</v>
      </c>
      <c r="D372" s="177" t="s">
        <v>1367</v>
      </c>
      <c r="E372" s="178" t="s">
        <v>67</v>
      </c>
      <c r="F372" s="177">
        <v>9</v>
      </c>
      <c r="G372" s="177">
        <v>39.380000000000003</v>
      </c>
      <c r="H372" s="179" t="s">
        <v>1368</v>
      </c>
      <c r="I372" s="180">
        <v>437.85</v>
      </c>
      <c r="J372" s="184">
        <v>4.8952876395941415E-5</v>
      </c>
      <c r="K372" s="182" t="s">
        <v>62</v>
      </c>
    </row>
    <row r="373" spans="1:11" ht="19.5" x14ac:dyDescent="0.2">
      <c r="A373" s="176" t="s">
        <v>1369</v>
      </c>
      <c r="B373" s="177" t="s">
        <v>1370</v>
      </c>
      <c r="C373" s="177" t="s">
        <v>58</v>
      </c>
      <c r="D373" s="177" t="s">
        <v>1371</v>
      </c>
      <c r="E373" s="178" t="s">
        <v>67</v>
      </c>
      <c r="F373" s="177">
        <v>3</v>
      </c>
      <c r="G373" s="177">
        <v>14.66</v>
      </c>
      <c r="H373" s="179" t="s">
        <v>1372</v>
      </c>
      <c r="I373" s="180">
        <v>54.33</v>
      </c>
      <c r="J373" s="184">
        <v>6.0742486572833097E-6</v>
      </c>
      <c r="K373" s="182" t="s">
        <v>62</v>
      </c>
    </row>
    <row r="374" spans="1:11" ht="19.5" x14ac:dyDescent="0.2">
      <c r="A374" s="176" t="s">
        <v>1373</v>
      </c>
      <c r="B374" s="177" t="s">
        <v>1374</v>
      </c>
      <c r="C374" s="177" t="s">
        <v>58</v>
      </c>
      <c r="D374" s="177" t="s">
        <v>1375</v>
      </c>
      <c r="E374" s="178" t="s">
        <v>67</v>
      </c>
      <c r="F374" s="177">
        <v>44</v>
      </c>
      <c r="G374" s="177">
        <v>17.350000000000001</v>
      </c>
      <c r="H374" s="179" t="s">
        <v>1376</v>
      </c>
      <c r="I374" s="180">
        <v>942.92</v>
      </c>
      <c r="J374" s="184">
        <v>1.0542114014219728E-4</v>
      </c>
      <c r="K374" s="182" t="s">
        <v>62</v>
      </c>
    </row>
    <row r="375" spans="1:11" ht="19.5" x14ac:dyDescent="0.2">
      <c r="A375" s="176" t="s">
        <v>1377</v>
      </c>
      <c r="B375" s="177" t="s">
        <v>1378</v>
      </c>
      <c r="C375" s="177" t="s">
        <v>58</v>
      </c>
      <c r="D375" s="177" t="s">
        <v>1379</v>
      </c>
      <c r="E375" s="178" t="s">
        <v>67</v>
      </c>
      <c r="F375" s="177">
        <v>5</v>
      </c>
      <c r="G375" s="177">
        <v>44.37</v>
      </c>
      <c r="H375" s="179" t="s">
        <v>1380</v>
      </c>
      <c r="I375" s="180">
        <v>274.05</v>
      </c>
      <c r="J375" s="184">
        <v>3.0639570118323044E-5</v>
      </c>
      <c r="K375" s="182" t="s">
        <v>62</v>
      </c>
    </row>
    <row r="376" spans="1:11" x14ac:dyDescent="0.2">
      <c r="A376" s="176" t="s">
        <v>1381</v>
      </c>
      <c r="B376" s="177" t="s">
        <v>1382</v>
      </c>
      <c r="C376" s="177" t="s">
        <v>65</v>
      </c>
      <c r="D376" s="177" t="s">
        <v>1383</v>
      </c>
      <c r="E376" s="178" t="s">
        <v>67</v>
      </c>
      <c r="F376" s="177">
        <v>7</v>
      </c>
      <c r="G376" s="177">
        <v>31.88</v>
      </c>
      <c r="H376" s="179" t="s">
        <v>1384</v>
      </c>
      <c r="I376" s="180">
        <v>275.66000000000003</v>
      </c>
      <c r="J376" s="184">
        <v>3.0819572701393657E-5</v>
      </c>
      <c r="K376" s="182" t="s">
        <v>62</v>
      </c>
    </row>
    <row r="377" spans="1:11" x14ac:dyDescent="0.2">
      <c r="A377" s="176" t="s">
        <v>1385</v>
      </c>
      <c r="B377" s="177" t="s">
        <v>1386</v>
      </c>
      <c r="C377" s="177" t="s">
        <v>65</v>
      </c>
      <c r="D377" s="177" t="s">
        <v>1387</v>
      </c>
      <c r="E377" s="178" t="s">
        <v>67</v>
      </c>
      <c r="F377" s="177">
        <v>3</v>
      </c>
      <c r="G377" s="177">
        <v>522.41999999999996</v>
      </c>
      <c r="H377" s="179" t="s">
        <v>1388</v>
      </c>
      <c r="I377" s="180">
        <v>1936.2</v>
      </c>
      <c r="J377" s="184">
        <v>2.1647267164056589E-4</v>
      </c>
      <c r="K377" s="182" t="s">
        <v>62</v>
      </c>
    </row>
    <row r="378" spans="1:11" ht="19.5" x14ac:dyDescent="0.2">
      <c r="A378" s="176" t="s">
        <v>1389</v>
      </c>
      <c r="B378" s="177" t="s">
        <v>1390</v>
      </c>
      <c r="C378" s="177" t="s">
        <v>58</v>
      </c>
      <c r="D378" s="177" t="s">
        <v>1391</v>
      </c>
      <c r="E378" s="178" t="s">
        <v>67</v>
      </c>
      <c r="F378" s="177">
        <v>2</v>
      </c>
      <c r="G378" s="177">
        <v>103.17</v>
      </c>
      <c r="H378" s="179" t="s">
        <v>1392</v>
      </c>
      <c r="I378" s="180">
        <v>254.92</v>
      </c>
      <c r="J378" s="184">
        <v>2.8500781662335012E-5</v>
      </c>
      <c r="K378" s="182" t="s">
        <v>62</v>
      </c>
    </row>
    <row r="379" spans="1:11" ht="29.25" x14ac:dyDescent="0.2">
      <c r="A379" s="176" t="s">
        <v>1393</v>
      </c>
      <c r="B379" s="177" t="s">
        <v>1394</v>
      </c>
      <c r="C379" s="177" t="s">
        <v>58</v>
      </c>
      <c r="D379" s="177" t="s">
        <v>1395</v>
      </c>
      <c r="E379" s="178" t="s">
        <v>67</v>
      </c>
      <c r="F379" s="177">
        <v>23</v>
      </c>
      <c r="G379" s="177">
        <v>69.290000000000006</v>
      </c>
      <c r="H379" s="179" t="s">
        <v>1396</v>
      </c>
      <c r="I379" s="180">
        <v>1968.8</v>
      </c>
      <c r="J379" s="184">
        <v>2.2011744444062911E-4</v>
      </c>
      <c r="K379" s="182" t="s">
        <v>62</v>
      </c>
    </row>
    <row r="380" spans="1:11" ht="19.5" x14ac:dyDescent="0.2">
      <c r="A380" s="176" t="s">
        <v>1397</v>
      </c>
      <c r="B380" s="177" t="s">
        <v>1398</v>
      </c>
      <c r="C380" s="177" t="s">
        <v>65</v>
      </c>
      <c r="D380" s="177" t="s">
        <v>1399</v>
      </c>
      <c r="E380" s="178" t="s">
        <v>67</v>
      </c>
      <c r="F380" s="177">
        <v>2</v>
      </c>
      <c r="G380" s="177">
        <v>122.73</v>
      </c>
      <c r="H380" s="179" t="s">
        <v>1400</v>
      </c>
      <c r="I380" s="180">
        <v>303.24</v>
      </c>
      <c r="J380" s="184">
        <v>3.3903095211385804E-5</v>
      </c>
      <c r="K380" s="182" t="s">
        <v>62</v>
      </c>
    </row>
    <row r="381" spans="1:11" x14ac:dyDescent="0.2">
      <c r="A381" s="176" t="s">
        <v>1401</v>
      </c>
      <c r="B381" s="177" t="s">
        <v>1402</v>
      </c>
      <c r="C381" s="177" t="s">
        <v>65</v>
      </c>
      <c r="D381" s="177" t="s">
        <v>1403</v>
      </c>
      <c r="E381" s="178" t="s">
        <v>67</v>
      </c>
      <c r="F381" s="177">
        <v>5</v>
      </c>
      <c r="G381" s="177">
        <v>137.32</v>
      </c>
      <c r="H381" s="179" t="s">
        <v>1404</v>
      </c>
      <c r="I381" s="180">
        <v>848.25</v>
      </c>
      <c r="J381" s="184">
        <v>9.4836764651952282E-5</v>
      </c>
      <c r="K381" s="182" t="s">
        <v>62</v>
      </c>
    </row>
    <row r="382" spans="1:11" x14ac:dyDescent="0.2">
      <c r="A382" s="176" t="s">
        <v>1405</v>
      </c>
      <c r="B382" s="177" t="s">
        <v>1406</v>
      </c>
      <c r="C382" s="177" t="s">
        <v>65</v>
      </c>
      <c r="D382" s="177" t="s">
        <v>1407</v>
      </c>
      <c r="E382" s="178" t="s">
        <v>67</v>
      </c>
      <c r="F382" s="177">
        <v>30</v>
      </c>
      <c r="G382" s="177">
        <v>30.17</v>
      </c>
      <c r="H382" s="179" t="s">
        <v>1408</v>
      </c>
      <c r="I382" s="180">
        <v>1118.0999999999999</v>
      </c>
      <c r="J382" s="184">
        <v>1.2500676281443894E-4</v>
      </c>
      <c r="K382" s="182" t="s">
        <v>62</v>
      </c>
    </row>
    <row r="383" spans="1:11" x14ac:dyDescent="0.2">
      <c r="A383" s="176" t="s">
        <v>1409</v>
      </c>
      <c r="B383" s="177" t="s">
        <v>1410</v>
      </c>
      <c r="C383" s="177" t="s">
        <v>65</v>
      </c>
      <c r="D383" s="177" t="s">
        <v>1411</v>
      </c>
      <c r="E383" s="178" t="s">
        <v>67</v>
      </c>
      <c r="F383" s="177">
        <v>3</v>
      </c>
      <c r="G383" s="177">
        <v>149.91</v>
      </c>
      <c r="H383" s="179" t="s">
        <v>1412</v>
      </c>
      <c r="I383" s="180">
        <v>555.6</v>
      </c>
      <c r="J383" s="184">
        <v>6.2117661586353885E-5</v>
      </c>
      <c r="K383" s="182" t="s">
        <v>62</v>
      </c>
    </row>
    <row r="384" spans="1:11" x14ac:dyDescent="0.2">
      <c r="A384" s="176" t="s">
        <v>1413</v>
      </c>
      <c r="B384" s="177" t="s">
        <v>1414</v>
      </c>
      <c r="C384" s="177" t="s">
        <v>65</v>
      </c>
      <c r="D384" s="177" t="s">
        <v>1415</v>
      </c>
      <c r="E384" s="178" t="s">
        <v>67</v>
      </c>
      <c r="F384" s="177">
        <v>2</v>
      </c>
      <c r="G384" s="177">
        <v>123.03</v>
      </c>
      <c r="H384" s="179" t="s">
        <v>1416</v>
      </c>
      <c r="I384" s="180">
        <v>303.98</v>
      </c>
      <c r="J384" s="184">
        <v>3.3985829317890308E-5</v>
      </c>
      <c r="K384" s="182" t="s">
        <v>62</v>
      </c>
    </row>
    <row r="385" spans="1:11" ht="19.5" x14ac:dyDescent="0.2">
      <c r="A385" s="176" t="s">
        <v>1417</v>
      </c>
      <c r="B385" s="177" t="s">
        <v>1418</v>
      </c>
      <c r="C385" s="177" t="s">
        <v>58</v>
      </c>
      <c r="D385" s="177" t="s">
        <v>1419</v>
      </c>
      <c r="E385" s="178" t="s">
        <v>67</v>
      </c>
      <c r="F385" s="177">
        <v>2</v>
      </c>
      <c r="G385" s="177">
        <v>17.920000000000002</v>
      </c>
      <c r="H385" s="179" t="s">
        <v>1420</v>
      </c>
      <c r="I385" s="180">
        <v>44.28</v>
      </c>
      <c r="J385" s="184">
        <v>4.9506300486748568E-6</v>
      </c>
      <c r="K385" s="182" t="s">
        <v>62</v>
      </c>
    </row>
    <row r="386" spans="1:11" ht="19.5" x14ac:dyDescent="0.2">
      <c r="A386" s="176" t="s">
        <v>1421</v>
      </c>
      <c r="B386" s="177" t="s">
        <v>1422</v>
      </c>
      <c r="C386" s="177" t="s">
        <v>65</v>
      </c>
      <c r="D386" s="177" t="s">
        <v>1423</v>
      </c>
      <c r="E386" s="178" t="s">
        <v>67</v>
      </c>
      <c r="F386" s="177">
        <v>39</v>
      </c>
      <c r="G386" s="177">
        <v>639.22</v>
      </c>
      <c r="H386" s="179" t="s">
        <v>1424</v>
      </c>
      <c r="I386" s="180">
        <v>30797.91</v>
      </c>
      <c r="J386" s="184">
        <v>3.443294008183917E-3</v>
      </c>
      <c r="K386" s="182" t="s">
        <v>62</v>
      </c>
    </row>
    <row r="387" spans="1:11" x14ac:dyDescent="0.2">
      <c r="A387" s="176" t="s">
        <v>1425</v>
      </c>
      <c r="B387" s="177"/>
      <c r="C387" s="177"/>
      <c r="D387" s="177" t="s">
        <v>1426</v>
      </c>
      <c r="E387" s="178"/>
      <c r="F387" s="177"/>
      <c r="G387" s="177"/>
      <c r="H387" s="179" t="s">
        <v>52</v>
      </c>
      <c r="I387" s="180">
        <v>37587.94</v>
      </c>
      <c r="J387" s="184">
        <v>4.2024386908714453E-3</v>
      </c>
      <c r="K387" s="182" t="s">
        <v>53</v>
      </c>
    </row>
    <row r="388" spans="1:11" ht="19.5" x14ac:dyDescent="0.2">
      <c r="A388" s="176" t="s">
        <v>1427</v>
      </c>
      <c r="B388" s="177" t="s">
        <v>1428</v>
      </c>
      <c r="C388" s="177" t="s">
        <v>58</v>
      </c>
      <c r="D388" s="177" t="s">
        <v>1429</v>
      </c>
      <c r="E388" s="178" t="s">
        <v>148</v>
      </c>
      <c r="F388" s="177">
        <v>1.74</v>
      </c>
      <c r="G388" s="177">
        <v>45.88</v>
      </c>
      <c r="H388" s="179" t="s">
        <v>1430</v>
      </c>
      <c r="I388" s="180">
        <v>98.62</v>
      </c>
      <c r="J388" s="184">
        <v>1.1025996734424443E-5</v>
      </c>
      <c r="K388" s="182" t="s">
        <v>62</v>
      </c>
    </row>
    <row r="389" spans="1:11" ht="19.5" x14ac:dyDescent="0.2">
      <c r="A389" s="176" t="s">
        <v>1431</v>
      </c>
      <c r="B389" s="177" t="s">
        <v>1432</v>
      </c>
      <c r="C389" s="177" t="s">
        <v>58</v>
      </c>
      <c r="D389" s="177" t="s">
        <v>1433</v>
      </c>
      <c r="E389" s="178" t="s">
        <v>148</v>
      </c>
      <c r="F389" s="177">
        <v>34.17</v>
      </c>
      <c r="G389" s="177">
        <v>17.559999999999999</v>
      </c>
      <c r="H389" s="179" t="s">
        <v>1434</v>
      </c>
      <c r="I389" s="180">
        <v>741.15</v>
      </c>
      <c r="J389" s="184">
        <v>8.2862679778124884E-5</v>
      </c>
      <c r="K389" s="182" t="s">
        <v>62</v>
      </c>
    </row>
    <row r="390" spans="1:11" ht="19.5" x14ac:dyDescent="0.2">
      <c r="A390" s="176" t="s">
        <v>1435</v>
      </c>
      <c r="B390" s="177" t="s">
        <v>1436</v>
      </c>
      <c r="C390" s="177" t="s">
        <v>58</v>
      </c>
      <c r="D390" s="177" t="s">
        <v>1437</v>
      </c>
      <c r="E390" s="178" t="s">
        <v>148</v>
      </c>
      <c r="F390" s="177">
        <v>60.57</v>
      </c>
      <c r="G390" s="177">
        <v>10.36</v>
      </c>
      <c r="H390" s="179" t="s">
        <v>1438</v>
      </c>
      <c r="I390" s="180">
        <v>775.3</v>
      </c>
      <c r="J390" s="184">
        <v>8.6680746990461068E-5</v>
      </c>
      <c r="K390" s="182" t="s">
        <v>62</v>
      </c>
    </row>
    <row r="391" spans="1:11" ht="19.5" x14ac:dyDescent="0.2">
      <c r="A391" s="176" t="s">
        <v>1439</v>
      </c>
      <c r="B391" s="177" t="s">
        <v>1440</v>
      </c>
      <c r="C391" s="177" t="s">
        <v>58</v>
      </c>
      <c r="D391" s="177" t="s">
        <v>1441</v>
      </c>
      <c r="E391" s="178" t="s">
        <v>148</v>
      </c>
      <c r="F391" s="177">
        <v>652.91</v>
      </c>
      <c r="G391" s="177">
        <v>5.19</v>
      </c>
      <c r="H391" s="179" t="s">
        <v>1442</v>
      </c>
      <c r="I391" s="180">
        <v>4185.1499999999996</v>
      </c>
      <c r="J391" s="184">
        <v>4.6791168356394698E-4</v>
      </c>
      <c r="K391" s="182" t="s">
        <v>62</v>
      </c>
    </row>
    <row r="392" spans="1:11" ht="19.5" x14ac:dyDescent="0.2">
      <c r="A392" s="176" t="s">
        <v>1443</v>
      </c>
      <c r="B392" s="177" t="s">
        <v>1444</v>
      </c>
      <c r="C392" s="177" t="s">
        <v>58</v>
      </c>
      <c r="D392" s="177" t="s">
        <v>1445</v>
      </c>
      <c r="E392" s="178" t="s">
        <v>148</v>
      </c>
      <c r="F392" s="177">
        <v>0.13</v>
      </c>
      <c r="G392" s="177">
        <v>19.059999999999999</v>
      </c>
      <c r="H392" s="179" t="s">
        <v>1446</v>
      </c>
      <c r="I392" s="180">
        <v>3.06</v>
      </c>
      <c r="J392" s="184">
        <v>3.4211671068078275E-7</v>
      </c>
      <c r="K392" s="182" t="s">
        <v>62</v>
      </c>
    </row>
    <row r="393" spans="1:11" ht="19.5" x14ac:dyDescent="0.2">
      <c r="A393" s="176" t="s">
        <v>1447</v>
      </c>
      <c r="B393" s="177" t="s">
        <v>1448</v>
      </c>
      <c r="C393" s="177" t="s">
        <v>58</v>
      </c>
      <c r="D393" s="177" t="s">
        <v>1449</v>
      </c>
      <c r="E393" s="178" t="s">
        <v>148</v>
      </c>
      <c r="F393" s="177">
        <v>5.38</v>
      </c>
      <c r="G393" s="177">
        <v>51.87</v>
      </c>
      <c r="H393" s="179" t="s">
        <v>1450</v>
      </c>
      <c r="I393" s="180">
        <v>344.75</v>
      </c>
      <c r="J393" s="184">
        <v>3.8544031374901912E-5</v>
      </c>
      <c r="K393" s="182" t="s">
        <v>62</v>
      </c>
    </row>
    <row r="394" spans="1:11" ht="29.25" x14ac:dyDescent="0.2">
      <c r="A394" s="176" t="s">
        <v>1451</v>
      </c>
      <c r="B394" s="177" t="s">
        <v>1452</v>
      </c>
      <c r="C394" s="177" t="s">
        <v>58</v>
      </c>
      <c r="D394" s="177" t="s">
        <v>1453</v>
      </c>
      <c r="E394" s="178" t="s">
        <v>67</v>
      </c>
      <c r="F394" s="177">
        <v>219</v>
      </c>
      <c r="G394" s="177">
        <v>6.34</v>
      </c>
      <c r="H394" s="179" t="s">
        <v>1454</v>
      </c>
      <c r="I394" s="180">
        <v>1714.77</v>
      </c>
      <c r="J394" s="184">
        <v>1.9171616731179276E-4</v>
      </c>
      <c r="K394" s="182" t="s">
        <v>62</v>
      </c>
    </row>
    <row r="395" spans="1:11" ht="29.25" x14ac:dyDescent="0.2">
      <c r="A395" s="176" t="s">
        <v>1455</v>
      </c>
      <c r="B395" s="177" t="s">
        <v>1456</v>
      </c>
      <c r="C395" s="177" t="s">
        <v>58</v>
      </c>
      <c r="D395" s="177" t="s">
        <v>1457</v>
      </c>
      <c r="E395" s="178" t="s">
        <v>67</v>
      </c>
      <c r="F395" s="177">
        <v>4</v>
      </c>
      <c r="G395" s="177">
        <v>8.4</v>
      </c>
      <c r="H395" s="179" t="s">
        <v>1458</v>
      </c>
      <c r="I395" s="180">
        <v>41.52</v>
      </c>
      <c r="J395" s="184">
        <v>4.6420541919823858E-6</v>
      </c>
      <c r="K395" s="182" t="s">
        <v>62</v>
      </c>
    </row>
    <row r="396" spans="1:11" ht="29.25" x14ac:dyDescent="0.2">
      <c r="A396" s="176" t="s">
        <v>1459</v>
      </c>
      <c r="B396" s="177" t="s">
        <v>1460</v>
      </c>
      <c r="C396" s="177" t="s">
        <v>58</v>
      </c>
      <c r="D396" s="177" t="s">
        <v>1461</v>
      </c>
      <c r="E396" s="178" t="s">
        <v>67</v>
      </c>
      <c r="F396" s="177">
        <v>6</v>
      </c>
      <c r="G396" s="177">
        <v>13.32</v>
      </c>
      <c r="H396" s="179" t="s">
        <v>1462</v>
      </c>
      <c r="I396" s="180">
        <v>98.76</v>
      </c>
      <c r="J396" s="184">
        <v>1.1041649132952323E-5</v>
      </c>
      <c r="K396" s="182" t="s">
        <v>62</v>
      </c>
    </row>
    <row r="397" spans="1:11" ht="19.5" x14ac:dyDescent="0.2">
      <c r="A397" s="176" t="s">
        <v>1463</v>
      </c>
      <c r="B397" s="177" t="s">
        <v>1464</v>
      </c>
      <c r="C397" s="177" t="s">
        <v>58</v>
      </c>
      <c r="D397" s="177" t="s">
        <v>1465</v>
      </c>
      <c r="E397" s="178" t="s">
        <v>67</v>
      </c>
      <c r="F397" s="177">
        <v>22</v>
      </c>
      <c r="G397" s="177">
        <v>7.57</v>
      </c>
      <c r="H397" s="179" t="s">
        <v>1466</v>
      </c>
      <c r="I397" s="180">
        <v>205.7</v>
      </c>
      <c r="J397" s="184">
        <v>2.2997845551319283E-5</v>
      </c>
      <c r="K397" s="182" t="s">
        <v>62</v>
      </c>
    </row>
    <row r="398" spans="1:11" ht="19.5" x14ac:dyDescent="0.2">
      <c r="A398" s="176" t="s">
        <v>1467</v>
      </c>
      <c r="B398" s="177" t="s">
        <v>1468</v>
      </c>
      <c r="C398" s="177" t="s">
        <v>58</v>
      </c>
      <c r="D398" s="177" t="s">
        <v>1469</v>
      </c>
      <c r="E398" s="178" t="s">
        <v>67</v>
      </c>
      <c r="F398" s="177">
        <v>1</v>
      </c>
      <c r="G398" s="177">
        <v>12.8</v>
      </c>
      <c r="H398" s="179" t="s">
        <v>1470</v>
      </c>
      <c r="I398" s="180">
        <v>15.81</v>
      </c>
      <c r="J398" s="184">
        <v>1.7676030051840442E-6</v>
      </c>
      <c r="K398" s="182" t="s">
        <v>62</v>
      </c>
    </row>
    <row r="399" spans="1:11" ht="19.5" x14ac:dyDescent="0.2">
      <c r="A399" s="176" t="s">
        <v>1471</v>
      </c>
      <c r="B399" s="177" t="s">
        <v>1472</v>
      </c>
      <c r="C399" s="177" t="s">
        <v>58</v>
      </c>
      <c r="D399" s="177" t="s">
        <v>1473</v>
      </c>
      <c r="E399" s="178" t="s">
        <v>67</v>
      </c>
      <c r="F399" s="177">
        <v>1</v>
      </c>
      <c r="G399" s="177">
        <v>14.69</v>
      </c>
      <c r="H399" s="179" t="s">
        <v>1474</v>
      </c>
      <c r="I399" s="180">
        <v>18.149999999999999</v>
      </c>
      <c r="J399" s="184">
        <v>2.0292216662928778E-6</v>
      </c>
      <c r="K399" s="182" t="s">
        <v>62</v>
      </c>
    </row>
    <row r="400" spans="1:11" ht="19.5" x14ac:dyDescent="0.2">
      <c r="A400" s="176" t="s">
        <v>1475</v>
      </c>
      <c r="B400" s="177" t="s">
        <v>1476</v>
      </c>
      <c r="C400" s="177" t="s">
        <v>58</v>
      </c>
      <c r="D400" s="177" t="s">
        <v>1477</v>
      </c>
      <c r="E400" s="178" t="s">
        <v>67</v>
      </c>
      <c r="F400" s="177">
        <v>6</v>
      </c>
      <c r="G400" s="177">
        <v>12.06</v>
      </c>
      <c r="H400" s="179" t="s">
        <v>1478</v>
      </c>
      <c r="I400" s="180">
        <v>89.4</v>
      </c>
      <c r="J400" s="184">
        <v>9.9951744885169868E-6</v>
      </c>
      <c r="K400" s="182" t="s">
        <v>62</v>
      </c>
    </row>
    <row r="401" spans="1:11" ht="19.5" x14ac:dyDescent="0.2">
      <c r="A401" s="176" t="s">
        <v>1479</v>
      </c>
      <c r="B401" s="177" t="s">
        <v>1480</v>
      </c>
      <c r="C401" s="177" t="s">
        <v>58</v>
      </c>
      <c r="D401" s="177" t="s">
        <v>1481</v>
      </c>
      <c r="E401" s="178" t="s">
        <v>67</v>
      </c>
      <c r="F401" s="177">
        <v>1</v>
      </c>
      <c r="G401" s="177">
        <v>14.16</v>
      </c>
      <c r="H401" s="179" t="s">
        <v>1482</v>
      </c>
      <c r="I401" s="180">
        <v>17.489999999999998</v>
      </c>
      <c r="J401" s="184">
        <v>1.9554317875185914E-6</v>
      </c>
      <c r="K401" s="182" t="s">
        <v>62</v>
      </c>
    </row>
    <row r="402" spans="1:11" ht="19.5" x14ac:dyDescent="0.2">
      <c r="A402" s="176" t="s">
        <v>1483</v>
      </c>
      <c r="B402" s="177" t="s">
        <v>1484</v>
      </c>
      <c r="C402" s="177" t="s">
        <v>58</v>
      </c>
      <c r="D402" s="177" t="s">
        <v>1485</v>
      </c>
      <c r="E402" s="178" t="s">
        <v>67</v>
      </c>
      <c r="F402" s="177">
        <v>1</v>
      </c>
      <c r="G402" s="177">
        <v>19.05</v>
      </c>
      <c r="H402" s="179" t="s">
        <v>1486</v>
      </c>
      <c r="I402" s="180">
        <v>23.53</v>
      </c>
      <c r="J402" s="184">
        <v>2.6307209811499408E-6</v>
      </c>
      <c r="K402" s="182" t="s">
        <v>62</v>
      </c>
    </row>
    <row r="403" spans="1:11" x14ac:dyDescent="0.2">
      <c r="A403" s="176" t="s">
        <v>1487</v>
      </c>
      <c r="B403" s="177" t="s">
        <v>1488</v>
      </c>
      <c r="C403" s="177" t="s">
        <v>65</v>
      </c>
      <c r="D403" s="177" t="s">
        <v>1489</v>
      </c>
      <c r="E403" s="178" t="s">
        <v>67</v>
      </c>
      <c r="F403" s="177">
        <v>1</v>
      </c>
      <c r="G403" s="177">
        <v>7.18</v>
      </c>
      <c r="H403" s="179" t="s">
        <v>1490</v>
      </c>
      <c r="I403" s="180">
        <v>8.8699999999999992</v>
      </c>
      <c r="J403" s="184">
        <v>9.9169124958775901E-7</v>
      </c>
      <c r="K403" s="182" t="s">
        <v>62</v>
      </c>
    </row>
    <row r="404" spans="1:11" ht="19.5" x14ac:dyDescent="0.2">
      <c r="A404" s="176" t="s">
        <v>1491</v>
      </c>
      <c r="B404" s="177" t="s">
        <v>1492</v>
      </c>
      <c r="C404" s="177" t="s">
        <v>58</v>
      </c>
      <c r="D404" s="177" t="s">
        <v>1493</v>
      </c>
      <c r="E404" s="178" t="s">
        <v>67</v>
      </c>
      <c r="F404" s="177">
        <v>5</v>
      </c>
      <c r="G404" s="177">
        <v>10.71</v>
      </c>
      <c r="H404" s="179" t="s">
        <v>1494</v>
      </c>
      <c r="I404" s="180">
        <v>66.150000000000006</v>
      </c>
      <c r="J404" s="184">
        <v>7.395758304422804E-6</v>
      </c>
      <c r="K404" s="182" t="s">
        <v>62</v>
      </c>
    </row>
    <row r="405" spans="1:11" ht="19.5" x14ac:dyDescent="0.2">
      <c r="A405" s="176" t="s">
        <v>1495</v>
      </c>
      <c r="B405" s="177" t="s">
        <v>1496</v>
      </c>
      <c r="C405" s="177" t="s">
        <v>58</v>
      </c>
      <c r="D405" s="177" t="s">
        <v>1497</v>
      </c>
      <c r="E405" s="178" t="s">
        <v>67</v>
      </c>
      <c r="F405" s="177">
        <v>122</v>
      </c>
      <c r="G405" s="177">
        <v>11.24</v>
      </c>
      <c r="H405" s="179" t="s">
        <v>1498</v>
      </c>
      <c r="I405" s="180">
        <v>1694.58</v>
      </c>
      <c r="J405" s="184">
        <v>1.8945886783837935E-4</v>
      </c>
      <c r="K405" s="182" t="s">
        <v>62</v>
      </c>
    </row>
    <row r="406" spans="1:11" ht="19.5" x14ac:dyDescent="0.2">
      <c r="A406" s="176" t="s">
        <v>1499</v>
      </c>
      <c r="B406" s="177" t="s">
        <v>1500</v>
      </c>
      <c r="C406" s="177" t="s">
        <v>58</v>
      </c>
      <c r="D406" s="177" t="s">
        <v>1501</v>
      </c>
      <c r="E406" s="178" t="s">
        <v>67</v>
      </c>
      <c r="F406" s="177">
        <v>2</v>
      </c>
      <c r="G406" s="177">
        <v>16.43</v>
      </c>
      <c r="H406" s="179" t="s">
        <v>1502</v>
      </c>
      <c r="I406" s="180">
        <v>40.6</v>
      </c>
      <c r="J406" s="184">
        <v>4.5391955730848952E-6</v>
      </c>
      <c r="K406" s="182" t="s">
        <v>62</v>
      </c>
    </row>
    <row r="407" spans="1:11" ht="19.5" x14ac:dyDescent="0.2">
      <c r="A407" s="176" t="s">
        <v>1503</v>
      </c>
      <c r="B407" s="177" t="s">
        <v>1504</v>
      </c>
      <c r="C407" s="177" t="s">
        <v>58</v>
      </c>
      <c r="D407" s="177" t="s">
        <v>1505</v>
      </c>
      <c r="E407" s="178" t="s">
        <v>67</v>
      </c>
      <c r="F407" s="177">
        <v>2</v>
      </c>
      <c r="G407" s="177">
        <v>26.68</v>
      </c>
      <c r="H407" s="179" t="s">
        <v>1506</v>
      </c>
      <c r="I407" s="180">
        <v>65.92</v>
      </c>
      <c r="J407" s="184">
        <v>7.3700436496984312E-6</v>
      </c>
      <c r="K407" s="182" t="s">
        <v>62</v>
      </c>
    </row>
    <row r="408" spans="1:11" ht="19.5" x14ac:dyDescent="0.2">
      <c r="A408" s="176" t="s">
        <v>1507</v>
      </c>
      <c r="B408" s="177" t="s">
        <v>1508</v>
      </c>
      <c r="C408" s="177" t="s">
        <v>58</v>
      </c>
      <c r="D408" s="177" t="s">
        <v>1509</v>
      </c>
      <c r="E408" s="178" t="s">
        <v>67</v>
      </c>
      <c r="F408" s="177">
        <v>1</v>
      </c>
      <c r="G408" s="177">
        <v>12.57</v>
      </c>
      <c r="H408" s="179" t="s">
        <v>1510</v>
      </c>
      <c r="I408" s="180">
        <v>15.53</v>
      </c>
      <c r="J408" s="184">
        <v>1.7362982081282862E-6</v>
      </c>
      <c r="K408" s="182" t="s">
        <v>62</v>
      </c>
    </row>
    <row r="409" spans="1:11" ht="19.5" x14ac:dyDescent="0.2">
      <c r="A409" s="176" t="s">
        <v>1511</v>
      </c>
      <c r="B409" s="177" t="s">
        <v>1512</v>
      </c>
      <c r="C409" s="177" t="s">
        <v>58</v>
      </c>
      <c r="D409" s="177" t="s">
        <v>1513</v>
      </c>
      <c r="E409" s="178" t="s">
        <v>67</v>
      </c>
      <c r="F409" s="177">
        <v>31</v>
      </c>
      <c r="G409" s="177">
        <v>9.77</v>
      </c>
      <c r="H409" s="179" t="s">
        <v>1514</v>
      </c>
      <c r="I409" s="180">
        <v>374.17</v>
      </c>
      <c r="J409" s="184">
        <v>4.1833271122689048E-5</v>
      </c>
      <c r="K409" s="182" t="s">
        <v>62</v>
      </c>
    </row>
    <row r="410" spans="1:11" ht="19.5" x14ac:dyDescent="0.2">
      <c r="A410" s="176" t="s">
        <v>1515</v>
      </c>
      <c r="B410" s="177" t="s">
        <v>1516</v>
      </c>
      <c r="C410" s="177" t="s">
        <v>58</v>
      </c>
      <c r="D410" s="177" t="s">
        <v>1517</v>
      </c>
      <c r="E410" s="178" t="s">
        <v>67</v>
      </c>
      <c r="F410" s="177">
        <v>1</v>
      </c>
      <c r="G410" s="177">
        <v>21.19</v>
      </c>
      <c r="H410" s="179" t="s">
        <v>1518</v>
      </c>
      <c r="I410" s="180">
        <v>26.18</v>
      </c>
      <c r="J410" s="184">
        <v>2.9269985247133634E-6</v>
      </c>
      <c r="K410" s="182" t="s">
        <v>62</v>
      </c>
    </row>
    <row r="411" spans="1:11" ht="19.5" x14ac:dyDescent="0.2">
      <c r="A411" s="176" t="s">
        <v>1519</v>
      </c>
      <c r="B411" s="177" t="s">
        <v>1520</v>
      </c>
      <c r="C411" s="177" t="s">
        <v>65</v>
      </c>
      <c r="D411" s="177" t="s">
        <v>1521</v>
      </c>
      <c r="E411" s="178" t="s">
        <v>67</v>
      </c>
      <c r="F411" s="177">
        <v>1</v>
      </c>
      <c r="G411" s="177">
        <v>14.05</v>
      </c>
      <c r="H411" s="179" t="s">
        <v>1522</v>
      </c>
      <c r="I411" s="180">
        <v>17.36</v>
      </c>
      <c r="J411" s="184">
        <v>1.9408974174569897E-6</v>
      </c>
      <c r="K411" s="182" t="s">
        <v>62</v>
      </c>
    </row>
    <row r="412" spans="1:11" ht="19.5" x14ac:dyDescent="0.2">
      <c r="A412" s="176" t="s">
        <v>1523</v>
      </c>
      <c r="B412" s="177" t="s">
        <v>1524</v>
      </c>
      <c r="C412" s="177" t="s">
        <v>58</v>
      </c>
      <c r="D412" s="177" t="s">
        <v>1525</v>
      </c>
      <c r="E412" s="178" t="s">
        <v>67</v>
      </c>
      <c r="F412" s="177">
        <v>76</v>
      </c>
      <c r="G412" s="177">
        <v>12.43</v>
      </c>
      <c r="H412" s="179" t="s">
        <v>1526</v>
      </c>
      <c r="I412" s="180">
        <v>1167.3599999999999</v>
      </c>
      <c r="J412" s="184">
        <v>1.3051417103931978E-4</v>
      </c>
      <c r="K412" s="182" t="s">
        <v>62</v>
      </c>
    </row>
    <row r="413" spans="1:11" ht="19.5" x14ac:dyDescent="0.2">
      <c r="A413" s="176" t="s">
        <v>1527</v>
      </c>
      <c r="B413" s="177" t="s">
        <v>1528</v>
      </c>
      <c r="C413" s="177" t="s">
        <v>58</v>
      </c>
      <c r="D413" s="177" t="s">
        <v>1529</v>
      </c>
      <c r="E413" s="178" t="s">
        <v>67</v>
      </c>
      <c r="F413" s="177">
        <v>63</v>
      </c>
      <c r="G413" s="177">
        <v>15.58</v>
      </c>
      <c r="H413" s="179" t="s">
        <v>1530</v>
      </c>
      <c r="I413" s="180">
        <v>1212.75</v>
      </c>
      <c r="J413" s="184">
        <v>1.3558890224775141E-4</v>
      </c>
      <c r="K413" s="182" t="s">
        <v>62</v>
      </c>
    </row>
    <row r="414" spans="1:11" ht="19.5" x14ac:dyDescent="0.2">
      <c r="A414" s="176" t="s">
        <v>1531</v>
      </c>
      <c r="B414" s="177" t="s">
        <v>1532</v>
      </c>
      <c r="C414" s="177" t="s">
        <v>58</v>
      </c>
      <c r="D414" s="177" t="s">
        <v>1533</v>
      </c>
      <c r="E414" s="178" t="s">
        <v>67</v>
      </c>
      <c r="F414" s="177">
        <v>184</v>
      </c>
      <c r="G414" s="177">
        <v>9.01</v>
      </c>
      <c r="H414" s="179" t="s">
        <v>1534</v>
      </c>
      <c r="I414" s="180">
        <v>2047.92</v>
      </c>
      <c r="J414" s="184">
        <v>2.2896328566581329E-4</v>
      </c>
      <c r="K414" s="182" t="s">
        <v>62</v>
      </c>
    </row>
    <row r="415" spans="1:11" ht="19.5" x14ac:dyDescent="0.2">
      <c r="A415" s="176" t="s">
        <v>1535</v>
      </c>
      <c r="B415" s="177" t="s">
        <v>1536</v>
      </c>
      <c r="C415" s="177" t="s">
        <v>58</v>
      </c>
      <c r="D415" s="177" t="s">
        <v>1537</v>
      </c>
      <c r="E415" s="178" t="s">
        <v>67</v>
      </c>
      <c r="F415" s="177">
        <v>6</v>
      </c>
      <c r="G415" s="177">
        <v>12.45</v>
      </c>
      <c r="H415" s="179" t="s">
        <v>1538</v>
      </c>
      <c r="I415" s="180">
        <v>92.28</v>
      </c>
      <c r="J415" s="184">
        <v>1.0317166686804782E-5</v>
      </c>
      <c r="K415" s="182" t="s">
        <v>62</v>
      </c>
    </row>
    <row r="416" spans="1:11" ht="19.5" x14ac:dyDescent="0.2">
      <c r="A416" s="176" t="s">
        <v>1539</v>
      </c>
      <c r="B416" s="177" t="s">
        <v>1540</v>
      </c>
      <c r="C416" s="177" t="s">
        <v>58</v>
      </c>
      <c r="D416" s="177" t="s">
        <v>1541</v>
      </c>
      <c r="E416" s="178" t="s">
        <v>67</v>
      </c>
      <c r="F416" s="177">
        <v>6</v>
      </c>
      <c r="G416" s="177">
        <v>18.73</v>
      </c>
      <c r="H416" s="179" t="s">
        <v>335</v>
      </c>
      <c r="I416" s="180">
        <v>138.84</v>
      </c>
      <c r="J416" s="184">
        <v>1.552270722579081E-5</v>
      </c>
      <c r="K416" s="182" t="s">
        <v>62</v>
      </c>
    </row>
    <row r="417" spans="1:11" x14ac:dyDescent="0.2">
      <c r="A417" s="176" t="s">
        <v>1542</v>
      </c>
      <c r="B417" s="177" t="s">
        <v>1543</v>
      </c>
      <c r="C417" s="177" t="s">
        <v>65</v>
      </c>
      <c r="D417" s="177" t="s">
        <v>1544</v>
      </c>
      <c r="E417" s="178" t="s">
        <v>399</v>
      </c>
      <c r="F417" s="177">
        <v>1</v>
      </c>
      <c r="G417" s="177">
        <v>33.32</v>
      </c>
      <c r="H417" s="179" t="s">
        <v>1545</v>
      </c>
      <c r="I417" s="180">
        <v>41.16</v>
      </c>
      <c r="J417" s="184">
        <v>4.6018051671964112E-6</v>
      </c>
      <c r="K417" s="182" t="s">
        <v>62</v>
      </c>
    </row>
    <row r="418" spans="1:11" ht="19.5" x14ac:dyDescent="0.2">
      <c r="A418" s="176" t="s">
        <v>1546</v>
      </c>
      <c r="B418" s="177" t="s">
        <v>1547</v>
      </c>
      <c r="C418" s="177" t="s">
        <v>65</v>
      </c>
      <c r="D418" s="177" t="s">
        <v>1548</v>
      </c>
      <c r="E418" s="178" t="s">
        <v>67</v>
      </c>
      <c r="F418" s="177">
        <v>11</v>
      </c>
      <c r="G418" s="177">
        <v>11.87</v>
      </c>
      <c r="H418" s="179" t="s">
        <v>1549</v>
      </c>
      <c r="I418" s="180">
        <v>161.26</v>
      </c>
      <c r="J418" s="184">
        <v>1.8029327047183995E-5</v>
      </c>
      <c r="K418" s="182" t="s">
        <v>62</v>
      </c>
    </row>
    <row r="419" spans="1:11" ht="19.5" x14ac:dyDescent="0.2">
      <c r="A419" s="176" t="s">
        <v>1550</v>
      </c>
      <c r="B419" s="177" t="s">
        <v>1551</v>
      </c>
      <c r="C419" s="177" t="s">
        <v>58</v>
      </c>
      <c r="D419" s="177" t="s">
        <v>1552</v>
      </c>
      <c r="E419" s="178" t="s">
        <v>67</v>
      </c>
      <c r="F419" s="177">
        <v>9</v>
      </c>
      <c r="G419" s="177">
        <v>11.94</v>
      </c>
      <c r="H419" s="179" t="s">
        <v>1553</v>
      </c>
      <c r="I419" s="180">
        <v>132.75</v>
      </c>
      <c r="J419" s="184">
        <v>1.4841827889828075E-5</v>
      </c>
      <c r="K419" s="182" t="s">
        <v>62</v>
      </c>
    </row>
    <row r="420" spans="1:11" ht="19.5" x14ac:dyDescent="0.2">
      <c r="A420" s="176" t="s">
        <v>1554</v>
      </c>
      <c r="B420" s="177" t="s">
        <v>1555</v>
      </c>
      <c r="C420" s="177" t="s">
        <v>58</v>
      </c>
      <c r="D420" s="177" t="s">
        <v>1556</v>
      </c>
      <c r="E420" s="178" t="s">
        <v>67</v>
      </c>
      <c r="F420" s="177">
        <v>1</v>
      </c>
      <c r="G420" s="177">
        <v>6.78</v>
      </c>
      <c r="H420" s="179" t="s">
        <v>1557</v>
      </c>
      <c r="I420" s="180">
        <v>8.3800000000000008</v>
      </c>
      <c r="J420" s="184">
        <v>9.369078547401829E-7</v>
      </c>
      <c r="K420" s="182" t="s">
        <v>62</v>
      </c>
    </row>
    <row r="421" spans="1:11" ht="19.5" x14ac:dyDescent="0.2">
      <c r="A421" s="176" t="s">
        <v>1558</v>
      </c>
      <c r="B421" s="177" t="s">
        <v>1559</v>
      </c>
      <c r="C421" s="177" t="s">
        <v>58</v>
      </c>
      <c r="D421" s="177" t="s">
        <v>1560</v>
      </c>
      <c r="E421" s="178" t="s">
        <v>67</v>
      </c>
      <c r="F421" s="177">
        <v>22</v>
      </c>
      <c r="G421" s="177">
        <v>19.12</v>
      </c>
      <c r="H421" s="179" t="s">
        <v>1561</v>
      </c>
      <c r="I421" s="180">
        <v>519.64</v>
      </c>
      <c r="J421" s="184">
        <v>5.8097231221621551E-5</v>
      </c>
      <c r="K421" s="182" t="s">
        <v>62</v>
      </c>
    </row>
    <row r="422" spans="1:11" ht="19.5" x14ac:dyDescent="0.2">
      <c r="A422" s="176" t="s">
        <v>1562</v>
      </c>
      <c r="B422" s="177" t="s">
        <v>1563</v>
      </c>
      <c r="C422" s="177" t="s">
        <v>58</v>
      </c>
      <c r="D422" s="177" t="s">
        <v>1564</v>
      </c>
      <c r="E422" s="178" t="s">
        <v>67</v>
      </c>
      <c r="F422" s="177">
        <v>4</v>
      </c>
      <c r="G422" s="177">
        <v>24.12</v>
      </c>
      <c r="H422" s="179" t="s">
        <v>1565</v>
      </c>
      <c r="I422" s="180">
        <v>119.2</v>
      </c>
      <c r="J422" s="184">
        <v>1.3326899318022649E-5</v>
      </c>
      <c r="K422" s="182" t="s">
        <v>62</v>
      </c>
    </row>
    <row r="423" spans="1:11" ht="19.5" x14ac:dyDescent="0.2">
      <c r="A423" s="176" t="s">
        <v>1566</v>
      </c>
      <c r="B423" s="177" t="s">
        <v>1567</v>
      </c>
      <c r="C423" s="177" t="s">
        <v>58</v>
      </c>
      <c r="D423" s="177" t="s">
        <v>1568</v>
      </c>
      <c r="E423" s="178" t="s">
        <v>67</v>
      </c>
      <c r="F423" s="177">
        <v>1</v>
      </c>
      <c r="G423" s="177">
        <v>30.38</v>
      </c>
      <c r="H423" s="179" t="s">
        <v>1569</v>
      </c>
      <c r="I423" s="180">
        <v>37.53</v>
      </c>
      <c r="J423" s="184">
        <v>4.1959608339378356E-6</v>
      </c>
      <c r="K423" s="182" t="s">
        <v>62</v>
      </c>
    </row>
    <row r="424" spans="1:11" x14ac:dyDescent="0.2">
      <c r="A424" s="176" t="s">
        <v>1570</v>
      </c>
      <c r="B424" s="177" t="s">
        <v>1571</v>
      </c>
      <c r="C424" s="177" t="s">
        <v>65</v>
      </c>
      <c r="D424" s="177" t="s">
        <v>1572</v>
      </c>
      <c r="E424" s="178" t="s">
        <v>67</v>
      </c>
      <c r="F424" s="177">
        <v>2</v>
      </c>
      <c r="G424" s="177">
        <v>55.81</v>
      </c>
      <c r="H424" s="179" t="s">
        <v>1573</v>
      </c>
      <c r="I424" s="180">
        <v>137.9</v>
      </c>
      <c r="J424" s="184">
        <v>1.5417612549960765E-5</v>
      </c>
      <c r="K424" s="182" t="s">
        <v>62</v>
      </c>
    </row>
    <row r="425" spans="1:11" ht="19.5" x14ac:dyDescent="0.2">
      <c r="A425" s="176" t="s">
        <v>1574</v>
      </c>
      <c r="B425" s="177" t="s">
        <v>1575</v>
      </c>
      <c r="C425" s="177" t="s">
        <v>58</v>
      </c>
      <c r="D425" s="177" t="s">
        <v>1576</v>
      </c>
      <c r="E425" s="178" t="s">
        <v>67</v>
      </c>
      <c r="F425" s="177">
        <v>2</v>
      </c>
      <c r="G425" s="177">
        <v>58.75</v>
      </c>
      <c r="H425" s="179" t="s">
        <v>1577</v>
      </c>
      <c r="I425" s="180">
        <v>145.16</v>
      </c>
      <c r="J425" s="184">
        <v>1.6229301216477915E-5</v>
      </c>
      <c r="K425" s="182" t="s">
        <v>62</v>
      </c>
    </row>
    <row r="426" spans="1:11" ht="29.25" x14ac:dyDescent="0.2">
      <c r="A426" s="176" t="s">
        <v>1578</v>
      </c>
      <c r="B426" s="177" t="s">
        <v>1579</v>
      </c>
      <c r="C426" s="177" t="s">
        <v>58</v>
      </c>
      <c r="D426" s="177" t="s">
        <v>1580</v>
      </c>
      <c r="E426" s="178" t="s">
        <v>67</v>
      </c>
      <c r="F426" s="177">
        <v>29</v>
      </c>
      <c r="G426" s="177">
        <v>19.600000000000001</v>
      </c>
      <c r="H426" s="179" t="s">
        <v>1581</v>
      </c>
      <c r="I426" s="180">
        <v>702.09</v>
      </c>
      <c r="J426" s="184">
        <v>7.8495660588846658E-5</v>
      </c>
      <c r="K426" s="182" t="s">
        <v>62</v>
      </c>
    </row>
    <row r="427" spans="1:11" ht="29.25" x14ac:dyDescent="0.2">
      <c r="A427" s="176" t="s">
        <v>1582</v>
      </c>
      <c r="B427" s="177" t="s">
        <v>1583</v>
      </c>
      <c r="C427" s="177" t="s">
        <v>58</v>
      </c>
      <c r="D427" s="177" t="s">
        <v>1584</v>
      </c>
      <c r="E427" s="178" t="s">
        <v>67</v>
      </c>
      <c r="F427" s="177">
        <v>7</v>
      </c>
      <c r="G427" s="177">
        <v>21.23</v>
      </c>
      <c r="H427" s="179" t="s">
        <v>1585</v>
      </c>
      <c r="I427" s="180">
        <v>183.61</v>
      </c>
      <c r="J427" s="184">
        <v>2.0528120669313243E-5</v>
      </c>
      <c r="K427" s="182" t="s">
        <v>62</v>
      </c>
    </row>
    <row r="428" spans="1:11" ht="19.5" x14ac:dyDescent="0.2">
      <c r="A428" s="176" t="s">
        <v>1586</v>
      </c>
      <c r="B428" s="177" t="s">
        <v>1587</v>
      </c>
      <c r="C428" s="177" t="s">
        <v>58</v>
      </c>
      <c r="D428" s="177" t="s">
        <v>1588</v>
      </c>
      <c r="E428" s="178" t="s">
        <v>67</v>
      </c>
      <c r="F428" s="177">
        <v>82</v>
      </c>
      <c r="G428" s="177">
        <v>12.45</v>
      </c>
      <c r="H428" s="179" t="s">
        <v>1538</v>
      </c>
      <c r="I428" s="180">
        <v>1261.1600000000001</v>
      </c>
      <c r="J428" s="184">
        <v>1.410012780529987E-4</v>
      </c>
      <c r="K428" s="182" t="s">
        <v>62</v>
      </c>
    </row>
    <row r="429" spans="1:11" ht="19.5" x14ac:dyDescent="0.2">
      <c r="A429" s="176" t="s">
        <v>1589</v>
      </c>
      <c r="B429" s="177" t="s">
        <v>1590</v>
      </c>
      <c r="C429" s="177" t="s">
        <v>58</v>
      </c>
      <c r="D429" s="177" t="s">
        <v>1591</v>
      </c>
      <c r="E429" s="178" t="s">
        <v>67</v>
      </c>
      <c r="F429" s="177">
        <v>9</v>
      </c>
      <c r="G429" s="177">
        <v>17.46</v>
      </c>
      <c r="H429" s="179" t="s">
        <v>1592</v>
      </c>
      <c r="I429" s="180">
        <v>194.13</v>
      </c>
      <c r="J429" s="184">
        <v>2.1704286615836717E-5</v>
      </c>
      <c r="K429" s="182" t="s">
        <v>62</v>
      </c>
    </row>
    <row r="430" spans="1:11" ht="19.5" x14ac:dyDescent="0.2">
      <c r="A430" s="176" t="s">
        <v>1593</v>
      </c>
      <c r="B430" s="177" t="s">
        <v>1594</v>
      </c>
      <c r="C430" s="177" t="s">
        <v>58</v>
      </c>
      <c r="D430" s="177" t="s">
        <v>1595</v>
      </c>
      <c r="E430" s="178" t="s">
        <v>67</v>
      </c>
      <c r="F430" s="177">
        <v>6</v>
      </c>
      <c r="G430" s="177">
        <v>28.48</v>
      </c>
      <c r="H430" s="179" t="s">
        <v>1596</v>
      </c>
      <c r="I430" s="180">
        <v>211.08</v>
      </c>
      <c r="J430" s="184">
        <v>2.3599344866176349E-5</v>
      </c>
      <c r="K430" s="182" t="s">
        <v>62</v>
      </c>
    </row>
    <row r="431" spans="1:11" ht="19.5" x14ac:dyDescent="0.2">
      <c r="A431" s="176" t="s">
        <v>1597</v>
      </c>
      <c r="B431" s="177" t="s">
        <v>1598</v>
      </c>
      <c r="C431" s="177" t="s">
        <v>58</v>
      </c>
      <c r="D431" s="177" t="s">
        <v>1599</v>
      </c>
      <c r="E431" s="178" t="s">
        <v>67</v>
      </c>
      <c r="F431" s="177">
        <v>1</v>
      </c>
      <c r="G431" s="177">
        <v>46.11</v>
      </c>
      <c r="H431" s="179" t="s">
        <v>1600</v>
      </c>
      <c r="I431" s="180">
        <v>56.96</v>
      </c>
      <c r="J431" s="184">
        <v>6.3682901439141781E-6</v>
      </c>
      <c r="K431" s="182" t="s">
        <v>62</v>
      </c>
    </row>
    <row r="432" spans="1:11" ht="19.5" x14ac:dyDescent="0.2">
      <c r="A432" s="176" t="s">
        <v>1601</v>
      </c>
      <c r="B432" s="177" t="s">
        <v>1602</v>
      </c>
      <c r="C432" s="177" t="s">
        <v>58</v>
      </c>
      <c r="D432" s="177" t="s">
        <v>1603</v>
      </c>
      <c r="E432" s="178" t="s">
        <v>67</v>
      </c>
      <c r="F432" s="177">
        <v>1</v>
      </c>
      <c r="G432" s="177">
        <v>77.489999999999995</v>
      </c>
      <c r="H432" s="179" t="s">
        <v>1604</v>
      </c>
      <c r="I432" s="180">
        <v>95.73</v>
      </c>
      <c r="J432" s="184">
        <v>1.0702886507670371E-5</v>
      </c>
      <c r="K432" s="182" t="s">
        <v>62</v>
      </c>
    </row>
    <row r="433" spans="1:11" ht="19.5" x14ac:dyDescent="0.2">
      <c r="A433" s="176" t="s">
        <v>1605</v>
      </c>
      <c r="B433" s="177" t="s">
        <v>1606</v>
      </c>
      <c r="C433" s="177" t="s">
        <v>58</v>
      </c>
      <c r="D433" s="177" t="s">
        <v>1607</v>
      </c>
      <c r="E433" s="178" t="s">
        <v>67</v>
      </c>
      <c r="F433" s="177">
        <v>2</v>
      </c>
      <c r="G433" s="177">
        <v>50.21</v>
      </c>
      <c r="H433" s="179" t="s">
        <v>1608</v>
      </c>
      <c r="I433" s="180">
        <v>124.06</v>
      </c>
      <c r="J433" s="184">
        <v>1.3870261152633304E-5</v>
      </c>
      <c r="K433" s="182" t="s">
        <v>62</v>
      </c>
    </row>
    <row r="434" spans="1:11" ht="19.5" x14ac:dyDescent="0.2">
      <c r="A434" s="176" t="s">
        <v>1609</v>
      </c>
      <c r="B434" s="177" t="s">
        <v>1610</v>
      </c>
      <c r="C434" s="177" t="s">
        <v>58</v>
      </c>
      <c r="D434" s="177" t="s">
        <v>1611</v>
      </c>
      <c r="E434" s="178" t="s">
        <v>67</v>
      </c>
      <c r="F434" s="177">
        <v>2</v>
      </c>
      <c r="G434" s="177">
        <v>136.30000000000001</v>
      </c>
      <c r="H434" s="179" t="s">
        <v>1612</v>
      </c>
      <c r="I434" s="180">
        <v>336.78</v>
      </c>
      <c r="J434" s="184">
        <v>3.7652962687279087E-5</v>
      </c>
      <c r="K434" s="182" t="s">
        <v>62</v>
      </c>
    </row>
    <row r="435" spans="1:11" ht="19.5" x14ac:dyDescent="0.2">
      <c r="A435" s="176" t="s">
        <v>1613</v>
      </c>
      <c r="B435" s="177" t="s">
        <v>1614</v>
      </c>
      <c r="C435" s="177" t="s">
        <v>58</v>
      </c>
      <c r="D435" s="177" t="s">
        <v>1615</v>
      </c>
      <c r="E435" s="178" t="s">
        <v>67</v>
      </c>
      <c r="F435" s="177">
        <v>105</v>
      </c>
      <c r="G435" s="177">
        <v>77.05</v>
      </c>
      <c r="H435" s="179" t="s">
        <v>575</v>
      </c>
      <c r="I435" s="180">
        <v>9994.9500000000007</v>
      </c>
      <c r="J435" s="184">
        <v>1.117463861901598E-3</v>
      </c>
      <c r="K435" s="182" t="s">
        <v>62</v>
      </c>
    </row>
    <row r="436" spans="1:11" ht="19.5" x14ac:dyDescent="0.2">
      <c r="A436" s="176" t="s">
        <v>1616</v>
      </c>
      <c r="B436" s="177" t="s">
        <v>1617</v>
      </c>
      <c r="C436" s="177" t="s">
        <v>58</v>
      </c>
      <c r="D436" s="177" t="s">
        <v>1618</v>
      </c>
      <c r="E436" s="178" t="s">
        <v>67</v>
      </c>
      <c r="F436" s="177">
        <v>9</v>
      </c>
      <c r="G436" s="177">
        <v>73.25</v>
      </c>
      <c r="H436" s="179" t="s">
        <v>1619</v>
      </c>
      <c r="I436" s="180">
        <v>814.41</v>
      </c>
      <c r="J436" s="184">
        <v>9.1053356322070683E-5</v>
      </c>
      <c r="K436" s="182" t="s">
        <v>62</v>
      </c>
    </row>
    <row r="437" spans="1:11" ht="19.5" x14ac:dyDescent="0.2">
      <c r="A437" s="176" t="s">
        <v>1620</v>
      </c>
      <c r="B437" s="177" t="s">
        <v>1621</v>
      </c>
      <c r="C437" s="177" t="s">
        <v>58</v>
      </c>
      <c r="D437" s="177" t="s">
        <v>1622</v>
      </c>
      <c r="E437" s="178" t="s">
        <v>67</v>
      </c>
      <c r="F437" s="177">
        <v>2</v>
      </c>
      <c r="G437" s="177">
        <v>232.01</v>
      </c>
      <c r="H437" s="179" t="s">
        <v>1623</v>
      </c>
      <c r="I437" s="180">
        <v>573.26</v>
      </c>
      <c r="J437" s="184">
        <v>6.409209985779919E-5</v>
      </c>
      <c r="K437" s="182" t="s">
        <v>62</v>
      </c>
    </row>
    <row r="438" spans="1:11" ht="29.25" x14ac:dyDescent="0.2">
      <c r="A438" s="176" t="s">
        <v>1624</v>
      </c>
      <c r="B438" s="177" t="s">
        <v>1625</v>
      </c>
      <c r="C438" s="177" t="s">
        <v>58</v>
      </c>
      <c r="D438" s="177" t="s">
        <v>1626</v>
      </c>
      <c r="E438" s="178" t="s">
        <v>148</v>
      </c>
      <c r="F438" s="177">
        <v>84.01</v>
      </c>
      <c r="G438" s="177">
        <v>25.35</v>
      </c>
      <c r="H438" s="179" t="s">
        <v>1627</v>
      </c>
      <c r="I438" s="180">
        <v>2631.19</v>
      </c>
      <c r="J438" s="184">
        <v>2.9417453201835582E-4</v>
      </c>
      <c r="K438" s="182" t="s">
        <v>62</v>
      </c>
    </row>
    <row r="439" spans="1:11" ht="29.25" x14ac:dyDescent="0.2">
      <c r="A439" s="176" t="s">
        <v>1628</v>
      </c>
      <c r="B439" s="177" t="s">
        <v>1629</v>
      </c>
      <c r="C439" s="177" t="s">
        <v>58</v>
      </c>
      <c r="D439" s="177" t="s">
        <v>1630</v>
      </c>
      <c r="E439" s="178" t="s">
        <v>148</v>
      </c>
      <c r="F439" s="177">
        <v>44.69</v>
      </c>
      <c r="G439" s="177">
        <v>22.72</v>
      </c>
      <c r="H439" s="179" t="s">
        <v>1631</v>
      </c>
      <c r="I439" s="180">
        <v>1254.45</v>
      </c>
      <c r="J439" s="184">
        <v>1.4025108095212677E-4</v>
      </c>
      <c r="K439" s="182" t="s">
        <v>62</v>
      </c>
    </row>
    <row r="440" spans="1:11" ht="29.25" x14ac:dyDescent="0.2">
      <c r="A440" s="176" t="s">
        <v>1632</v>
      </c>
      <c r="B440" s="177" t="s">
        <v>1633</v>
      </c>
      <c r="C440" s="177" t="s">
        <v>58</v>
      </c>
      <c r="D440" s="177" t="s">
        <v>1634</v>
      </c>
      <c r="E440" s="178" t="s">
        <v>148</v>
      </c>
      <c r="F440" s="177">
        <v>88.05</v>
      </c>
      <c r="G440" s="177">
        <v>23.07</v>
      </c>
      <c r="H440" s="179" t="s">
        <v>1635</v>
      </c>
      <c r="I440" s="180">
        <v>2509.4299999999998</v>
      </c>
      <c r="J440" s="184">
        <v>2.805614174129662E-4</v>
      </c>
      <c r="K440" s="182" t="s">
        <v>62</v>
      </c>
    </row>
    <row r="441" spans="1:11" x14ac:dyDescent="0.2">
      <c r="A441" s="176" t="s">
        <v>28</v>
      </c>
      <c r="B441" s="177"/>
      <c r="C441" s="177"/>
      <c r="D441" s="177" t="s">
        <v>29</v>
      </c>
      <c r="E441" s="178"/>
      <c r="F441" s="177"/>
      <c r="G441" s="177"/>
      <c r="H441" s="179" t="s">
        <v>52</v>
      </c>
      <c r="I441" s="180">
        <v>104361.27</v>
      </c>
      <c r="J441" s="184">
        <v>1.1667887063682698E-2</v>
      </c>
      <c r="K441" s="182" t="s">
        <v>53</v>
      </c>
    </row>
    <row r="442" spans="1:11" ht="19.5" x14ac:dyDescent="0.2">
      <c r="A442" s="176" t="s">
        <v>1636</v>
      </c>
      <c r="B442" s="177" t="s">
        <v>1637</v>
      </c>
      <c r="C442" s="177" t="s">
        <v>65</v>
      </c>
      <c r="D442" s="177" t="s">
        <v>1638</v>
      </c>
      <c r="E442" s="178" t="s">
        <v>148</v>
      </c>
      <c r="F442" s="177">
        <v>1128</v>
      </c>
      <c r="G442" s="177">
        <v>41.49</v>
      </c>
      <c r="H442" s="179" t="s">
        <v>1639</v>
      </c>
      <c r="I442" s="180">
        <v>57821.279999999999</v>
      </c>
      <c r="J442" s="184">
        <v>6.4645836996576897E-3</v>
      </c>
      <c r="K442" s="182" t="s">
        <v>62</v>
      </c>
    </row>
    <row r="443" spans="1:11" ht="19.5" x14ac:dyDescent="0.2">
      <c r="A443" s="176" t="s">
        <v>1640</v>
      </c>
      <c r="B443" s="177" t="s">
        <v>1641</v>
      </c>
      <c r="C443" s="177" t="s">
        <v>58</v>
      </c>
      <c r="D443" s="177" t="s">
        <v>1642</v>
      </c>
      <c r="E443" s="178" t="s">
        <v>148</v>
      </c>
      <c r="F443" s="177">
        <v>310</v>
      </c>
      <c r="G443" s="177">
        <v>60</v>
      </c>
      <c r="H443" s="179" t="s">
        <v>1643</v>
      </c>
      <c r="I443" s="180">
        <v>22977.200000000001</v>
      </c>
      <c r="J443" s="184">
        <v>2.5689163675341443E-3</v>
      </c>
      <c r="K443" s="182" t="s">
        <v>62</v>
      </c>
    </row>
    <row r="444" spans="1:11" ht="19.5" x14ac:dyDescent="0.2">
      <c r="A444" s="176" t="s">
        <v>1644</v>
      </c>
      <c r="B444" s="177" t="s">
        <v>1645</v>
      </c>
      <c r="C444" s="177" t="s">
        <v>65</v>
      </c>
      <c r="D444" s="177" t="s">
        <v>1646</v>
      </c>
      <c r="E444" s="178" t="s">
        <v>67</v>
      </c>
      <c r="F444" s="177">
        <v>32</v>
      </c>
      <c r="G444" s="177">
        <v>21.68</v>
      </c>
      <c r="H444" s="179" t="s">
        <v>1647</v>
      </c>
      <c r="I444" s="180">
        <v>856.96</v>
      </c>
      <c r="J444" s="184">
        <v>9.5810567446079605E-5</v>
      </c>
      <c r="K444" s="182" t="s">
        <v>62</v>
      </c>
    </row>
    <row r="445" spans="1:11" x14ac:dyDescent="0.2">
      <c r="A445" s="176" t="s">
        <v>1648</v>
      </c>
      <c r="B445" s="177" t="s">
        <v>720</v>
      </c>
      <c r="C445" s="177" t="s">
        <v>65</v>
      </c>
      <c r="D445" s="177" t="s">
        <v>721</v>
      </c>
      <c r="E445" s="178" t="s">
        <v>67</v>
      </c>
      <c r="F445" s="177">
        <v>8</v>
      </c>
      <c r="G445" s="177">
        <v>225.39</v>
      </c>
      <c r="H445" s="179" t="s">
        <v>722</v>
      </c>
      <c r="I445" s="180">
        <v>2227.6</v>
      </c>
      <c r="J445" s="184">
        <v>2.490520211478796E-4</v>
      </c>
      <c r="K445" s="182" t="s">
        <v>62</v>
      </c>
    </row>
    <row r="446" spans="1:11" ht="19.5" x14ac:dyDescent="0.2">
      <c r="A446" s="176" t="s">
        <v>1649</v>
      </c>
      <c r="B446" s="177" t="s">
        <v>1650</v>
      </c>
      <c r="C446" s="177" t="s">
        <v>58</v>
      </c>
      <c r="D446" s="177" t="s">
        <v>1651</v>
      </c>
      <c r="E446" s="178" t="s">
        <v>67</v>
      </c>
      <c r="F446" s="177">
        <v>24</v>
      </c>
      <c r="G446" s="177">
        <v>73.05</v>
      </c>
      <c r="H446" s="179" t="s">
        <v>1652</v>
      </c>
      <c r="I446" s="180">
        <v>2166</v>
      </c>
      <c r="J446" s="184">
        <v>2.421649657956129E-4</v>
      </c>
      <c r="K446" s="182" t="s">
        <v>62</v>
      </c>
    </row>
    <row r="447" spans="1:11" x14ac:dyDescent="0.2">
      <c r="A447" s="176" t="s">
        <v>1653</v>
      </c>
      <c r="B447" s="177" t="s">
        <v>1654</v>
      </c>
      <c r="C447" s="177" t="s">
        <v>65</v>
      </c>
      <c r="D447" s="177" t="s">
        <v>1655</v>
      </c>
      <c r="E447" s="178" t="s">
        <v>67</v>
      </c>
      <c r="F447" s="177">
        <v>50</v>
      </c>
      <c r="G447" s="177">
        <v>98.05</v>
      </c>
      <c r="H447" s="179" t="s">
        <v>1656</v>
      </c>
      <c r="I447" s="180">
        <v>6056.5</v>
      </c>
      <c r="J447" s="184">
        <v>6.7713394060070617E-4</v>
      </c>
      <c r="K447" s="182" t="s">
        <v>62</v>
      </c>
    </row>
    <row r="448" spans="1:11" x14ac:dyDescent="0.2">
      <c r="A448" s="176" t="s">
        <v>1657</v>
      </c>
      <c r="B448" s="177" t="s">
        <v>1658</v>
      </c>
      <c r="C448" s="177" t="s">
        <v>58</v>
      </c>
      <c r="D448" s="177" t="s">
        <v>1659</v>
      </c>
      <c r="E448" s="178" t="s">
        <v>67</v>
      </c>
      <c r="F448" s="177">
        <v>1</v>
      </c>
      <c r="G448" s="177">
        <v>156.53</v>
      </c>
      <c r="H448" s="179" t="s">
        <v>1660</v>
      </c>
      <c r="I448" s="180">
        <v>193.38</v>
      </c>
      <c r="J448" s="184">
        <v>2.1620434480865937E-5</v>
      </c>
      <c r="K448" s="182" t="s">
        <v>62</v>
      </c>
    </row>
    <row r="449" spans="1:11" x14ac:dyDescent="0.2">
      <c r="A449" s="176" t="s">
        <v>1661</v>
      </c>
      <c r="B449" s="177" t="s">
        <v>1662</v>
      </c>
      <c r="C449" s="177" t="s">
        <v>58</v>
      </c>
      <c r="D449" s="177" t="s">
        <v>1663</v>
      </c>
      <c r="E449" s="178" t="s">
        <v>67</v>
      </c>
      <c r="F449" s="177">
        <v>2</v>
      </c>
      <c r="G449" s="177">
        <v>9.57</v>
      </c>
      <c r="H449" s="179" t="s">
        <v>1664</v>
      </c>
      <c r="I449" s="180">
        <v>22.06</v>
      </c>
      <c r="J449" s="184">
        <v>2.4663707966072114E-6</v>
      </c>
      <c r="K449" s="182" t="s">
        <v>77</v>
      </c>
    </row>
    <row r="450" spans="1:11" ht="29.25" x14ac:dyDescent="0.2">
      <c r="A450" s="176" t="s">
        <v>1665</v>
      </c>
      <c r="B450" s="177" t="s">
        <v>1666</v>
      </c>
      <c r="C450" s="177" t="s">
        <v>58</v>
      </c>
      <c r="D450" s="177" t="s">
        <v>1667</v>
      </c>
      <c r="E450" s="178" t="s">
        <v>148</v>
      </c>
      <c r="F450" s="177">
        <v>4</v>
      </c>
      <c r="G450" s="177">
        <v>38.229999999999997</v>
      </c>
      <c r="H450" s="179" t="s">
        <v>1668</v>
      </c>
      <c r="I450" s="180">
        <v>188.92</v>
      </c>
      <c r="J450" s="184">
        <v>2.1121793784906363E-5</v>
      </c>
      <c r="K450" s="182" t="s">
        <v>62</v>
      </c>
    </row>
    <row r="451" spans="1:11" ht="19.5" x14ac:dyDescent="0.2">
      <c r="A451" s="176" t="s">
        <v>1669</v>
      </c>
      <c r="B451" s="177" t="s">
        <v>1670</v>
      </c>
      <c r="C451" s="177" t="s">
        <v>58</v>
      </c>
      <c r="D451" s="177" t="s">
        <v>1671</v>
      </c>
      <c r="E451" s="178" t="s">
        <v>148</v>
      </c>
      <c r="F451" s="177">
        <v>53</v>
      </c>
      <c r="G451" s="177">
        <v>71.069999999999993</v>
      </c>
      <c r="H451" s="179" t="s">
        <v>1672</v>
      </c>
      <c r="I451" s="180">
        <v>4653.3999999999996</v>
      </c>
      <c r="J451" s="184">
        <v>5.2026336649737073E-4</v>
      </c>
      <c r="K451" s="182" t="s">
        <v>62</v>
      </c>
    </row>
    <row r="452" spans="1:11" x14ac:dyDescent="0.2">
      <c r="A452" s="176" t="s">
        <v>1673</v>
      </c>
      <c r="B452" s="177" t="s">
        <v>1674</v>
      </c>
      <c r="C452" s="177" t="s">
        <v>65</v>
      </c>
      <c r="D452" s="177" t="s">
        <v>1675</v>
      </c>
      <c r="E452" s="178" t="s">
        <v>67</v>
      </c>
      <c r="F452" s="177">
        <v>1</v>
      </c>
      <c r="G452" s="177">
        <v>1242.9100000000001</v>
      </c>
      <c r="H452" s="179" t="s">
        <v>1676</v>
      </c>
      <c r="I452" s="180">
        <v>1535.49</v>
      </c>
      <c r="J452" s="184">
        <v>1.7167215296837749E-4</v>
      </c>
      <c r="K452" s="182" t="s">
        <v>62</v>
      </c>
    </row>
    <row r="453" spans="1:11" ht="19.5" x14ac:dyDescent="0.2">
      <c r="A453" s="176" t="s">
        <v>1677</v>
      </c>
      <c r="B453" s="177" t="s">
        <v>1678</v>
      </c>
      <c r="C453" s="177" t="s">
        <v>65</v>
      </c>
      <c r="D453" s="177" t="s">
        <v>1679</v>
      </c>
      <c r="E453" s="178" t="s">
        <v>67</v>
      </c>
      <c r="F453" s="177">
        <v>27</v>
      </c>
      <c r="G453" s="177">
        <v>58.85</v>
      </c>
      <c r="H453" s="179" t="s">
        <v>1680</v>
      </c>
      <c r="I453" s="180">
        <v>1962.9</v>
      </c>
      <c r="J453" s="184">
        <v>2.1945780764552565E-4</v>
      </c>
      <c r="K453" s="182" t="s">
        <v>62</v>
      </c>
    </row>
    <row r="454" spans="1:11" ht="19.5" x14ac:dyDescent="0.2">
      <c r="A454" s="176" t="s">
        <v>1681</v>
      </c>
      <c r="B454" s="177" t="s">
        <v>1682</v>
      </c>
      <c r="C454" s="177" t="s">
        <v>65</v>
      </c>
      <c r="D454" s="177" t="s">
        <v>1683</v>
      </c>
      <c r="E454" s="178" t="s">
        <v>67</v>
      </c>
      <c r="F454" s="177">
        <v>32</v>
      </c>
      <c r="G454" s="177">
        <v>23.55</v>
      </c>
      <c r="H454" s="179" t="s">
        <v>1684</v>
      </c>
      <c r="I454" s="180">
        <v>930.88</v>
      </c>
      <c r="J454" s="184">
        <v>1.0407503386879969E-4</v>
      </c>
      <c r="K454" s="182" t="s">
        <v>62</v>
      </c>
    </row>
    <row r="455" spans="1:11" ht="19.5" x14ac:dyDescent="0.2">
      <c r="A455" s="176" t="s">
        <v>1685</v>
      </c>
      <c r="B455" s="177" t="s">
        <v>986</v>
      </c>
      <c r="C455" s="177" t="s">
        <v>58</v>
      </c>
      <c r="D455" s="177" t="s">
        <v>987</v>
      </c>
      <c r="E455" s="178" t="s">
        <v>148</v>
      </c>
      <c r="F455" s="177">
        <v>66</v>
      </c>
      <c r="G455" s="177">
        <v>18.489999999999998</v>
      </c>
      <c r="H455" s="179" t="s">
        <v>988</v>
      </c>
      <c r="I455" s="180">
        <v>1507.44</v>
      </c>
      <c r="J455" s="184">
        <v>1.6853608312047031E-4</v>
      </c>
      <c r="K455" s="182" t="s">
        <v>62</v>
      </c>
    </row>
    <row r="456" spans="1:11" ht="19.5" x14ac:dyDescent="0.2">
      <c r="A456" s="176" t="s">
        <v>1686</v>
      </c>
      <c r="B456" s="177" t="s">
        <v>1687</v>
      </c>
      <c r="C456" s="177" t="s">
        <v>58</v>
      </c>
      <c r="D456" s="177" t="s">
        <v>1688</v>
      </c>
      <c r="E456" s="178" t="s">
        <v>67</v>
      </c>
      <c r="F456" s="177">
        <v>22</v>
      </c>
      <c r="G456" s="177">
        <v>46.41</v>
      </c>
      <c r="H456" s="179" t="s">
        <v>1689</v>
      </c>
      <c r="I456" s="180">
        <v>1261.26</v>
      </c>
      <c r="J456" s="184">
        <v>1.4101245833766146E-4</v>
      </c>
      <c r="K456" s="182" t="s">
        <v>62</v>
      </c>
    </row>
    <row r="457" spans="1:11" x14ac:dyDescent="0.2">
      <c r="A457" s="176" t="s">
        <v>30</v>
      </c>
      <c r="B457" s="177"/>
      <c r="C457" s="177"/>
      <c r="D457" s="177" t="s">
        <v>31</v>
      </c>
      <c r="E457" s="178"/>
      <c r="F457" s="177"/>
      <c r="G457" s="177"/>
      <c r="H457" s="179" t="s">
        <v>52</v>
      </c>
      <c r="I457" s="180">
        <v>495425.28000000003</v>
      </c>
      <c r="J457" s="184">
        <v>5.5389956595328693E-2</v>
      </c>
      <c r="K457" s="182" t="s">
        <v>53</v>
      </c>
    </row>
    <row r="458" spans="1:11" x14ac:dyDescent="0.2">
      <c r="A458" s="176" t="s">
        <v>1690</v>
      </c>
      <c r="B458" s="177"/>
      <c r="C458" s="177"/>
      <c r="D458" s="177" t="s">
        <v>1691</v>
      </c>
      <c r="E458" s="178"/>
      <c r="F458" s="177"/>
      <c r="G458" s="177"/>
      <c r="H458" s="179" t="s">
        <v>52</v>
      </c>
      <c r="I458" s="180">
        <v>490307.22</v>
      </c>
      <c r="J458" s="184">
        <v>5.4817742918117286E-2</v>
      </c>
      <c r="K458" s="182" t="s">
        <v>53</v>
      </c>
    </row>
    <row r="459" spans="1:11" x14ac:dyDescent="0.2">
      <c r="A459" s="176" t="s">
        <v>1692</v>
      </c>
      <c r="B459" s="177" t="s">
        <v>1693</v>
      </c>
      <c r="C459" s="177" t="s">
        <v>58</v>
      </c>
      <c r="D459" s="177" t="s">
        <v>1694</v>
      </c>
      <c r="E459" s="178" t="s">
        <v>67</v>
      </c>
      <c r="F459" s="177">
        <v>500</v>
      </c>
      <c r="G459" s="177">
        <v>0.28999999999999998</v>
      </c>
      <c r="H459" s="179" t="s">
        <v>1695</v>
      </c>
      <c r="I459" s="180">
        <v>165</v>
      </c>
      <c r="J459" s="184">
        <v>1.8447469693571619E-5</v>
      </c>
      <c r="K459" s="182" t="s">
        <v>77</v>
      </c>
    </row>
    <row r="460" spans="1:11" ht="19.5" x14ac:dyDescent="0.2">
      <c r="A460" s="176" t="s">
        <v>1696</v>
      </c>
      <c r="B460" s="177" t="s">
        <v>1697</v>
      </c>
      <c r="C460" s="177" t="s">
        <v>58</v>
      </c>
      <c r="D460" s="177" t="s">
        <v>1698</v>
      </c>
      <c r="E460" s="178" t="s">
        <v>67</v>
      </c>
      <c r="F460" s="177">
        <v>391</v>
      </c>
      <c r="G460" s="177">
        <v>3.22</v>
      </c>
      <c r="H460" s="179" t="s">
        <v>1699</v>
      </c>
      <c r="I460" s="180">
        <v>1450.61</v>
      </c>
      <c r="J460" s="184">
        <v>1.6218232734661772E-4</v>
      </c>
      <c r="K460" s="182" t="s">
        <v>77</v>
      </c>
    </row>
    <row r="461" spans="1:11" ht="19.5" x14ac:dyDescent="0.2">
      <c r="A461" s="176" t="s">
        <v>1700</v>
      </c>
      <c r="B461" s="177" t="s">
        <v>1701</v>
      </c>
      <c r="C461" s="177" t="s">
        <v>58</v>
      </c>
      <c r="D461" s="177" t="s">
        <v>1702</v>
      </c>
      <c r="E461" s="178" t="s">
        <v>67</v>
      </c>
      <c r="F461" s="177">
        <v>6</v>
      </c>
      <c r="G461" s="177">
        <v>5.73</v>
      </c>
      <c r="H461" s="179" t="s">
        <v>1703</v>
      </c>
      <c r="I461" s="180">
        <v>39.659999999999997</v>
      </c>
      <c r="J461" s="184">
        <v>4.4341008972548508E-6</v>
      </c>
      <c r="K461" s="182" t="s">
        <v>77</v>
      </c>
    </row>
    <row r="462" spans="1:11" ht="19.5" x14ac:dyDescent="0.2">
      <c r="A462" s="176" t="s">
        <v>1704</v>
      </c>
      <c r="B462" s="177" t="s">
        <v>1705</v>
      </c>
      <c r="C462" s="177" t="s">
        <v>58</v>
      </c>
      <c r="D462" s="177" t="s">
        <v>1706</v>
      </c>
      <c r="E462" s="178" t="s">
        <v>67</v>
      </c>
      <c r="F462" s="177">
        <v>18</v>
      </c>
      <c r="G462" s="177">
        <v>5.23</v>
      </c>
      <c r="H462" s="179" t="s">
        <v>1707</v>
      </c>
      <c r="I462" s="180">
        <v>108.54</v>
      </c>
      <c r="J462" s="184">
        <v>1.2135080972971295E-5</v>
      </c>
      <c r="K462" s="182" t="s">
        <v>77</v>
      </c>
    </row>
    <row r="463" spans="1:11" x14ac:dyDescent="0.2">
      <c r="A463" s="176" t="s">
        <v>1708</v>
      </c>
      <c r="B463" s="177" t="s">
        <v>1709</v>
      </c>
      <c r="C463" s="177" t="s">
        <v>65</v>
      </c>
      <c r="D463" s="177" t="s">
        <v>1710</v>
      </c>
      <c r="E463" s="178" t="s">
        <v>67</v>
      </c>
      <c r="F463" s="177">
        <v>400</v>
      </c>
      <c r="G463" s="177">
        <v>0.2</v>
      </c>
      <c r="H463" s="179" t="s">
        <v>1711</v>
      </c>
      <c r="I463" s="180">
        <v>100</v>
      </c>
      <c r="J463" s="184">
        <v>1.1180284662770679E-5</v>
      </c>
      <c r="K463" s="182" t="s">
        <v>62</v>
      </c>
    </row>
    <row r="464" spans="1:11" x14ac:dyDescent="0.2">
      <c r="A464" s="176" t="s">
        <v>1712</v>
      </c>
      <c r="B464" s="177" t="s">
        <v>1713</v>
      </c>
      <c r="C464" s="177" t="s">
        <v>65</v>
      </c>
      <c r="D464" s="177" t="s">
        <v>1714</v>
      </c>
      <c r="E464" s="178" t="s">
        <v>67</v>
      </c>
      <c r="F464" s="177">
        <v>3</v>
      </c>
      <c r="G464" s="177">
        <v>83.28</v>
      </c>
      <c r="H464" s="179" t="s">
        <v>1715</v>
      </c>
      <c r="I464" s="180">
        <v>308.64</v>
      </c>
      <c r="J464" s="184">
        <v>3.4506830583175423E-5</v>
      </c>
      <c r="K464" s="182" t="s">
        <v>62</v>
      </c>
    </row>
    <row r="465" spans="1:11" x14ac:dyDescent="0.2">
      <c r="A465" s="176" t="s">
        <v>1716</v>
      </c>
      <c r="B465" s="177" t="s">
        <v>1717</v>
      </c>
      <c r="C465" s="177" t="s">
        <v>65</v>
      </c>
      <c r="D465" s="177" t="s">
        <v>1718</v>
      </c>
      <c r="E465" s="178" t="s">
        <v>67</v>
      </c>
      <c r="F465" s="177">
        <v>3</v>
      </c>
      <c r="G465" s="177">
        <v>117.02</v>
      </c>
      <c r="H465" s="179" t="s">
        <v>1719</v>
      </c>
      <c r="I465" s="180">
        <v>433.71</v>
      </c>
      <c r="J465" s="184">
        <v>4.8490012610902704E-5</v>
      </c>
      <c r="K465" s="182" t="s">
        <v>62</v>
      </c>
    </row>
    <row r="466" spans="1:11" x14ac:dyDescent="0.2">
      <c r="A466" s="176" t="s">
        <v>1720</v>
      </c>
      <c r="B466" s="177" t="s">
        <v>1721</v>
      </c>
      <c r="C466" s="177" t="s">
        <v>58</v>
      </c>
      <c r="D466" s="177" t="s">
        <v>1722</v>
      </c>
      <c r="E466" s="178" t="s">
        <v>148</v>
      </c>
      <c r="F466" s="177">
        <v>9</v>
      </c>
      <c r="G466" s="177">
        <v>3.93</v>
      </c>
      <c r="H466" s="179" t="s">
        <v>1723</v>
      </c>
      <c r="I466" s="180">
        <v>40.770000000000003</v>
      </c>
      <c r="J466" s="184">
        <v>4.558202057011606E-6</v>
      </c>
      <c r="K466" s="182" t="s">
        <v>77</v>
      </c>
    </row>
    <row r="467" spans="1:11" ht="19.5" x14ac:dyDescent="0.2">
      <c r="A467" s="176" t="s">
        <v>1724</v>
      </c>
      <c r="B467" s="177" t="s">
        <v>1725</v>
      </c>
      <c r="C467" s="177" t="s">
        <v>58</v>
      </c>
      <c r="D467" s="177" t="s">
        <v>1726</v>
      </c>
      <c r="E467" s="178" t="s">
        <v>67</v>
      </c>
      <c r="F467" s="177">
        <v>210</v>
      </c>
      <c r="G467" s="177">
        <v>4.2300000000000004</v>
      </c>
      <c r="H467" s="179" t="s">
        <v>1727</v>
      </c>
      <c r="I467" s="180">
        <v>1024.8</v>
      </c>
      <c r="J467" s="184">
        <v>1.1457555722407391E-4</v>
      </c>
      <c r="K467" s="182" t="s">
        <v>77</v>
      </c>
    </row>
    <row r="468" spans="1:11" ht="19.5" x14ac:dyDescent="0.2">
      <c r="A468" s="176" t="s">
        <v>1728</v>
      </c>
      <c r="B468" s="177" t="s">
        <v>1729</v>
      </c>
      <c r="C468" s="177" t="s">
        <v>58</v>
      </c>
      <c r="D468" s="177" t="s">
        <v>1730</v>
      </c>
      <c r="E468" s="178" t="s">
        <v>67</v>
      </c>
      <c r="F468" s="177">
        <v>6</v>
      </c>
      <c r="G468" s="177">
        <v>9.27</v>
      </c>
      <c r="H468" s="179" t="s">
        <v>1731</v>
      </c>
      <c r="I468" s="180">
        <v>64.14</v>
      </c>
      <c r="J468" s="184">
        <v>7.1710345827011128E-6</v>
      </c>
      <c r="K468" s="182" t="s">
        <v>77</v>
      </c>
    </row>
    <row r="469" spans="1:11" ht="19.5" x14ac:dyDescent="0.2">
      <c r="A469" s="176" t="s">
        <v>1732</v>
      </c>
      <c r="B469" s="177" t="s">
        <v>1733</v>
      </c>
      <c r="C469" s="177" t="s">
        <v>58</v>
      </c>
      <c r="D469" s="177" t="s">
        <v>1734</v>
      </c>
      <c r="E469" s="178" t="s">
        <v>67</v>
      </c>
      <c r="F469" s="177">
        <v>12</v>
      </c>
      <c r="G469" s="177">
        <v>5.94</v>
      </c>
      <c r="H469" s="179" t="s">
        <v>1735</v>
      </c>
      <c r="I469" s="180">
        <v>82.2</v>
      </c>
      <c r="J469" s="184">
        <v>9.1901939927974984E-6</v>
      </c>
      <c r="K469" s="182" t="s">
        <v>77</v>
      </c>
    </row>
    <row r="470" spans="1:11" ht="19.5" x14ac:dyDescent="0.2">
      <c r="A470" s="176" t="s">
        <v>1736</v>
      </c>
      <c r="B470" s="177" t="s">
        <v>1737</v>
      </c>
      <c r="C470" s="177" t="s">
        <v>58</v>
      </c>
      <c r="D470" s="177" t="s">
        <v>1738</v>
      </c>
      <c r="E470" s="178" t="s">
        <v>67</v>
      </c>
      <c r="F470" s="177">
        <v>930</v>
      </c>
      <c r="G470" s="177">
        <v>0.14000000000000001</v>
      </c>
      <c r="H470" s="179" t="s">
        <v>1739</v>
      </c>
      <c r="I470" s="180">
        <v>148.80000000000001</v>
      </c>
      <c r="J470" s="184">
        <v>1.663626357820277E-5</v>
      </c>
      <c r="K470" s="182" t="s">
        <v>77</v>
      </c>
    </row>
    <row r="471" spans="1:11" ht="19.5" x14ac:dyDescent="0.2">
      <c r="A471" s="176" t="s">
        <v>1740</v>
      </c>
      <c r="B471" s="177" t="s">
        <v>1741</v>
      </c>
      <c r="C471" s="177" t="s">
        <v>58</v>
      </c>
      <c r="D471" s="177" t="s">
        <v>1742</v>
      </c>
      <c r="E471" s="178" t="s">
        <v>67</v>
      </c>
      <c r="F471" s="177">
        <v>40</v>
      </c>
      <c r="G471" s="177">
        <v>0.28999999999999998</v>
      </c>
      <c r="H471" s="179" t="s">
        <v>1695</v>
      </c>
      <c r="I471" s="180">
        <v>13.2</v>
      </c>
      <c r="J471" s="184">
        <v>1.4757975754857295E-6</v>
      </c>
      <c r="K471" s="182" t="s">
        <v>77</v>
      </c>
    </row>
    <row r="472" spans="1:11" ht="19.5" x14ac:dyDescent="0.2">
      <c r="A472" s="176" t="s">
        <v>1743</v>
      </c>
      <c r="B472" s="177" t="s">
        <v>1744</v>
      </c>
      <c r="C472" s="177" t="s">
        <v>58</v>
      </c>
      <c r="D472" s="177" t="s">
        <v>1745</v>
      </c>
      <c r="E472" s="178" t="s">
        <v>67</v>
      </c>
      <c r="F472" s="177">
        <v>220</v>
      </c>
      <c r="G472" s="177">
        <v>0.43</v>
      </c>
      <c r="H472" s="179" t="s">
        <v>1746</v>
      </c>
      <c r="I472" s="180">
        <v>110</v>
      </c>
      <c r="J472" s="184">
        <v>1.2298313129047746E-5</v>
      </c>
      <c r="K472" s="182" t="s">
        <v>77</v>
      </c>
    </row>
    <row r="473" spans="1:11" x14ac:dyDescent="0.2">
      <c r="A473" s="176" t="s">
        <v>1747</v>
      </c>
      <c r="B473" s="177" t="s">
        <v>1748</v>
      </c>
      <c r="C473" s="177" t="s">
        <v>58</v>
      </c>
      <c r="D473" s="177" t="s">
        <v>1749</v>
      </c>
      <c r="E473" s="178" t="s">
        <v>67</v>
      </c>
      <c r="F473" s="177">
        <v>30</v>
      </c>
      <c r="G473" s="177">
        <v>1.39</v>
      </c>
      <c r="H473" s="179" t="s">
        <v>1750</v>
      </c>
      <c r="I473" s="180">
        <v>48</v>
      </c>
      <c r="J473" s="184">
        <v>5.3665366381299259E-6</v>
      </c>
      <c r="K473" s="182" t="s">
        <v>77</v>
      </c>
    </row>
    <row r="474" spans="1:11" ht="19.5" x14ac:dyDescent="0.2">
      <c r="A474" s="176" t="s">
        <v>1751</v>
      </c>
      <c r="B474" s="177" t="s">
        <v>1752</v>
      </c>
      <c r="C474" s="177" t="s">
        <v>58</v>
      </c>
      <c r="D474" s="177" t="s">
        <v>1753</v>
      </c>
      <c r="E474" s="178" t="s">
        <v>148</v>
      </c>
      <c r="F474" s="177">
        <v>28060</v>
      </c>
      <c r="G474" s="177">
        <v>7.77</v>
      </c>
      <c r="H474" s="179" t="s">
        <v>1754</v>
      </c>
      <c r="I474" s="180">
        <v>269376</v>
      </c>
      <c r="J474" s="184">
        <v>3.0117003613185141E-2</v>
      </c>
      <c r="K474" s="182" t="s">
        <v>62</v>
      </c>
    </row>
    <row r="475" spans="1:11" ht="19.5" x14ac:dyDescent="0.2">
      <c r="A475" s="176" t="s">
        <v>1755</v>
      </c>
      <c r="B475" s="177" t="s">
        <v>1756</v>
      </c>
      <c r="C475" s="177" t="s">
        <v>65</v>
      </c>
      <c r="D475" s="177" t="s">
        <v>1757</v>
      </c>
      <c r="E475" s="178" t="s">
        <v>67</v>
      </c>
      <c r="F475" s="177">
        <v>8</v>
      </c>
      <c r="G475" s="177">
        <v>64.05</v>
      </c>
      <c r="H475" s="179" t="s">
        <v>1758</v>
      </c>
      <c r="I475" s="180">
        <v>633.04</v>
      </c>
      <c r="J475" s="184">
        <v>7.0775674029203503E-5</v>
      </c>
      <c r="K475" s="182" t="s">
        <v>62</v>
      </c>
    </row>
    <row r="476" spans="1:11" ht="19.5" x14ac:dyDescent="0.2">
      <c r="A476" s="176" t="s">
        <v>1759</v>
      </c>
      <c r="B476" s="177" t="s">
        <v>1760</v>
      </c>
      <c r="C476" s="177" t="s">
        <v>58</v>
      </c>
      <c r="D476" s="177" t="s">
        <v>1761</v>
      </c>
      <c r="E476" s="178" t="s">
        <v>67</v>
      </c>
      <c r="F476" s="177">
        <v>87</v>
      </c>
      <c r="G476" s="177">
        <v>30.35</v>
      </c>
      <c r="H476" s="179" t="s">
        <v>1762</v>
      </c>
      <c r="I476" s="180">
        <v>3261.63</v>
      </c>
      <c r="J476" s="184">
        <v>3.6465951864632731E-4</v>
      </c>
      <c r="K476" s="182" t="s">
        <v>62</v>
      </c>
    </row>
    <row r="477" spans="1:11" ht="19.5" x14ac:dyDescent="0.2">
      <c r="A477" s="176" t="s">
        <v>1763</v>
      </c>
      <c r="B477" s="177" t="s">
        <v>1764</v>
      </c>
      <c r="C477" s="177" t="s">
        <v>65</v>
      </c>
      <c r="D477" s="177" t="s">
        <v>1765</v>
      </c>
      <c r="E477" s="178" t="s">
        <v>67</v>
      </c>
      <c r="F477" s="177">
        <v>1</v>
      </c>
      <c r="G477" s="177">
        <v>60.76</v>
      </c>
      <c r="H477" s="179" t="s">
        <v>1766</v>
      </c>
      <c r="I477" s="180">
        <v>75.06</v>
      </c>
      <c r="J477" s="184">
        <v>8.3919216678756711E-6</v>
      </c>
      <c r="K477" s="182" t="s">
        <v>62</v>
      </c>
    </row>
    <row r="478" spans="1:11" ht="19.5" x14ac:dyDescent="0.2">
      <c r="A478" s="176" t="s">
        <v>1767</v>
      </c>
      <c r="B478" s="177" t="s">
        <v>1768</v>
      </c>
      <c r="C478" s="177" t="s">
        <v>58</v>
      </c>
      <c r="D478" s="177" t="s">
        <v>1769</v>
      </c>
      <c r="E478" s="178" t="s">
        <v>67</v>
      </c>
      <c r="F478" s="177">
        <v>4</v>
      </c>
      <c r="G478" s="177">
        <v>34.340000000000003</v>
      </c>
      <c r="H478" s="179" t="s">
        <v>1770</v>
      </c>
      <c r="I478" s="180">
        <v>169.68</v>
      </c>
      <c r="J478" s="184">
        <v>1.8970707015789287E-5</v>
      </c>
      <c r="K478" s="182" t="s">
        <v>62</v>
      </c>
    </row>
    <row r="479" spans="1:11" x14ac:dyDescent="0.2">
      <c r="A479" s="176" t="s">
        <v>1771</v>
      </c>
      <c r="B479" s="177" t="s">
        <v>1772</v>
      </c>
      <c r="C479" s="177" t="s">
        <v>65</v>
      </c>
      <c r="D479" s="177" t="s">
        <v>1773</v>
      </c>
      <c r="E479" s="178" t="s">
        <v>67</v>
      </c>
      <c r="F479" s="177">
        <v>9</v>
      </c>
      <c r="G479" s="177">
        <v>13.28</v>
      </c>
      <c r="H479" s="179" t="s">
        <v>1774</v>
      </c>
      <c r="I479" s="180">
        <v>147.69</v>
      </c>
      <c r="J479" s="184">
        <v>1.6512162418446016E-5</v>
      </c>
      <c r="K479" s="182" t="s">
        <v>62</v>
      </c>
    </row>
    <row r="480" spans="1:11" ht="19.5" x14ac:dyDescent="0.2">
      <c r="A480" s="176" t="s">
        <v>1775</v>
      </c>
      <c r="B480" s="177" t="s">
        <v>1776</v>
      </c>
      <c r="C480" s="177" t="s">
        <v>58</v>
      </c>
      <c r="D480" s="177" t="s">
        <v>1777</v>
      </c>
      <c r="E480" s="178" t="s">
        <v>67</v>
      </c>
      <c r="F480" s="177">
        <v>254</v>
      </c>
      <c r="G480" s="177">
        <v>48.63</v>
      </c>
      <c r="H480" s="179" t="s">
        <v>1778</v>
      </c>
      <c r="I480" s="180">
        <v>15260.32</v>
      </c>
      <c r="J480" s="184">
        <v>1.7061472164497263E-3</v>
      </c>
      <c r="K480" s="182" t="s">
        <v>62</v>
      </c>
    </row>
    <row r="481" spans="1:11" x14ac:dyDescent="0.2">
      <c r="A481" s="176" t="s">
        <v>1779</v>
      </c>
      <c r="B481" s="177" t="s">
        <v>1780</v>
      </c>
      <c r="C481" s="177" t="s">
        <v>58</v>
      </c>
      <c r="D481" s="177" t="s">
        <v>1781</v>
      </c>
      <c r="E481" s="178" t="s">
        <v>67</v>
      </c>
      <c r="F481" s="177">
        <v>516</v>
      </c>
      <c r="G481" s="177">
        <v>20.55</v>
      </c>
      <c r="H481" s="179" t="s">
        <v>1782</v>
      </c>
      <c r="I481" s="180">
        <v>12224.04</v>
      </c>
      <c r="J481" s="184">
        <v>1.366682469290953E-3</v>
      </c>
      <c r="K481" s="182" t="s">
        <v>77</v>
      </c>
    </row>
    <row r="482" spans="1:11" x14ac:dyDescent="0.2">
      <c r="A482" s="176" t="s">
        <v>1783</v>
      </c>
      <c r="B482" s="177" t="s">
        <v>1784</v>
      </c>
      <c r="C482" s="177" t="s">
        <v>58</v>
      </c>
      <c r="D482" s="177" t="s">
        <v>1785</v>
      </c>
      <c r="E482" s="178" t="s">
        <v>67</v>
      </c>
      <c r="F482" s="177">
        <v>20</v>
      </c>
      <c r="G482" s="177">
        <v>4.6399999999999997</v>
      </c>
      <c r="H482" s="179" t="s">
        <v>1786</v>
      </c>
      <c r="I482" s="180">
        <v>107</v>
      </c>
      <c r="J482" s="184">
        <v>1.1962904589164625E-5</v>
      </c>
      <c r="K482" s="182" t="s">
        <v>77</v>
      </c>
    </row>
    <row r="483" spans="1:11" ht="19.5" x14ac:dyDescent="0.2">
      <c r="A483" s="176" t="s">
        <v>1787</v>
      </c>
      <c r="B483" s="177" t="s">
        <v>1788</v>
      </c>
      <c r="C483" s="177" t="s">
        <v>65</v>
      </c>
      <c r="D483" s="177" t="s">
        <v>1789</v>
      </c>
      <c r="E483" s="178" t="s">
        <v>67</v>
      </c>
      <c r="F483" s="177">
        <v>65</v>
      </c>
      <c r="G483" s="177">
        <v>19.989999999999998</v>
      </c>
      <c r="H483" s="179" t="s">
        <v>1790</v>
      </c>
      <c r="I483" s="180">
        <v>1605.5</v>
      </c>
      <c r="J483" s="184">
        <v>1.7949947026078323E-4</v>
      </c>
      <c r="K483" s="182" t="s">
        <v>62</v>
      </c>
    </row>
    <row r="484" spans="1:11" ht="19.5" x14ac:dyDescent="0.2">
      <c r="A484" s="176" t="s">
        <v>1791</v>
      </c>
      <c r="B484" s="177" t="s">
        <v>1792</v>
      </c>
      <c r="C484" s="177" t="s">
        <v>65</v>
      </c>
      <c r="D484" s="177" t="s">
        <v>1793</v>
      </c>
      <c r="E484" s="178" t="s">
        <v>67</v>
      </c>
      <c r="F484" s="177">
        <v>2</v>
      </c>
      <c r="G484" s="177">
        <v>57.8</v>
      </c>
      <c r="H484" s="179" t="s">
        <v>1794</v>
      </c>
      <c r="I484" s="180">
        <v>142.82</v>
      </c>
      <c r="J484" s="184">
        <v>1.5967682555369082E-5</v>
      </c>
      <c r="K484" s="182" t="s">
        <v>62</v>
      </c>
    </row>
    <row r="485" spans="1:11" ht="19.5" x14ac:dyDescent="0.2">
      <c r="A485" s="176" t="s">
        <v>1795</v>
      </c>
      <c r="B485" s="177" t="s">
        <v>1796</v>
      </c>
      <c r="C485" s="177" t="s">
        <v>65</v>
      </c>
      <c r="D485" s="177" t="s">
        <v>1797</v>
      </c>
      <c r="E485" s="178" t="s">
        <v>67</v>
      </c>
      <c r="F485" s="177">
        <v>6</v>
      </c>
      <c r="G485" s="177">
        <v>39.659999999999997</v>
      </c>
      <c r="H485" s="179" t="s">
        <v>1798</v>
      </c>
      <c r="I485" s="180">
        <v>294</v>
      </c>
      <c r="J485" s="184">
        <v>3.2870036908545795E-5</v>
      </c>
      <c r="K485" s="182" t="s">
        <v>62</v>
      </c>
    </row>
    <row r="486" spans="1:11" ht="19.5" x14ac:dyDescent="0.2">
      <c r="A486" s="176" t="s">
        <v>1799</v>
      </c>
      <c r="B486" s="177" t="s">
        <v>1800</v>
      </c>
      <c r="C486" s="177" t="s">
        <v>65</v>
      </c>
      <c r="D486" s="177" t="s">
        <v>1801</v>
      </c>
      <c r="E486" s="178" t="s">
        <v>1802</v>
      </c>
      <c r="F486" s="177">
        <v>9</v>
      </c>
      <c r="G486" s="177">
        <v>44.2</v>
      </c>
      <c r="H486" s="179" t="s">
        <v>1803</v>
      </c>
      <c r="I486" s="180">
        <v>491.4</v>
      </c>
      <c r="J486" s="184">
        <v>5.4939918832855108E-5</v>
      </c>
      <c r="K486" s="182" t="s">
        <v>62</v>
      </c>
    </row>
    <row r="487" spans="1:11" ht="19.5" x14ac:dyDescent="0.2">
      <c r="A487" s="176" t="s">
        <v>1804</v>
      </c>
      <c r="B487" s="177" t="s">
        <v>1052</v>
      </c>
      <c r="C487" s="177" t="s">
        <v>65</v>
      </c>
      <c r="D487" s="177" t="s">
        <v>1053</v>
      </c>
      <c r="E487" s="178" t="s">
        <v>761</v>
      </c>
      <c r="F487" s="177">
        <v>1</v>
      </c>
      <c r="G487" s="177">
        <v>91.9</v>
      </c>
      <c r="H487" s="179" t="s">
        <v>1054</v>
      </c>
      <c r="I487" s="180">
        <v>113.53</v>
      </c>
      <c r="J487" s="184">
        <v>1.2692977177643552E-5</v>
      </c>
      <c r="K487" s="182" t="s">
        <v>62</v>
      </c>
    </row>
    <row r="488" spans="1:11" ht="19.5" x14ac:dyDescent="0.2">
      <c r="A488" s="176" t="s">
        <v>1805</v>
      </c>
      <c r="B488" s="177" t="s">
        <v>1806</v>
      </c>
      <c r="C488" s="177" t="s">
        <v>65</v>
      </c>
      <c r="D488" s="177" t="s">
        <v>1807</v>
      </c>
      <c r="E488" s="178" t="s">
        <v>67</v>
      </c>
      <c r="F488" s="177">
        <v>10</v>
      </c>
      <c r="G488" s="177">
        <v>122.15</v>
      </c>
      <c r="H488" s="179" t="s">
        <v>1808</v>
      </c>
      <c r="I488" s="180">
        <v>1509</v>
      </c>
      <c r="J488" s="184">
        <v>1.6871049556120953E-4</v>
      </c>
      <c r="K488" s="182" t="s">
        <v>62</v>
      </c>
    </row>
    <row r="489" spans="1:11" x14ac:dyDescent="0.2">
      <c r="A489" s="176" t="s">
        <v>1809</v>
      </c>
      <c r="B489" s="177" t="s">
        <v>1810</v>
      </c>
      <c r="C489" s="177" t="s">
        <v>65</v>
      </c>
      <c r="D489" s="177" t="s">
        <v>1811</v>
      </c>
      <c r="E489" s="178" t="s">
        <v>67</v>
      </c>
      <c r="F489" s="177">
        <v>101</v>
      </c>
      <c r="G489" s="177">
        <v>12.18</v>
      </c>
      <c r="H489" s="179" t="s">
        <v>1812</v>
      </c>
      <c r="I489" s="180">
        <v>1520.05</v>
      </c>
      <c r="J489" s="184">
        <v>1.699459170164457E-4</v>
      </c>
      <c r="K489" s="182" t="s">
        <v>62</v>
      </c>
    </row>
    <row r="490" spans="1:11" x14ac:dyDescent="0.2">
      <c r="A490" s="176" t="s">
        <v>1813</v>
      </c>
      <c r="B490" s="177" t="s">
        <v>1010</v>
      </c>
      <c r="C490" s="177" t="s">
        <v>65</v>
      </c>
      <c r="D490" s="177" t="s">
        <v>1011</v>
      </c>
      <c r="E490" s="178" t="s">
        <v>67</v>
      </c>
      <c r="F490" s="177">
        <v>3</v>
      </c>
      <c r="G490" s="177">
        <v>13.52</v>
      </c>
      <c r="H490" s="179" t="s">
        <v>1012</v>
      </c>
      <c r="I490" s="180">
        <v>50.1</v>
      </c>
      <c r="J490" s="184">
        <v>5.6013226160481097E-6</v>
      </c>
      <c r="K490" s="182" t="s">
        <v>62</v>
      </c>
    </row>
    <row r="491" spans="1:11" x14ac:dyDescent="0.2">
      <c r="A491" s="176" t="s">
        <v>1814</v>
      </c>
      <c r="B491" s="177" t="s">
        <v>1014</v>
      </c>
      <c r="C491" s="177" t="s">
        <v>65</v>
      </c>
      <c r="D491" s="177" t="s">
        <v>1015</v>
      </c>
      <c r="E491" s="178" t="s">
        <v>67</v>
      </c>
      <c r="F491" s="177">
        <v>6</v>
      </c>
      <c r="G491" s="177">
        <v>13.52</v>
      </c>
      <c r="H491" s="179" t="s">
        <v>1012</v>
      </c>
      <c r="I491" s="180">
        <v>100.2</v>
      </c>
      <c r="J491" s="184">
        <v>1.1202645232096219E-5</v>
      </c>
      <c r="K491" s="182" t="s">
        <v>62</v>
      </c>
    </row>
    <row r="492" spans="1:11" x14ac:dyDescent="0.2">
      <c r="A492" s="176" t="s">
        <v>1815</v>
      </c>
      <c r="B492" s="177" t="s">
        <v>1816</v>
      </c>
      <c r="C492" s="177" t="s">
        <v>65</v>
      </c>
      <c r="D492" s="177" t="s">
        <v>1817</v>
      </c>
      <c r="E492" s="178" t="s">
        <v>67</v>
      </c>
      <c r="F492" s="177">
        <v>9</v>
      </c>
      <c r="G492" s="177">
        <v>27.87</v>
      </c>
      <c r="H492" s="179" t="s">
        <v>1818</v>
      </c>
      <c r="I492" s="180">
        <v>309.87</v>
      </c>
      <c r="J492" s="184">
        <v>3.4644348084527499E-5</v>
      </c>
      <c r="K492" s="182" t="s">
        <v>62</v>
      </c>
    </row>
    <row r="493" spans="1:11" ht="19.5" x14ac:dyDescent="0.2">
      <c r="A493" s="176" t="s">
        <v>1819</v>
      </c>
      <c r="B493" s="177" t="s">
        <v>1820</v>
      </c>
      <c r="C493" s="177" t="s">
        <v>65</v>
      </c>
      <c r="D493" s="177" t="s">
        <v>1821</v>
      </c>
      <c r="E493" s="178" t="s">
        <v>67</v>
      </c>
      <c r="F493" s="177">
        <v>1</v>
      </c>
      <c r="G493" s="177">
        <v>106.67</v>
      </c>
      <c r="H493" s="179" t="s">
        <v>1822</v>
      </c>
      <c r="I493" s="180">
        <v>131.78</v>
      </c>
      <c r="J493" s="184">
        <v>1.47333791285992E-5</v>
      </c>
      <c r="K493" s="182" t="s">
        <v>62</v>
      </c>
    </row>
    <row r="494" spans="1:11" ht="19.5" x14ac:dyDescent="0.2">
      <c r="A494" s="176" t="s">
        <v>1823</v>
      </c>
      <c r="B494" s="177" t="s">
        <v>1824</v>
      </c>
      <c r="C494" s="177" t="s">
        <v>65</v>
      </c>
      <c r="D494" s="177" t="s">
        <v>1825</v>
      </c>
      <c r="E494" s="178" t="s">
        <v>67</v>
      </c>
      <c r="F494" s="177">
        <v>1</v>
      </c>
      <c r="G494" s="177">
        <v>94.88</v>
      </c>
      <c r="H494" s="179" t="s">
        <v>1826</v>
      </c>
      <c r="I494" s="180">
        <v>117.21</v>
      </c>
      <c r="J494" s="184">
        <v>1.3104411653233511E-5</v>
      </c>
      <c r="K494" s="182" t="s">
        <v>62</v>
      </c>
    </row>
    <row r="495" spans="1:11" ht="19.5" x14ac:dyDescent="0.2">
      <c r="A495" s="176" t="s">
        <v>1827</v>
      </c>
      <c r="B495" s="177" t="s">
        <v>1828</v>
      </c>
      <c r="C495" s="177" t="s">
        <v>65</v>
      </c>
      <c r="D495" s="177" t="s">
        <v>1829</v>
      </c>
      <c r="E495" s="178" t="s">
        <v>67</v>
      </c>
      <c r="F495" s="177">
        <v>1</v>
      </c>
      <c r="G495" s="177">
        <v>19.5</v>
      </c>
      <c r="H495" s="179" t="s">
        <v>1830</v>
      </c>
      <c r="I495" s="180">
        <v>24.09</v>
      </c>
      <c r="J495" s="184">
        <v>2.6933305752614564E-6</v>
      </c>
      <c r="K495" s="182" t="s">
        <v>62</v>
      </c>
    </row>
    <row r="496" spans="1:11" ht="19.5" x14ac:dyDescent="0.2">
      <c r="A496" s="176" t="s">
        <v>1831</v>
      </c>
      <c r="B496" s="177" t="s">
        <v>1832</v>
      </c>
      <c r="C496" s="177" t="s">
        <v>65</v>
      </c>
      <c r="D496" s="177" t="s">
        <v>1833</v>
      </c>
      <c r="E496" s="178" t="s">
        <v>148</v>
      </c>
      <c r="F496" s="177">
        <v>309</v>
      </c>
      <c r="G496" s="177">
        <v>55.22</v>
      </c>
      <c r="H496" s="179" t="s">
        <v>1834</v>
      </c>
      <c r="I496" s="180">
        <v>21079.98</v>
      </c>
      <c r="J496" s="184">
        <v>2.3568017708551262E-3</v>
      </c>
      <c r="K496" s="182" t="s">
        <v>62</v>
      </c>
    </row>
    <row r="497" spans="1:11" ht="19.5" x14ac:dyDescent="0.2">
      <c r="A497" s="176" t="s">
        <v>1835</v>
      </c>
      <c r="B497" s="177" t="s">
        <v>1836</v>
      </c>
      <c r="C497" s="177" t="s">
        <v>65</v>
      </c>
      <c r="D497" s="177" t="s">
        <v>1837</v>
      </c>
      <c r="E497" s="178" t="s">
        <v>148</v>
      </c>
      <c r="F497" s="177">
        <v>6</v>
      </c>
      <c r="G497" s="177">
        <v>77.44</v>
      </c>
      <c r="H497" s="179" t="s">
        <v>1838</v>
      </c>
      <c r="I497" s="180">
        <v>574.02</v>
      </c>
      <c r="J497" s="184">
        <v>6.4177070021236251E-5</v>
      </c>
      <c r="K497" s="182" t="s">
        <v>62</v>
      </c>
    </row>
    <row r="498" spans="1:11" ht="19.5" x14ac:dyDescent="0.2">
      <c r="A498" s="176" t="s">
        <v>1839</v>
      </c>
      <c r="B498" s="177" t="s">
        <v>1840</v>
      </c>
      <c r="C498" s="177" t="s">
        <v>65</v>
      </c>
      <c r="D498" s="177" t="s">
        <v>1841</v>
      </c>
      <c r="E498" s="178" t="s">
        <v>148</v>
      </c>
      <c r="F498" s="177">
        <v>18</v>
      </c>
      <c r="G498" s="177">
        <v>80.45</v>
      </c>
      <c r="H498" s="179" t="s">
        <v>1842</v>
      </c>
      <c r="I498" s="180">
        <v>1789.02</v>
      </c>
      <c r="J498" s="184">
        <v>2.0001752867389999E-4</v>
      </c>
      <c r="K498" s="182" t="s">
        <v>62</v>
      </c>
    </row>
    <row r="499" spans="1:11" ht="19.5" x14ac:dyDescent="0.2">
      <c r="A499" s="176" t="s">
        <v>1843</v>
      </c>
      <c r="B499" s="177" t="s">
        <v>1844</v>
      </c>
      <c r="C499" s="177" t="s">
        <v>58</v>
      </c>
      <c r="D499" s="177" t="s">
        <v>1845</v>
      </c>
      <c r="E499" s="178" t="s">
        <v>148</v>
      </c>
      <c r="F499" s="177">
        <v>20</v>
      </c>
      <c r="G499" s="177">
        <v>1.66</v>
      </c>
      <c r="H499" s="179" t="s">
        <v>1846</v>
      </c>
      <c r="I499" s="180">
        <v>38.200000000000003</v>
      </c>
      <c r="J499" s="184">
        <v>4.2708687411783996E-6</v>
      </c>
      <c r="K499" s="182" t="s">
        <v>77</v>
      </c>
    </row>
    <row r="500" spans="1:11" x14ac:dyDescent="0.2">
      <c r="A500" s="176" t="s">
        <v>1847</v>
      </c>
      <c r="B500" s="177" t="s">
        <v>1848</v>
      </c>
      <c r="C500" s="177" t="s">
        <v>58</v>
      </c>
      <c r="D500" s="177" t="s">
        <v>1849</v>
      </c>
      <c r="E500" s="178" t="s">
        <v>67</v>
      </c>
      <c r="F500" s="177">
        <v>20</v>
      </c>
      <c r="G500" s="177">
        <v>14.95</v>
      </c>
      <c r="H500" s="179" t="s">
        <v>1850</v>
      </c>
      <c r="I500" s="180">
        <v>344.6</v>
      </c>
      <c r="J500" s="184">
        <v>3.8527260947907758E-5</v>
      </c>
      <c r="K500" s="182" t="s">
        <v>77</v>
      </c>
    </row>
    <row r="501" spans="1:11" x14ac:dyDescent="0.2">
      <c r="A501" s="176" t="s">
        <v>1851</v>
      </c>
      <c r="B501" s="177" t="s">
        <v>1852</v>
      </c>
      <c r="C501" s="177" t="s">
        <v>58</v>
      </c>
      <c r="D501" s="177" t="s">
        <v>1853</v>
      </c>
      <c r="E501" s="178" t="s">
        <v>67</v>
      </c>
      <c r="F501" s="177">
        <v>1</v>
      </c>
      <c r="G501" s="177">
        <v>12.24</v>
      </c>
      <c r="H501" s="179" t="s">
        <v>1854</v>
      </c>
      <c r="I501" s="180">
        <v>14.11</v>
      </c>
      <c r="J501" s="184">
        <v>1.5775381659169426E-6</v>
      </c>
      <c r="K501" s="182" t="s">
        <v>77</v>
      </c>
    </row>
    <row r="502" spans="1:11" x14ac:dyDescent="0.2">
      <c r="A502" s="176" t="s">
        <v>1855</v>
      </c>
      <c r="B502" s="177" t="s">
        <v>1856</v>
      </c>
      <c r="C502" s="177" t="s">
        <v>65</v>
      </c>
      <c r="D502" s="177" t="s">
        <v>1857</v>
      </c>
      <c r="E502" s="178" t="s">
        <v>67</v>
      </c>
      <c r="F502" s="177">
        <v>69</v>
      </c>
      <c r="G502" s="177">
        <v>41.51</v>
      </c>
      <c r="H502" s="179" t="s">
        <v>1858</v>
      </c>
      <c r="I502" s="180">
        <v>3538.32</v>
      </c>
      <c r="J502" s="184">
        <v>3.9559424827974749E-4</v>
      </c>
      <c r="K502" s="182" t="s">
        <v>62</v>
      </c>
    </row>
    <row r="503" spans="1:11" x14ac:dyDescent="0.2">
      <c r="A503" s="176" t="s">
        <v>1859</v>
      </c>
      <c r="B503" s="177" t="s">
        <v>1860</v>
      </c>
      <c r="C503" s="177" t="s">
        <v>65</v>
      </c>
      <c r="D503" s="177" t="s">
        <v>1861</v>
      </c>
      <c r="E503" s="178" t="s">
        <v>67</v>
      </c>
      <c r="F503" s="177">
        <v>1000</v>
      </c>
      <c r="G503" s="177">
        <v>1.38</v>
      </c>
      <c r="H503" s="179" t="s">
        <v>1862</v>
      </c>
      <c r="I503" s="180">
        <v>1700</v>
      </c>
      <c r="J503" s="184">
        <v>1.9006483926710152E-4</v>
      </c>
      <c r="K503" s="182" t="s">
        <v>62</v>
      </c>
    </row>
    <row r="504" spans="1:11" ht="19.5" x14ac:dyDescent="0.2">
      <c r="A504" s="176" t="s">
        <v>1863</v>
      </c>
      <c r="B504" s="177" t="s">
        <v>1864</v>
      </c>
      <c r="C504" s="177" t="s">
        <v>65</v>
      </c>
      <c r="D504" s="177" t="s">
        <v>1865</v>
      </c>
      <c r="E504" s="178" t="s">
        <v>67</v>
      </c>
      <c r="F504" s="177">
        <v>65</v>
      </c>
      <c r="G504" s="177">
        <v>8.58</v>
      </c>
      <c r="H504" s="179" t="s">
        <v>1866</v>
      </c>
      <c r="I504" s="180">
        <v>689</v>
      </c>
      <c r="J504" s="184">
        <v>7.7032161326489972E-5</v>
      </c>
      <c r="K504" s="182" t="s">
        <v>62</v>
      </c>
    </row>
    <row r="505" spans="1:11" ht="19.5" x14ac:dyDescent="0.2">
      <c r="A505" s="176" t="s">
        <v>1867</v>
      </c>
      <c r="B505" s="177" t="s">
        <v>1868</v>
      </c>
      <c r="C505" s="177" t="s">
        <v>65</v>
      </c>
      <c r="D505" s="177" t="s">
        <v>1869</v>
      </c>
      <c r="E505" s="178" t="s">
        <v>67</v>
      </c>
      <c r="F505" s="177">
        <v>2</v>
      </c>
      <c r="G505" s="177">
        <v>18.89</v>
      </c>
      <c r="H505" s="179" t="s">
        <v>1870</v>
      </c>
      <c r="I505" s="180">
        <v>46.68</v>
      </c>
      <c r="J505" s="184">
        <v>5.2189568805813524E-6</v>
      </c>
      <c r="K505" s="182" t="s">
        <v>62</v>
      </c>
    </row>
    <row r="506" spans="1:11" ht="19.5" x14ac:dyDescent="0.2">
      <c r="A506" s="176" t="s">
        <v>1871</v>
      </c>
      <c r="B506" s="177" t="s">
        <v>1872</v>
      </c>
      <c r="C506" s="177" t="s">
        <v>65</v>
      </c>
      <c r="D506" s="177" t="s">
        <v>1873</v>
      </c>
      <c r="E506" s="178" t="s">
        <v>67</v>
      </c>
      <c r="F506" s="177">
        <v>6</v>
      </c>
      <c r="G506" s="177">
        <v>13.46</v>
      </c>
      <c r="H506" s="179" t="s">
        <v>1874</v>
      </c>
      <c r="I506" s="180">
        <v>99.78</v>
      </c>
      <c r="J506" s="184">
        <v>1.1155688036512583E-5</v>
      </c>
      <c r="K506" s="182" t="s">
        <v>62</v>
      </c>
    </row>
    <row r="507" spans="1:11" x14ac:dyDescent="0.2">
      <c r="A507" s="176" t="s">
        <v>1875</v>
      </c>
      <c r="B507" s="177" t="s">
        <v>1876</v>
      </c>
      <c r="C507" s="177" t="s">
        <v>65</v>
      </c>
      <c r="D507" s="177" t="s">
        <v>1877</v>
      </c>
      <c r="E507" s="178" t="s">
        <v>67</v>
      </c>
      <c r="F507" s="177">
        <v>90</v>
      </c>
      <c r="G507" s="177">
        <v>16.68</v>
      </c>
      <c r="H507" s="179" t="s">
        <v>1878</v>
      </c>
      <c r="I507" s="180">
        <v>1854.9</v>
      </c>
      <c r="J507" s="184">
        <v>2.0738310020973331E-4</v>
      </c>
      <c r="K507" s="182" t="s">
        <v>62</v>
      </c>
    </row>
    <row r="508" spans="1:11" x14ac:dyDescent="0.2">
      <c r="A508" s="176" t="s">
        <v>1879</v>
      </c>
      <c r="B508" s="177" t="s">
        <v>1880</v>
      </c>
      <c r="C508" s="177" t="s">
        <v>65</v>
      </c>
      <c r="D508" s="177" t="s">
        <v>1881</v>
      </c>
      <c r="E508" s="178" t="s">
        <v>67</v>
      </c>
      <c r="F508" s="177">
        <v>400</v>
      </c>
      <c r="G508" s="177">
        <v>5.37</v>
      </c>
      <c r="H508" s="179" t="s">
        <v>1882</v>
      </c>
      <c r="I508" s="180">
        <v>2652</v>
      </c>
      <c r="J508" s="184">
        <v>2.9650114925667837E-4</v>
      </c>
      <c r="K508" s="182" t="s">
        <v>62</v>
      </c>
    </row>
    <row r="509" spans="1:11" ht="19.5" x14ac:dyDescent="0.2">
      <c r="A509" s="176" t="s">
        <v>1883</v>
      </c>
      <c r="B509" s="177" t="s">
        <v>1884</v>
      </c>
      <c r="C509" s="177" t="s">
        <v>58</v>
      </c>
      <c r="D509" s="177" t="s">
        <v>1885</v>
      </c>
      <c r="E509" s="178" t="s">
        <v>67</v>
      </c>
      <c r="F509" s="177">
        <v>25</v>
      </c>
      <c r="G509" s="177">
        <v>33.04</v>
      </c>
      <c r="H509" s="179" t="s">
        <v>1886</v>
      </c>
      <c r="I509" s="180">
        <v>952.25</v>
      </c>
      <c r="J509" s="184">
        <v>1.0646426070123378E-4</v>
      </c>
      <c r="K509" s="182" t="s">
        <v>77</v>
      </c>
    </row>
    <row r="510" spans="1:11" ht="19.5" x14ac:dyDescent="0.2">
      <c r="A510" s="176" t="s">
        <v>1887</v>
      </c>
      <c r="B510" s="177" t="s">
        <v>1888</v>
      </c>
      <c r="C510" s="177" t="s">
        <v>58</v>
      </c>
      <c r="D510" s="177" t="s">
        <v>1889</v>
      </c>
      <c r="E510" s="178" t="s">
        <v>67</v>
      </c>
      <c r="F510" s="177">
        <v>1032</v>
      </c>
      <c r="G510" s="177">
        <v>18.87</v>
      </c>
      <c r="H510" s="179" t="s">
        <v>1890</v>
      </c>
      <c r="I510" s="180">
        <v>22446</v>
      </c>
      <c r="J510" s="184">
        <v>2.5095266954055064E-3</v>
      </c>
      <c r="K510" s="182" t="s">
        <v>77</v>
      </c>
    </row>
    <row r="511" spans="1:11" x14ac:dyDescent="0.2">
      <c r="A511" s="176" t="s">
        <v>1891</v>
      </c>
      <c r="B511" s="177" t="s">
        <v>1892</v>
      </c>
      <c r="C511" s="177" t="s">
        <v>58</v>
      </c>
      <c r="D511" s="177" t="s">
        <v>1893</v>
      </c>
      <c r="E511" s="178" t="s">
        <v>67</v>
      </c>
      <c r="F511" s="177">
        <v>23</v>
      </c>
      <c r="G511" s="177">
        <v>649.32000000000005</v>
      </c>
      <c r="H511" s="179" t="s">
        <v>1894</v>
      </c>
      <c r="I511" s="180">
        <v>18449.91</v>
      </c>
      <c r="J511" s="184">
        <v>2.0627524580249935E-3</v>
      </c>
      <c r="K511" s="182" t="s">
        <v>62</v>
      </c>
    </row>
    <row r="512" spans="1:11" x14ac:dyDescent="0.2">
      <c r="A512" s="176" t="s">
        <v>1895</v>
      </c>
      <c r="B512" s="177" t="s">
        <v>1896</v>
      </c>
      <c r="C512" s="177" t="s">
        <v>58</v>
      </c>
      <c r="D512" s="177" t="s">
        <v>1897</v>
      </c>
      <c r="E512" s="178" t="s">
        <v>67</v>
      </c>
      <c r="F512" s="177">
        <v>400</v>
      </c>
      <c r="G512" s="177">
        <v>0.35</v>
      </c>
      <c r="H512" s="179" t="s">
        <v>1898</v>
      </c>
      <c r="I512" s="180">
        <v>160</v>
      </c>
      <c r="J512" s="184">
        <v>1.7888455460433087E-5</v>
      </c>
      <c r="K512" s="182" t="s">
        <v>77</v>
      </c>
    </row>
    <row r="513" spans="1:11" x14ac:dyDescent="0.2">
      <c r="A513" s="176" t="s">
        <v>1899</v>
      </c>
      <c r="B513" s="177" t="s">
        <v>1900</v>
      </c>
      <c r="C513" s="177" t="s">
        <v>58</v>
      </c>
      <c r="D513" s="177" t="s">
        <v>1901</v>
      </c>
      <c r="E513" s="178" t="s">
        <v>67</v>
      </c>
      <c r="F513" s="177">
        <v>1</v>
      </c>
      <c r="G513" s="177">
        <v>2777.29</v>
      </c>
      <c r="H513" s="179" t="s">
        <v>1902</v>
      </c>
      <c r="I513" s="180">
        <v>3431.06</v>
      </c>
      <c r="J513" s="184">
        <v>3.8360227495045962E-4</v>
      </c>
      <c r="K513" s="182" t="s">
        <v>62</v>
      </c>
    </row>
    <row r="514" spans="1:11" x14ac:dyDescent="0.2">
      <c r="A514" s="176" t="s">
        <v>1903</v>
      </c>
      <c r="B514" s="177" t="s">
        <v>1904</v>
      </c>
      <c r="C514" s="177" t="s">
        <v>65</v>
      </c>
      <c r="D514" s="177" t="s">
        <v>1905</v>
      </c>
      <c r="E514" s="178" t="s">
        <v>148</v>
      </c>
      <c r="F514" s="177">
        <v>904</v>
      </c>
      <c r="G514" s="177">
        <v>51.48</v>
      </c>
      <c r="H514" s="179" t="s">
        <v>1906</v>
      </c>
      <c r="I514" s="180">
        <v>57494.400000000001</v>
      </c>
      <c r="J514" s="184">
        <v>6.4280375851520251E-3</v>
      </c>
      <c r="K514" s="182" t="s">
        <v>62</v>
      </c>
    </row>
    <row r="515" spans="1:11" x14ac:dyDescent="0.2">
      <c r="A515" s="176" t="s">
        <v>1907</v>
      </c>
      <c r="B515" s="177" t="s">
        <v>1908</v>
      </c>
      <c r="C515" s="177" t="s">
        <v>65</v>
      </c>
      <c r="D515" s="177" t="s">
        <v>1909</v>
      </c>
      <c r="E515" s="178" t="s">
        <v>148</v>
      </c>
      <c r="F515" s="177">
        <v>21</v>
      </c>
      <c r="G515" s="177">
        <v>87.78</v>
      </c>
      <c r="H515" s="179" t="s">
        <v>1910</v>
      </c>
      <c r="I515" s="180">
        <v>2277.2399999999998</v>
      </c>
      <c r="J515" s="184">
        <v>2.5460191445447896E-4</v>
      </c>
      <c r="K515" s="182" t="s">
        <v>62</v>
      </c>
    </row>
    <row r="516" spans="1:11" x14ac:dyDescent="0.2">
      <c r="A516" s="176" t="s">
        <v>1911</v>
      </c>
      <c r="B516" s="177" t="s">
        <v>1912</v>
      </c>
      <c r="C516" s="177" t="s">
        <v>65</v>
      </c>
      <c r="D516" s="177" t="s">
        <v>1913</v>
      </c>
      <c r="E516" s="178" t="s">
        <v>148</v>
      </c>
      <c r="F516" s="177">
        <v>42</v>
      </c>
      <c r="G516" s="177">
        <v>76.599999999999994</v>
      </c>
      <c r="H516" s="179" t="s">
        <v>1914</v>
      </c>
      <c r="I516" s="180">
        <v>3974.46</v>
      </c>
      <c r="J516" s="184">
        <v>4.4435594180795553E-4</v>
      </c>
      <c r="K516" s="182" t="s">
        <v>62</v>
      </c>
    </row>
    <row r="517" spans="1:11" x14ac:dyDescent="0.2">
      <c r="A517" s="176" t="s">
        <v>1915</v>
      </c>
      <c r="B517" s="177" t="s">
        <v>1916</v>
      </c>
      <c r="C517" s="177" t="s">
        <v>58</v>
      </c>
      <c r="D517" s="177" t="s">
        <v>1917</v>
      </c>
      <c r="E517" s="178" t="s">
        <v>67</v>
      </c>
      <c r="F517" s="177">
        <v>83</v>
      </c>
      <c r="G517" s="177">
        <v>20.3</v>
      </c>
      <c r="H517" s="179" t="s">
        <v>1918</v>
      </c>
      <c r="I517" s="180">
        <v>1942.2</v>
      </c>
      <c r="J517" s="184">
        <v>2.1714348872033213E-4</v>
      </c>
      <c r="K517" s="182" t="s">
        <v>77</v>
      </c>
    </row>
    <row r="518" spans="1:11" x14ac:dyDescent="0.2">
      <c r="A518" s="176" t="s">
        <v>1919</v>
      </c>
      <c r="B518" s="177" t="s">
        <v>1920</v>
      </c>
      <c r="C518" s="177" t="s">
        <v>65</v>
      </c>
      <c r="D518" s="177" t="s">
        <v>1921</v>
      </c>
      <c r="E518" s="178" t="s">
        <v>67</v>
      </c>
      <c r="F518" s="177">
        <v>171</v>
      </c>
      <c r="G518" s="177">
        <v>17.96</v>
      </c>
      <c r="H518" s="179" t="s">
        <v>1922</v>
      </c>
      <c r="I518" s="180">
        <v>3794.49</v>
      </c>
      <c r="J518" s="184">
        <v>4.2423478350036707E-4</v>
      </c>
      <c r="K518" s="182" t="s">
        <v>62</v>
      </c>
    </row>
    <row r="519" spans="1:11" x14ac:dyDescent="0.2">
      <c r="A519" s="176" t="s">
        <v>1923</v>
      </c>
      <c r="B519" s="177" t="s">
        <v>1924</v>
      </c>
      <c r="C519" s="177" t="s">
        <v>65</v>
      </c>
      <c r="D519" s="177" t="s">
        <v>1925</v>
      </c>
      <c r="E519" s="178" t="s">
        <v>67</v>
      </c>
      <c r="F519" s="177">
        <v>87</v>
      </c>
      <c r="G519" s="177">
        <v>5.36</v>
      </c>
      <c r="H519" s="179" t="s">
        <v>1926</v>
      </c>
      <c r="I519" s="180">
        <v>575.94000000000005</v>
      </c>
      <c r="J519" s="184">
        <v>6.4391731486761449E-5</v>
      </c>
      <c r="K519" s="182" t="s">
        <v>62</v>
      </c>
    </row>
    <row r="520" spans="1:11" x14ac:dyDescent="0.2">
      <c r="A520" s="176" t="s">
        <v>1927</v>
      </c>
      <c r="B520" s="177" t="s">
        <v>1928</v>
      </c>
      <c r="C520" s="177" t="s">
        <v>58</v>
      </c>
      <c r="D520" s="177" t="s">
        <v>1929</v>
      </c>
      <c r="E520" s="178" t="s">
        <v>67</v>
      </c>
      <c r="F520" s="177">
        <v>717</v>
      </c>
      <c r="G520" s="177">
        <v>2.62</v>
      </c>
      <c r="H520" s="179" t="s">
        <v>1930</v>
      </c>
      <c r="I520" s="180">
        <v>2165.34</v>
      </c>
      <c r="J520" s="184">
        <v>2.4209117591683863E-4</v>
      </c>
      <c r="K520" s="182" t="s">
        <v>77</v>
      </c>
    </row>
    <row r="521" spans="1:11" x14ac:dyDescent="0.2">
      <c r="A521" s="176" t="s">
        <v>1931</v>
      </c>
      <c r="B521" s="177" t="s">
        <v>1932</v>
      </c>
      <c r="C521" s="177" t="s">
        <v>65</v>
      </c>
      <c r="D521" s="177" t="s">
        <v>1933</v>
      </c>
      <c r="E521" s="178" t="s">
        <v>67</v>
      </c>
      <c r="F521" s="177">
        <v>300</v>
      </c>
      <c r="G521" s="177">
        <v>3.73</v>
      </c>
      <c r="H521" s="179" t="s">
        <v>1934</v>
      </c>
      <c r="I521" s="180">
        <v>1383</v>
      </c>
      <c r="J521" s="184">
        <v>1.5462333688611848E-4</v>
      </c>
      <c r="K521" s="182" t="s">
        <v>62</v>
      </c>
    </row>
    <row r="522" spans="1:11" x14ac:dyDescent="0.2">
      <c r="A522" s="176" t="s">
        <v>1935</v>
      </c>
      <c r="B522" s="177" t="s">
        <v>1936</v>
      </c>
      <c r="C522" s="177" t="s">
        <v>65</v>
      </c>
      <c r="D522" s="177" t="s">
        <v>1937</v>
      </c>
      <c r="E522" s="178" t="s">
        <v>67</v>
      </c>
      <c r="F522" s="177">
        <v>65</v>
      </c>
      <c r="G522" s="177">
        <v>11.91</v>
      </c>
      <c r="H522" s="179" t="s">
        <v>1938</v>
      </c>
      <c r="I522" s="180">
        <v>956.15</v>
      </c>
      <c r="J522" s="184">
        <v>1.0690029180308184E-4</v>
      </c>
      <c r="K522" s="182" t="s">
        <v>62</v>
      </c>
    </row>
    <row r="523" spans="1:11" x14ac:dyDescent="0.2">
      <c r="A523" s="176" t="s">
        <v>1939</v>
      </c>
      <c r="B523" s="177" t="s">
        <v>1940</v>
      </c>
      <c r="C523" s="177" t="s">
        <v>65</v>
      </c>
      <c r="D523" s="177" t="s">
        <v>1941</v>
      </c>
      <c r="E523" s="178" t="s">
        <v>67</v>
      </c>
      <c r="F523" s="177">
        <v>2</v>
      </c>
      <c r="G523" s="177">
        <v>13.49</v>
      </c>
      <c r="H523" s="179" t="s">
        <v>1942</v>
      </c>
      <c r="I523" s="180">
        <v>33.340000000000003</v>
      </c>
      <c r="J523" s="184">
        <v>3.7275069065677443E-6</v>
      </c>
      <c r="K523" s="182" t="s">
        <v>62</v>
      </c>
    </row>
    <row r="524" spans="1:11" x14ac:dyDescent="0.2">
      <c r="A524" s="176" t="s">
        <v>1943</v>
      </c>
      <c r="B524" s="177" t="s">
        <v>1944</v>
      </c>
      <c r="C524" s="177" t="s">
        <v>65</v>
      </c>
      <c r="D524" s="177" t="s">
        <v>1945</v>
      </c>
      <c r="E524" s="178" t="s">
        <v>399</v>
      </c>
      <c r="F524" s="177">
        <v>6</v>
      </c>
      <c r="G524" s="177">
        <v>9.24</v>
      </c>
      <c r="H524" s="179" t="s">
        <v>1946</v>
      </c>
      <c r="I524" s="180">
        <v>68.52</v>
      </c>
      <c r="J524" s="184">
        <v>7.660731050930469E-6</v>
      </c>
      <c r="K524" s="182" t="s">
        <v>62</v>
      </c>
    </row>
    <row r="525" spans="1:11" x14ac:dyDescent="0.2">
      <c r="A525" s="176" t="s">
        <v>1947</v>
      </c>
      <c r="B525" s="177" t="s">
        <v>1948</v>
      </c>
      <c r="C525" s="177" t="s">
        <v>65</v>
      </c>
      <c r="D525" s="177" t="s">
        <v>1949</v>
      </c>
      <c r="E525" s="178" t="s">
        <v>148</v>
      </c>
      <c r="F525" s="177">
        <v>165</v>
      </c>
      <c r="G525" s="177">
        <v>4.3600000000000003</v>
      </c>
      <c r="H525" s="179" t="s">
        <v>1950</v>
      </c>
      <c r="I525" s="180">
        <v>889.35</v>
      </c>
      <c r="J525" s="184">
        <v>9.9431861648351035E-5</v>
      </c>
      <c r="K525" s="182" t="s">
        <v>62</v>
      </c>
    </row>
    <row r="526" spans="1:11" ht="19.5" x14ac:dyDescent="0.2">
      <c r="A526" s="176" t="s">
        <v>1951</v>
      </c>
      <c r="B526" s="177" t="s">
        <v>1952</v>
      </c>
      <c r="C526" s="177" t="s">
        <v>65</v>
      </c>
      <c r="D526" s="177" t="s">
        <v>1953</v>
      </c>
      <c r="E526" s="178" t="s">
        <v>67</v>
      </c>
      <c r="F526" s="177">
        <v>536</v>
      </c>
      <c r="G526" s="177">
        <v>34.869999999999997</v>
      </c>
      <c r="H526" s="179" t="s">
        <v>1954</v>
      </c>
      <c r="I526" s="180">
        <v>23090.880000000001</v>
      </c>
      <c r="J526" s="184">
        <v>2.5816261151387822E-3</v>
      </c>
      <c r="K526" s="182" t="s">
        <v>62</v>
      </c>
    </row>
    <row r="527" spans="1:11" x14ac:dyDescent="0.2">
      <c r="A527" s="176" t="s">
        <v>1955</v>
      </c>
      <c r="B527" s="177"/>
      <c r="C527" s="177"/>
      <c r="D527" s="177" t="s">
        <v>1956</v>
      </c>
      <c r="E527" s="178"/>
      <c r="F527" s="177"/>
      <c r="G527" s="177"/>
      <c r="H527" s="179" t="s">
        <v>52</v>
      </c>
      <c r="I527" s="180">
        <v>5118.0600000000004</v>
      </c>
      <c r="J527" s="184">
        <v>5.7221367721140102E-4</v>
      </c>
      <c r="K527" s="182" t="s">
        <v>53</v>
      </c>
    </row>
    <row r="528" spans="1:11" x14ac:dyDescent="0.2">
      <c r="A528" s="176" t="s">
        <v>1957</v>
      </c>
      <c r="B528" s="177" t="s">
        <v>1958</v>
      </c>
      <c r="C528" s="177" t="s">
        <v>65</v>
      </c>
      <c r="D528" s="177" t="s">
        <v>1959</v>
      </c>
      <c r="E528" s="178" t="s">
        <v>67</v>
      </c>
      <c r="F528" s="177">
        <v>24</v>
      </c>
      <c r="G528" s="177">
        <v>7.07</v>
      </c>
      <c r="H528" s="179" t="s">
        <v>1960</v>
      </c>
      <c r="I528" s="180">
        <v>209.52</v>
      </c>
      <c r="J528" s="184">
        <v>2.3424932425437125E-5</v>
      </c>
      <c r="K528" s="182" t="s">
        <v>62</v>
      </c>
    </row>
    <row r="529" spans="1:11" x14ac:dyDescent="0.2">
      <c r="A529" s="176" t="s">
        <v>1961</v>
      </c>
      <c r="B529" s="177" t="s">
        <v>1962</v>
      </c>
      <c r="C529" s="177" t="s">
        <v>65</v>
      </c>
      <c r="D529" s="177" t="s">
        <v>1963</v>
      </c>
      <c r="E529" s="178" t="s">
        <v>148</v>
      </c>
      <c r="F529" s="177">
        <v>150</v>
      </c>
      <c r="G529" s="177">
        <v>10.38</v>
      </c>
      <c r="H529" s="179" t="s">
        <v>1964</v>
      </c>
      <c r="I529" s="180">
        <v>1923</v>
      </c>
      <c r="J529" s="184">
        <v>2.1499687406508015E-4</v>
      </c>
      <c r="K529" s="182" t="s">
        <v>62</v>
      </c>
    </row>
    <row r="530" spans="1:11" x14ac:dyDescent="0.2">
      <c r="A530" s="176" t="s">
        <v>1965</v>
      </c>
      <c r="B530" s="177" t="s">
        <v>1966</v>
      </c>
      <c r="C530" s="177" t="s">
        <v>65</v>
      </c>
      <c r="D530" s="177" t="s">
        <v>1967</v>
      </c>
      <c r="E530" s="178" t="s">
        <v>67</v>
      </c>
      <c r="F530" s="177">
        <v>2</v>
      </c>
      <c r="G530" s="177">
        <v>334.64</v>
      </c>
      <c r="H530" s="179" t="s">
        <v>1968</v>
      </c>
      <c r="I530" s="180">
        <v>826.82</v>
      </c>
      <c r="J530" s="184">
        <v>9.2440829648720522E-5</v>
      </c>
      <c r="K530" s="182" t="s">
        <v>62</v>
      </c>
    </row>
    <row r="531" spans="1:11" ht="19.5" x14ac:dyDescent="0.2">
      <c r="A531" s="176" t="s">
        <v>1969</v>
      </c>
      <c r="B531" s="177" t="s">
        <v>1970</v>
      </c>
      <c r="C531" s="177" t="s">
        <v>65</v>
      </c>
      <c r="D531" s="177" t="s">
        <v>1971</v>
      </c>
      <c r="E531" s="178" t="s">
        <v>67</v>
      </c>
      <c r="F531" s="177">
        <v>8</v>
      </c>
      <c r="G531" s="177">
        <v>20.22</v>
      </c>
      <c r="H531" s="179" t="s">
        <v>1972</v>
      </c>
      <c r="I531" s="180">
        <v>199.84</v>
      </c>
      <c r="J531" s="184">
        <v>2.2342680870080925E-5</v>
      </c>
      <c r="K531" s="182" t="s">
        <v>62</v>
      </c>
    </row>
    <row r="532" spans="1:11" ht="19.5" x14ac:dyDescent="0.2">
      <c r="A532" s="176" t="s">
        <v>1973</v>
      </c>
      <c r="B532" s="177" t="s">
        <v>1974</v>
      </c>
      <c r="C532" s="177" t="s">
        <v>65</v>
      </c>
      <c r="D532" s="177" t="s">
        <v>1975</v>
      </c>
      <c r="E532" s="178" t="s">
        <v>67</v>
      </c>
      <c r="F532" s="177">
        <v>8</v>
      </c>
      <c r="G532" s="177">
        <v>23.33</v>
      </c>
      <c r="H532" s="179" t="s">
        <v>1976</v>
      </c>
      <c r="I532" s="180">
        <v>230.56</v>
      </c>
      <c r="J532" s="184">
        <v>2.5777264318484076E-5</v>
      </c>
      <c r="K532" s="182" t="s">
        <v>62</v>
      </c>
    </row>
    <row r="533" spans="1:11" ht="19.5" x14ac:dyDescent="0.2">
      <c r="A533" s="176" t="s">
        <v>1977</v>
      </c>
      <c r="B533" s="177" t="s">
        <v>1978</v>
      </c>
      <c r="C533" s="177" t="s">
        <v>65</v>
      </c>
      <c r="D533" s="177" t="s">
        <v>1979</v>
      </c>
      <c r="E533" s="178" t="s">
        <v>67</v>
      </c>
      <c r="F533" s="177">
        <v>1</v>
      </c>
      <c r="G533" s="177">
        <v>451.77</v>
      </c>
      <c r="H533" s="179" t="s">
        <v>1980</v>
      </c>
      <c r="I533" s="180">
        <v>558.12</v>
      </c>
      <c r="J533" s="184">
        <v>6.2399404759855715E-5</v>
      </c>
      <c r="K533" s="182" t="s">
        <v>62</v>
      </c>
    </row>
    <row r="534" spans="1:11" x14ac:dyDescent="0.2">
      <c r="A534" s="176" t="s">
        <v>1981</v>
      </c>
      <c r="B534" s="177" t="s">
        <v>1982</v>
      </c>
      <c r="C534" s="177" t="s">
        <v>65</v>
      </c>
      <c r="D534" s="177" t="s">
        <v>1983</v>
      </c>
      <c r="E534" s="178" t="s">
        <v>148</v>
      </c>
      <c r="F534" s="177">
        <v>60</v>
      </c>
      <c r="G534" s="177">
        <v>7.88</v>
      </c>
      <c r="H534" s="179" t="s">
        <v>1984</v>
      </c>
      <c r="I534" s="180">
        <v>583.79999999999995</v>
      </c>
      <c r="J534" s="184">
        <v>6.5270501861255221E-5</v>
      </c>
      <c r="K534" s="182" t="s">
        <v>62</v>
      </c>
    </row>
    <row r="535" spans="1:11" x14ac:dyDescent="0.2">
      <c r="A535" s="176" t="s">
        <v>1985</v>
      </c>
      <c r="B535" s="177" t="s">
        <v>1986</v>
      </c>
      <c r="C535" s="177" t="s">
        <v>65</v>
      </c>
      <c r="D535" s="177" t="s">
        <v>1987</v>
      </c>
      <c r="E535" s="178" t="s">
        <v>67</v>
      </c>
      <c r="F535" s="177">
        <v>8</v>
      </c>
      <c r="G535" s="177">
        <v>59.33</v>
      </c>
      <c r="H535" s="179" t="s">
        <v>1988</v>
      </c>
      <c r="I535" s="180">
        <v>586.4</v>
      </c>
      <c r="J535" s="184">
        <v>6.5561189262487252E-5</v>
      </c>
      <c r="K535" s="182" t="s">
        <v>62</v>
      </c>
    </row>
    <row r="536" spans="1:11" x14ac:dyDescent="0.2">
      <c r="A536" s="176" t="s">
        <v>32</v>
      </c>
      <c r="B536" s="177"/>
      <c r="C536" s="177"/>
      <c r="D536" s="177" t="s">
        <v>33</v>
      </c>
      <c r="E536" s="178"/>
      <c r="F536" s="177"/>
      <c r="G536" s="177"/>
      <c r="H536" s="179" t="s">
        <v>52</v>
      </c>
      <c r="I536" s="180">
        <v>1404526.63</v>
      </c>
      <c r="J536" s="184">
        <v>0.15703007539841987</v>
      </c>
      <c r="K536" s="182" t="s">
        <v>53</v>
      </c>
    </row>
    <row r="537" spans="1:11" ht="19.5" x14ac:dyDescent="0.2">
      <c r="A537" s="176" t="s">
        <v>1989</v>
      </c>
      <c r="B537" s="177" t="s">
        <v>1990</v>
      </c>
      <c r="C537" s="177" t="s">
        <v>58</v>
      </c>
      <c r="D537" s="177" t="s">
        <v>1991</v>
      </c>
      <c r="E537" s="178" t="s">
        <v>60</v>
      </c>
      <c r="F537" s="177">
        <v>2843.03</v>
      </c>
      <c r="G537" s="177">
        <v>199.81</v>
      </c>
      <c r="H537" s="179" t="s">
        <v>1992</v>
      </c>
      <c r="I537" s="180">
        <v>701801.96</v>
      </c>
      <c r="J537" s="184">
        <v>7.846345689690401E-2</v>
      </c>
      <c r="K537" s="182" t="s">
        <v>62</v>
      </c>
    </row>
    <row r="538" spans="1:11" ht="19.5" x14ac:dyDescent="0.2">
      <c r="A538" s="176" t="s">
        <v>1993</v>
      </c>
      <c r="B538" s="177" t="s">
        <v>1994</v>
      </c>
      <c r="C538" s="177" t="s">
        <v>58</v>
      </c>
      <c r="D538" s="177" t="s">
        <v>1995</v>
      </c>
      <c r="E538" s="178" t="s">
        <v>148</v>
      </c>
      <c r="F538" s="177">
        <v>162.74</v>
      </c>
      <c r="G538" s="177">
        <v>151.65</v>
      </c>
      <c r="H538" s="179" t="s">
        <v>1996</v>
      </c>
      <c r="I538" s="180">
        <v>30489.34</v>
      </c>
      <c r="J538" s="184">
        <v>3.4087950038000055E-3</v>
      </c>
      <c r="K538" s="182" t="s">
        <v>62</v>
      </c>
    </row>
    <row r="539" spans="1:11" x14ac:dyDescent="0.2">
      <c r="A539" s="176" t="s">
        <v>1997</v>
      </c>
      <c r="B539" s="177" t="s">
        <v>1998</v>
      </c>
      <c r="C539" s="177" t="s">
        <v>58</v>
      </c>
      <c r="D539" s="177" t="s">
        <v>1999</v>
      </c>
      <c r="E539" s="178" t="s">
        <v>148</v>
      </c>
      <c r="F539" s="177">
        <v>211.72</v>
      </c>
      <c r="G539" s="177">
        <v>38.85</v>
      </c>
      <c r="H539" s="179" t="s">
        <v>2000</v>
      </c>
      <c r="I539" s="180">
        <v>10162.56</v>
      </c>
      <c r="J539" s="184">
        <v>1.1362031370248677E-3</v>
      </c>
      <c r="K539" s="182" t="s">
        <v>62</v>
      </c>
    </row>
    <row r="540" spans="1:11" ht="19.5" x14ac:dyDescent="0.2">
      <c r="A540" s="176" t="s">
        <v>2001</v>
      </c>
      <c r="B540" s="177" t="s">
        <v>2002</v>
      </c>
      <c r="C540" s="177" t="s">
        <v>58</v>
      </c>
      <c r="D540" s="177" t="s">
        <v>2003</v>
      </c>
      <c r="E540" s="178" t="s">
        <v>148</v>
      </c>
      <c r="F540" s="177">
        <v>28.92</v>
      </c>
      <c r="G540" s="177">
        <v>53.49</v>
      </c>
      <c r="H540" s="179" t="s">
        <v>2004</v>
      </c>
      <c r="I540" s="180">
        <v>1911.03</v>
      </c>
      <c r="J540" s="184">
        <v>2.136585939909465E-4</v>
      </c>
      <c r="K540" s="182" t="s">
        <v>62</v>
      </c>
    </row>
    <row r="541" spans="1:11" ht="19.5" x14ac:dyDescent="0.2">
      <c r="A541" s="176" t="s">
        <v>2005</v>
      </c>
      <c r="B541" s="177" t="s">
        <v>2006</v>
      </c>
      <c r="C541" s="177" t="s">
        <v>65</v>
      </c>
      <c r="D541" s="177" t="s">
        <v>2007</v>
      </c>
      <c r="E541" s="178" t="s">
        <v>2008</v>
      </c>
      <c r="F541" s="177">
        <v>32925.07</v>
      </c>
      <c r="G541" s="177">
        <v>16.05</v>
      </c>
      <c r="H541" s="179" t="s">
        <v>2009</v>
      </c>
      <c r="I541" s="180">
        <v>652904.14</v>
      </c>
      <c r="J541" s="184">
        <v>7.2996541427014797E-2</v>
      </c>
      <c r="K541" s="182" t="s">
        <v>62</v>
      </c>
    </row>
    <row r="542" spans="1:11" ht="19.5" x14ac:dyDescent="0.2">
      <c r="A542" s="176" t="s">
        <v>2010</v>
      </c>
      <c r="B542" s="177" t="s">
        <v>2011</v>
      </c>
      <c r="C542" s="177" t="s">
        <v>58</v>
      </c>
      <c r="D542" s="177" t="s">
        <v>2012</v>
      </c>
      <c r="E542" s="178" t="s">
        <v>67</v>
      </c>
      <c r="F542" s="177">
        <v>576</v>
      </c>
      <c r="G542" s="177">
        <v>10.93</v>
      </c>
      <c r="H542" s="179" t="s">
        <v>2013</v>
      </c>
      <c r="I542" s="180">
        <v>7257.6</v>
      </c>
      <c r="J542" s="184">
        <v>8.1142033968524476E-4</v>
      </c>
      <c r="K542" s="182" t="s">
        <v>77</v>
      </c>
    </row>
    <row r="543" spans="1:11" ht="19.5" x14ac:dyDescent="0.2">
      <c r="A543" s="176" t="s">
        <v>34</v>
      </c>
      <c r="B543" s="177"/>
      <c r="C543" s="177"/>
      <c r="D543" s="177" t="s">
        <v>35</v>
      </c>
      <c r="E543" s="178"/>
      <c r="F543" s="177"/>
      <c r="G543" s="177"/>
      <c r="H543" s="179" t="s">
        <v>52</v>
      </c>
      <c r="I543" s="180">
        <v>397332.31</v>
      </c>
      <c r="J543" s="184">
        <v>4.4422883315162448E-2</v>
      </c>
      <c r="K543" s="182" t="s">
        <v>53</v>
      </c>
    </row>
    <row r="544" spans="1:11" x14ac:dyDescent="0.2">
      <c r="A544" s="176" t="s">
        <v>2014</v>
      </c>
      <c r="B544" s="177"/>
      <c r="C544" s="177"/>
      <c r="D544" s="177" t="s">
        <v>2015</v>
      </c>
      <c r="E544" s="178"/>
      <c r="F544" s="177"/>
      <c r="G544" s="177"/>
      <c r="H544" s="179" t="s">
        <v>52</v>
      </c>
      <c r="I544" s="180">
        <v>53494.07</v>
      </c>
      <c r="J544" s="184">
        <v>5.9807893037018105E-3</v>
      </c>
      <c r="K544" s="182" t="s">
        <v>53</v>
      </c>
    </row>
    <row r="545" spans="1:11" ht="19.5" x14ac:dyDescent="0.2">
      <c r="A545" s="176" t="s">
        <v>2016</v>
      </c>
      <c r="B545" s="177" t="s">
        <v>2017</v>
      </c>
      <c r="C545" s="177" t="s">
        <v>58</v>
      </c>
      <c r="D545" s="177" t="s">
        <v>2018</v>
      </c>
      <c r="E545" s="178" t="s">
        <v>67</v>
      </c>
      <c r="F545" s="177">
        <v>3</v>
      </c>
      <c r="G545" s="177">
        <v>18.62</v>
      </c>
      <c r="H545" s="179" t="s">
        <v>2019</v>
      </c>
      <c r="I545" s="180">
        <v>69</v>
      </c>
      <c r="J545" s="184">
        <v>7.7143964173117685E-6</v>
      </c>
      <c r="K545" s="182" t="s">
        <v>62</v>
      </c>
    </row>
    <row r="546" spans="1:11" x14ac:dyDescent="0.2">
      <c r="A546" s="176" t="s">
        <v>2020</v>
      </c>
      <c r="B546" s="177" t="s">
        <v>2021</v>
      </c>
      <c r="C546" s="177" t="s">
        <v>65</v>
      </c>
      <c r="D546" s="177" t="s">
        <v>2022</v>
      </c>
      <c r="E546" s="178" t="s">
        <v>67</v>
      </c>
      <c r="F546" s="177">
        <v>263</v>
      </c>
      <c r="G546" s="177">
        <v>27.43</v>
      </c>
      <c r="H546" s="179" t="s">
        <v>2023</v>
      </c>
      <c r="I546" s="180">
        <v>8913.07</v>
      </c>
      <c r="J546" s="184">
        <v>9.9650659819201445E-4</v>
      </c>
      <c r="K546" s="182" t="s">
        <v>62</v>
      </c>
    </row>
    <row r="547" spans="1:11" ht="19.5" x14ac:dyDescent="0.2">
      <c r="A547" s="176" t="s">
        <v>2024</v>
      </c>
      <c r="B547" s="177" t="s">
        <v>2025</v>
      </c>
      <c r="C547" s="177" t="s">
        <v>58</v>
      </c>
      <c r="D547" s="177" t="s">
        <v>2026</v>
      </c>
      <c r="E547" s="178" t="s">
        <v>148</v>
      </c>
      <c r="F547" s="177">
        <v>3156</v>
      </c>
      <c r="G547" s="177">
        <v>3.68</v>
      </c>
      <c r="H547" s="179" t="s">
        <v>2027</v>
      </c>
      <c r="I547" s="180">
        <v>14359.8</v>
      </c>
      <c r="J547" s="184">
        <v>1.6054665170045438E-3</v>
      </c>
      <c r="K547" s="182" t="s">
        <v>62</v>
      </c>
    </row>
    <row r="548" spans="1:11" ht="19.5" x14ac:dyDescent="0.2">
      <c r="A548" s="176" t="s">
        <v>2028</v>
      </c>
      <c r="B548" s="177" t="s">
        <v>546</v>
      </c>
      <c r="C548" s="177" t="s">
        <v>58</v>
      </c>
      <c r="D548" s="177" t="s">
        <v>547</v>
      </c>
      <c r="E548" s="178" t="s">
        <v>67</v>
      </c>
      <c r="F548" s="177">
        <v>10</v>
      </c>
      <c r="G548" s="177">
        <v>13.78</v>
      </c>
      <c r="H548" s="179" t="s">
        <v>548</v>
      </c>
      <c r="I548" s="180">
        <v>170.2</v>
      </c>
      <c r="J548" s="184">
        <v>1.9028844496035694E-5</v>
      </c>
      <c r="K548" s="182" t="s">
        <v>62</v>
      </c>
    </row>
    <row r="549" spans="1:11" ht="19.5" x14ac:dyDescent="0.2">
      <c r="A549" s="176" t="s">
        <v>2029</v>
      </c>
      <c r="B549" s="177" t="s">
        <v>2030</v>
      </c>
      <c r="C549" s="177" t="s">
        <v>65</v>
      </c>
      <c r="D549" s="177" t="s">
        <v>2031</v>
      </c>
      <c r="E549" s="178" t="s">
        <v>148</v>
      </c>
      <c r="F549" s="177">
        <v>1052</v>
      </c>
      <c r="G549" s="177">
        <v>23.07</v>
      </c>
      <c r="H549" s="179" t="s">
        <v>1635</v>
      </c>
      <c r="I549" s="180">
        <v>29982</v>
      </c>
      <c r="J549" s="184">
        <v>3.3520729475919049E-3</v>
      </c>
      <c r="K549" s="182" t="s">
        <v>62</v>
      </c>
    </row>
    <row r="550" spans="1:11" x14ac:dyDescent="0.2">
      <c r="A550" s="176" t="s">
        <v>2032</v>
      </c>
      <c r="B550" s="177"/>
      <c r="C550" s="177"/>
      <c r="D550" s="177" t="s">
        <v>2033</v>
      </c>
      <c r="E550" s="178"/>
      <c r="F550" s="177"/>
      <c r="G550" s="177"/>
      <c r="H550" s="179" t="s">
        <v>52</v>
      </c>
      <c r="I550" s="180">
        <v>67813.2</v>
      </c>
      <c r="J550" s="184">
        <v>7.5817087989340053E-3</v>
      </c>
      <c r="K550" s="182" t="s">
        <v>53</v>
      </c>
    </row>
    <row r="551" spans="1:11" ht="29.25" x14ac:dyDescent="0.2">
      <c r="A551" s="176" t="s">
        <v>2034</v>
      </c>
      <c r="B551" s="177" t="s">
        <v>2035</v>
      </c>
      <c r="C551" s="177" t="s">
        <v>65</v>
      </c>
      <c r="D551" s="177" t="s">
        <v>2036</v>
      </c>
      <c r="E551" s="178" t="s">
        <v>2037</v>
      </c>
      <c r="F551" s="177">
        <v>188</v>
      </c>
      <c r="G551" s="177">
        <v>211.12</v>
      </c>
      <c r="H551" s="179" t="s">
        <v>2038</v>
      </c>
      <c r="I551" s="180">
        <v>49034.16</v>
      </c>
      <c r="J551" s="184">
        <v>5.4821586699984352E-3</v>
      </c>
      <c r="K551" s="182" t="s">
        <v>62</v>
      </c>
    </row>
    <row r="552" spans="1:11" ht="29.25" x14ac:dyDescent="0.2">
      <c r="A552" s="176" t="s">
        <v>2039</v>
      </c>
      <c r="B552" s="177" t="s">
        <v>2040</v>
      </c>
      <c r="C552" s="177" t="s">
        <v>65</v>
      </c>
      <c r="D552" s="177" t="s">
        <v>2041</v>
      </c>
      <c r="E552" s="178" t="s">
        <v>2037</v>
      </c>
      <c r="F552" s="177">
        <v>72</v>
      </c>
      <c r="G552" s="177">
        <v>211.12</v>
      </c>
      <c r="H552" s="179" t="s">
        <v>2038</v>
      </c>
      <c r="I552" s="180">
        <v>18779.04</v>
      </c>
      <c r="J552" s="184">
        <v>2.0995501289355709E-3</v>
      </c>
      <c r="K552" s="182" t="s">
        <v>62</v>
      </c>
    </row>
    <row r="553" spans="1:11" x14ac:dyDescent="0.2">
      <c r="A553" s="176" t="s">
        <v>2042</v>
      </c>
      <c r="B553" s="177"/>
      <c r="C553" s="177"/>
      <c r="D553" s="177" t="s">
        <v>2043</v>
      </c>
      <c r="E553" s="178"/>
      <c r="F553" s="177"/>
      <c r="G553" s="177"/>
      <c r="H553" s="179" t="s">
        <v>52</v>
      </c>
      <c r="I553" s="180">
        <v>168720.67</v>
      </c>
      <c r="J553" s="184">
        <v>1.8863451190933932E-2</v>
      </c>
      <c r="K553" s="182" t="s">
        <v>53</v>
      </c>
    </row>
    <row r="554" spans="1:11" ht="19.5" x14ac:dyDescent="0.2">
      <c r="A554" s="176" t="s">
        <v>2044</v>
      </c>
      <c r="B554" s="177" t="s">
        <v>2045</v>
      </c>
      <c r="C554" s="177" t="s">
        <v>65</v>
      </c>
      <c r="D554" s="177" t="s">
        <v>2046</v>
      </c>
      <c r="E554" s="178" t="s">
        <v>67</v>
      </c>
      <c r="F554" s="177">
        <v>1</v>
      </c>
      <c r="G554" s="177">
        <v>2671.42</v>
      </c>
      <c r="H554" s="179" t="s">
        <v>2047</v>
      </c>
      <c r="I554" s="180">
        <v>3300.27</v>
      </c>
      <c r="J554" s="184">
        <v>3.6897958064002187E-4</v>
      </c>
      <c r="K554" s="182" t="s">
        <v>62</v>
      </c>
    </row>
    <row r="555" spans="1:11" x14ac:dyDescent="0.2">
      <c r="A555" s="176" t="s">
        <v>2048</v>
      </c>
      <c r="B555" s="177" t="s">
        <v>2049</v>
      </c>
      <c r="C555" s="177" t="s">
        <v>65</v>
      </c>
      <c r="D555" s="177" t="s">
        <v>2050</v>
      </c>
      <c r="E555" s="178" t="s">
        <v>67</v>
      </c>
      <c r="F555" s="177">
        <v>10</v>
      </c>
      <c r="G555" s="177">
        <v>194.39</v>
      </c>
      <c r="H555" s="179" t="s">
        <v>2051</v>
      </c>
      <c r="I555" s="180">
        <v>2401.5</v>
      </c>
      <c r="J555" s="184">
        <v>2.6849453617643786E-4</v>
      </c>
      <c r="K555" s="182" t="s">
        <v>62</v>
      </c>
    </row>
    <row r="556" spans="1:11" x14ac:dyDescent="0.2">
      <c r="A556" s="176" t="s">
        <v>2052</v>
      </c>
      <c r="B556" s="177" t="s">
        <v>2053</v>
      </c>
      <c r="C556" s="177" t="s">
        <v>65</v>
      </c>
      <c r="D556" s="177" t="s">
        <v>2054</v>
      </c>
      <c r="E556" s="178" t="s">
        <v>67</v>
      </c>
      <c r="F556" s="177">
        <v>10</v>
      </c>
      <c r="G556" s="177">
        <v>200.71</v>
      </c>
      <c r="H556" s="179" t="s">
        <v>2055</v>
      </c>
      <c r="I556" s="180">
        <v>2479.6</v>
      </c>
      <c r="J556" s="184">
        <v>2.7722633849806171E-4</v>
      </c>
      <c r="K556" s="182" t="s">
        <v>62</v>
      </c>
    </row>
    <row r="557" spans="1:11" ht="19.5" x14ac:dyDescent="0.2">
      <c r="A557" s="176" t="s">
        <v>2056</v>
      </c>
      <c r="B557" s="177" t="s">
        <v>2057</v>
      </c>
      <c r="C557" s="177" t="s">
        <v>65</v>
      </c>
      <c r="D557" s="177" t="s">
        <v>2058</v>
      </c>
      <c r="E557" s="178" t="s">
        <v>67</v>
      </c>
      <c r="F557" s="177">
        <v>318</v>
      </c>
      <c r="G557" s="177">
        <v>150.72</v>
      </c>
      <c r="H557" s="179" t="s">
        <v>2059</v>
      </c>
      <c r="I557" s="180">
        <v>59211.6</v>
      </c>
      <c r="J557" s="184">
        <v>6.6200254333811225E-3</v>
      </c>
      <c r="K557" s="182" t="s">
        <v>62</v>
      </c>
    </row>
    <row r="558" spans="1:11" ht="19.5" x14ac:dyDescent="0.2">
      <c r="A558" s="176" t="s">
        <v>2060</v>
      </c>
      <c r="B558" s="177" t="s">
        <v>2061</v>
      </c>
      <c r="C558" s="177" t="s">
        <v>65</v>
      </c>
      <c r="D558" s="177" t="s">
        <v>2062</v>
      </c>
      <c r="E558" s="178" t="s">
        <v>148</v>
      </c>
      <c r="F558" s="177">
        <v>1630</v>
      </c>
      <c r="G558" s="177">
        <v>15.66</v>
      </c>
      <c r="H558" s="179" t="s">
        <v>2063</v>
      </c>
      <c r="I558" s="180">
        <v>31540.5</v>
      </c>
      <c r="J558" s="184">
        <v>3.5263176840611859E-3</v>
      </c>
      <c r="K558" s="182" t="s">
        <v>62</v>
      </c>
    </row>
    <row r="559" spans="1:11" ht="19.5" x14ac:dyDescent="0.2">
      <c r="A559" s="176" t="s">
        <v>2064</v>
      </c>
      <c r="B559" s="177" t="s">
        <v>2065</v>
      </c>
      <c r="C559" s="177" t="s">
        <v>65</v>
      </c>
      <c r="D559" s="177" t="s">
        <v>2066</v>
      </c>
      <c r="E559" s="178" t="s">
        <v>148</v>
      </c>
      <c r="F559" s="177">
        <v>1860</v>
      </c>
      <c r="G559" s="177">
        <v>30.37</v>
      </c>
      <c r="H559" s="179" t="s">
        <v>2067</v>
      </c>
      <c r="I559" s="180">
        <v>69787.199999999997</v>
      </c>
      <c r="J559" s="184">
        <v>7.8024076181770988E-3</v>
      </c>
      <c r="K559" s="182" t="s">
        <v>62</v>
      </c>
    </row>
    <row r="560" spans="1:11" x14ac:dyDescent="0.2">
      <c r="A560" s="176" t="s">
        <v>2068</v>
      </c>
      <c r="B560" s="177"/>
      <c r="C560" s="177"/>
      <c r="D560" s="177" t="s">
        <v>2069</v>
      </c>
      <c r="E560" s="178"/>
      <c r="F560" s="177"/>
      <c r="G560" s="177"/>
      <c r="H560" s="179" t="s">
        <v>52</v>
      </c>
      <c r="I560" s="180">
        <v>9793.16</v>
      </c>
      <c r="J560" s="184">
        <v>1.0949031654805929E-3</v>
      </c>
      <c r="K560" s="182" t="s">
        <v>53</v>
      </c>
    </row>
    <row r="561" spans="1:11" ht="29.25" x14ac:dyDescent="0.2">
      <c r="A561" s="176" t="s">
        <v>2070</v>
      </c>
      <c r="B561" s="177" t="s">
        <v>2071</v>
      </c>
      <c r="C561" s="177" t="s">
        <v>58</v>
      </c>
      <c r="D561" s="177" t="s">
        <v>2072</v>
      </c>
      <c r="E561" s="178" t="s">
        <v>67</v>
      </c>
      <c r="F561" s="177">
        <v>255</v>
      </c>
      <c r="G561" s="177">
        <v>21.9</v>
      </c>
      <c r="H561" s="179" t="s">
        <v>2073</v>
      </c>
      <c r="I561" s="180">
        <v>6438.75</v>
      </c>
      <c r="J561" s="184">
        <v>7.1987057872414701E-4</v>
      </c>
      <c r="K561" s="182" t="s">
        <v>77</v>
      </c>
    </row>
    <row r="562" spans="1:11" ht="29.25" x14ac:dyDescent="0.2">
      <c r="A562" s="176" t="s">
        <v>2074</v>
      </c>
      <c r="B562" s="177" t="s">
        <v>2075</v>
      </c>
      <c r="C562" s="177" t="s">
        <v>58</v>
      </c>
      <c r="D562" s="177" t="s">
        <v>2076</v>
      </c>
      <c r="E562" s="178" t="s">
        <v>67</v>
      </c>
      <c r="F562" s="177">
        <v>3</v>
      </c>
      <c r="G562" s="177">
        <v>40.83</v>
      </c>
      <c r="H562" s="179" t="s">
        <v>2077</v>
      </c>
      <c r="I562" s="180">
        <v>141.21</v>
      </c>
      <c r="J562" s="184">
        <v>1.5787679972298475E-5</v>
      </c>
      <c r="K562" s="182" t="s">
        <v>77</v>
      </c>
    </row>
    <row r="563" spans="1:11" ht="29.25" x14ac:dyDescent="0.2">
      <c r="A563" s="176" t="s">
        <v>2078</v>
      </c>
      <c r="B563" s="177" t="s">
        <v>2079</v>
      </c>
      <c r="C563" s="177" t="s">
        <v>58</v>
      </c>
      <c r="D563" s="177" t="s">
        <v>2080</v>
      </c>
      <c r="E563" s="178" t="s">
        <v>67</v>
      </c>
      <c r="F563" s="177">
        <v>76</v>
      </c>
      <c r="G563" s="177">
        <v>25.33</v>
      </c>
      <c r="H563" s="179" t="s">
        <v>2081</v>
      </c>
      <c r="I563" s="180">
        <v>2219.1999999999998</v>
      </c>
      <c r="J563" s="184">
        <v>2.4811287723620689E-4</v>
      </c>
      <c r="K563" s="182" t="s">
        <v>77</v>
      </c>
    </row>
    <row r="564" spans="1:11" ht="29.25" x14ac:dyDescent="0.2">
      <c r="A564" s="176" t="s">
        <v>2082</v>
      </c>
      <c r="B564" s="177" t="s">
        <v>2083</v>
      </c>
      <c r="C564" s="177" t="s">
        <v>58</v>
      </c>
      <c r="D564" s="177" t="s">
        <v>2084</v>
      </c>
      <c r="E564" s="178" t="s">
        <v>67</v>
      </c>
      <c r="F564" s="177">
        <v>20</v>
      </c>
      <c r="G564" s="177">
        <v>43.11</v>
      </c>
      <c r="H564" s="179" t="s">
        <v>2085</v>
      </c>
      <c r="I564" s="180">
        <v>994</v>
      </c>
      <c r="J564" s="184">
        <v>1.1113202954794054E-4</v>
      </c>
      <c r="K564" s="182" t="s">
        <v>77</v>
      </c>
    </row>
    <row r="565" spans="1:11" x14ac:dyDescent="0.2">
      <c r="A565" s="176" t="s">
        <v>2086</v>
      </c>
      <c r="B565" s="177"/>
      <c r="C565" s="177"/>
      <c r="D565" s="177" t="s">
        <v>2087</v>
      </c>
      <c r="E565" s="178"/>
      <c r="F565" s="177"/>
      <c r="G565" s="177"/>
      <c r="H565" s="179" t="s">
        <v>52</v>
      </c>
      <c r="I565" s="180">
        <v>13455.93</v>
      </c>
      <c r="J565" s="184">
        <v>1.5044112780231585E-3</v>
      </c>
      <c r="K565" s="182" t="s">
        <v>53</v>
      </c>
    </row>
    <row r="566" spans="1:11" ht="19.5" x14ac:dyDescent="0.2">
      <c r="A566" s="176" t="s">
        <v>2088</v>
      </c>
      <c r="B566" s="177" t="s">
        <v>2089</v>
      </c>
      <c r="C566" s="177" t="s">
        <v>58</v>
      </c>
      <c r="D566" s="177" t="s">
        <v>2090</v>
      </c>
      <c r="E566" s="178" t="s">
        <v>67</v>
      </c>
      <c r="F566" s="177">
        <v>12</v>
      </c>
      <c r="G566" s="177">
        <v>219.87</v>
      </c>
      <c r="H566" s="179" t="s">
        <v>2091</v>
      </c>
      <c r="I566" s="180">
        <v>3259.56</v>
      </c>
      <c r="J566" s="184">
        <v>3.6442808675380789E-4</v>
      </c>
      <c r="K566" s="182" t="s">
        <v>62</v>
      </c>
    </row>
    <row r="567" spans="1:11" ht="19.5" x14ac:dyDescent="0.2">
      <c r="A567" s="176" t="s">
        <v>2092</v>
      </c>
      <c r="B567" s="177" t="s">
        <v>2093</v>
      </c>
      <c r="C567" s="177" t="s">
        <v>58</v>
      </c>
      <c r="D567" s="177" t="s">
        <v>2094</v>
      </c>
      <c r="E567" s="178" t="s">
        <v>67</v>
      </c>
      <c r="F567" s="177">
        <v>7</v>
      </c>
      <c r="G567" s="177">
        <v>647.45000000000005</v>
      </c>
      <c r="H567" s="179" t="s">
        <v>2095</v>
      </c>
      <c r="I567" s="180">
        <v>5599.02</v>
      </c>
      <c r="J567" s="184">
        <v>6.2598637432546291E-4</v>
      </c>
      <c r="K567" s="182" t="s">
        <v>62</v>
      </c>
    </row>
    <row r="568" spans="1:11" ht="19.5" x14ac:dyDescent="0.2">
      <c r="A568" s="176" t="s">
        <v>2096</v>
      </c>
      <c r="B568" s="177" t="s">
        <v>2097</v>
      </c>
      <c r="C568" s="177" t="s">
        <v>58</v>
      </c>
      <c r="D568" s="177" t="s">
        <v>2098</v>
      </c>
      <c r="E568" s="178" t="s">
        <v>67</v>
      </c>
      <c r="F568" s="177">
        <v>15</v>
      </c>
      <c r="G568" s="177">
        <v>248.09</v>
      </c>
      <c r="H568" s="179" t="s">
        <v>2099</v>
      </c>
      <c r="I568" s="180">
        <v>4597.3500000000004</v>
      </c>
      <c r="J568" s="184">
        <v>5.1399681694388783E-4</v>
      </c>
      <c r="K568" s="182" t="s">
        <v>62</v>
      </c>
    </row>
    <row r="569" spans="1:11" x14ac:dyDescent="0.2">
      <c r="A569" s="176" t="s">
        <v>2100</v>
      </c>
      <c r="B569" s="177"/>
      <c r="C569" s="177"/>
      <c r="D569" s="177" t="s">
        <v>2101</v>
      </c>
      <c r="E569" s="178"/>
      <c r="F569" s="177"/>
      <c r="G569" s="177"/>
      <c r="H569" s="179" t="s">
        <v>52</v>
      </c>
      <c r="I569" s="180">
        <v>1175.3900000000001</v>
      </c>
      <c r="J569" s="184">
        <v>1.3141194789774029E-4</v>
      </c>
      <c r="K569" s="182" t="s">
        <v>53</v>
      </c>
    </row>
    <row r="570" spans="1:11" ht="19.5" x14ac:dyDescent="0.2">
      <c r="A570" s="176" t="s">
        <v>2102</v>
      </c>
      <c r="B570" s="177" t="s">
        <v>2103</v>
      </c>
      <c r="C570" s="177" t="s">
        <v>65</v>
      </c>
      <c r="D570" s="177" t="s">
        <v>2104</v>
      </c>
      <c r="E570" s="178" t="s">
        <v>67</v>
      </c>
      <c r="F570" s="177">
        <v>1</v>
      </c>
      <c r="G570" s="177">
        <v>545.21</v>
      </c>
      <c r="H570" s="179" t="s">
        <v>2105</v>
      </c>
      <c r="I570" s="180">
        <v>673.55</v>
      </c>
      <c r="J570" s="184">
        <v>7.5304807346091899E-5</v>
      </c>
      <c r="K570" s="182" t="s">
        <v>62</v>
      </c>
    </row>
    <row r="571" spans="1:11" ht="29.25" x14ac:dyDescent="0.2">
      <c r="A571" s="176" t="s">
        <v>2106</v>
      </c>
      <c r="B571" s="177" t="s">
        <v>2107</v>
      </c>
      <c r="C571" s="177" t="s">
        <v>65</v>
      </c>
      <c r="D571" s="177" t="s">
        <v>2108</v>
      </c>
      <c r="E571" s="178" t="s">
        <v>2037</v>
      </c>
      <c r="F571" s="177">
        <v>1</v>
      </c>
      <c r="G571" s="177">
        <v>406.22</v>
      </c>
      <c r="H571" s="179" t="s">
        <v>2109</v>
      </c>
      <c r="I571" s="180">
        <v>501.84</v>
      </c>
      <c r="J571" s="184">
        <v>5.6107140551648367E-5</v>
      </c>
      <c r="K571" s="182" t="s">
        <v>62</v>
      </c>
    </row>
    <row r="572" spans="1:11" x14ac:dyDescent="0.2">
      <c r="A572" s="176" t="s">
        <v>2110</v>
      </c>
      <c r="B572" s="177"/>
      <c r="C572" s="177"/>
      <c r="D572" s="177" t="s">
        <v>2111</v>
      </c>
      <c r="E572" s="178"/>
      <c r="F572" s="177"/>
      <c r="G572" s="177"/>
      <c r="H572" s="179" t="s">
        <v>52</v>
      </c>
      <c r="I572" s="180">
        <v>21964.639999999999</v>
      </c>
      <c r="J572" s="184">
        <v>2.4557092771527933E-3</v>
      </c>
      <c r="K572" s="182" t="s">
        <v>53</v>
      </c>
    </row>
    <row r="573" spans="1:11" x14ac:dyDescent="0.2">
      <c r="A573" s="176" t="s">
        <v>2112</v>
      </c>
      <c r="B573" s="177" t="s">
        <v>2113</v>
      </c>
      <c r="C573" s="177" t="s">
        <v>65</v>
      </c>
      <c r="D573" s="177" t="s">
        <v>2114</v>
      </c>
      <c r="E573" s="178" t="s">
        <v>67</v>
      </c>
      <c r="F573" s="177">
        <v>1</v>
      </c>
      <c r="G573" s="177">
        <v>556.74</v>
      </c>
      <c r="H573" s="179" t="s">
        <v>2115</v>
      </c>
      <c r="I573" s="180">
        <v>687.8</v>
      </c>
      <c r="J573" s="184">
        <v>7.6897997910536721E-5</v>
      </c>
      <c r="K573" s="182" t="s">
        <v>62</v>
      </c>
    </row>
    <row r="574" spans="1:11" ht="19.5" x14ac:dyDescent="0.2">
      <c r="A574" s="176" t="s">
        <v>2116</v>
      </c>
      <c r="B574" s="177" t="s">
        <v>2117</v>
      </c>
      <c r="C574" s="177" t="s">
        <v>65</v>
      </c>
      <c r="D574" s="177" t="s">
        <v>2118</v>
      </c>
      <c r="E574" s="178" t="s">
        <v>67</v>
      </c>
      <c r="F574" s="177">
        <v>1</v>
      </c>
      <c r="G574" s="177">
        <v>83.41</v>
      </c>
      <c r="H574" s="179" t="s">
        <v>2119</v>
      </c>
      <c r="I574" s="180">
        <v>103.04</v>
      </c>
      <c r="J574" s="184">
        <v>1.1520165316518907E-5</v>
      </c>
      <c r="K574" s="182" t="s">
        <v>62</v>
      </c>
    </row>
    <row r="575" spans="1:11" ht="29.25" x14ac:dyDescent="0.2">
      <c r="A575" s="176" t="s">
        <v>2120</v>
      </c>
      <c r="B575" s="177" t="s">
        <v>2121</v>
      </c>
      <c r="C575" s="177" t="s">
        <v>58</v>
      </c>
      <c r="D575" s="177" t="s">
        <v>2122</v>
      </c>
      <c r="E575" s="178" t="s">
        <v>67</v>
      </c>
      <c r="F575" s="177">
        <v>10</v>
      </c>
      <c r="G575" s="177">
        <v>1713.92</v>
      </c>
      <c r="H575" s="179" t="s">
        <v>2123</v>
      </c>
      <c r="I575" s="180">
        <v>21173.8</v>
      </c>
      <c r="J575" s="184">
        <v>2.3672911139257379E-3</v>
      </c>
      <c r="K575" s="182" t="s">
        <v>62</v>
      </c>
    </row>
    <row r="576" spans="1:11" x14ac:dyDescent="0.2">
      <c r="A576" s="176" t="s">
        <v>2124</v>
      </c>
      <c r="B576" s="177"/>
      <c r="C576" s="177"/>
      <c r="D576" s="177" t="s">
        <v>2125</v>
      </c>
      <c r="E576" s="178"/>
      <c r="F576" s="177"/>
      <c r="G576" s="177"/>
      <c r="H576" s="179" t="s">
        <v>52</v>
      </c>
      <c r="I576" s="180">
        <v>9255.08</v>
      </c>
      <c r="J576" s="184">
        <v>1.0347442897671564E-3</v>
      </c>
      <c r="K576" s="182" t="s">
        <v>53</v>
      </c>
    </row>
    <row r="577" spans="1:11" x14ac:dyDescent="0.2">
      <c r="A577" s="176" t="s">
        <v>2126</v>
      </c>
      <c r="B577" s="177" t="s">
        <v>2127</v>
      </c>
      <c r="C577" s="177" t="s">
        <v>65</v>
      </c>
      <c r="D577" s="177" t="s">
        <v>2128</v>
      </c>
      <c r="E577" s="178" t="s">
        <v>67</v>
      </c>
      <c r="F577" s="177">
        <v>1</v>
      </c>
      <c r="G577" s="177">
        <v>5017.68</v>
      </c>
      <c r="H577" s="179" t="s">
        <v>2129</v>
      </c>
      <c r="I577" s="180">
        <v>6198.84</v>
      </c>
      <c r="J577" s="184">
        <v>6.9304795778969393E-4</v>
      </c>
      <c r="K577" s="182" t="s">
        <v>62</v>
      </c>
    </row>
    <row r="578" spans="1:11" ht="19.5" x14ac:dyDescent="0.2">
      <c r="A578" s="176" t="s">
        <v>2130</v>
      </c>
      <c r="B578" s="177" t="s">
        <v>2131</v>
      </c>
      <c r="C578" s="177" t="s">
        <v>65</v>
      </c>
      <c r="D578" s="177" t="s">
        <v>2132</v>
      </c>
      <c r="E578" s="178" t="s">
        <v>67</v>
      </c>
      <c r="F578" s="177">
        <v>1</v>
      </c>
      <c r="G578" s="177">
        <v>1595.79</v>
      </c>
      <c r="H578" s="179" t="s">
        <v>2133</v>
      </c>
      <c r="I578" s="180">
        <v>1971.44</v>
      </c>
      <c r="J578" s="184">
        <v>2.2041260395572627E-4</v>
      </c>
      <c r="K578" s="182" t="s">
        <v>62</v>
      </c>
    </row>
    <row r="579" spans="1:11" ht="19.5" x14ac:dyDescent="0.2">
      <c r="A579" s="176" t="s">
        <v>2134</v>
      </c>
      <c r="B579" s="177" t="s">
        <v>2135</v>
      </c>
      <c r="C579" s="177" t="s">
        <v>65</v>
      </c>
      <c r="D579" s="177" t="s">
        <v>2136</v>
      </c>
      <c r="E579" s="178" t="s">
        <v>67</v>
      </c>
      <c r="F579" s="177">
        <v>10</v>
      </c>
      <c r="G579" s="177">
        <v>87.81</v>
      </c>
      <c r="H579" s="179" t="s">
        <v>2137</v>
      </c>
      <c r="I579" s="180">
        <v>1084.8</v>
      </c>
      <c r="J579" s="184">
        <v>1.2128372802173632E-4</v>
      </c>
      <c r="K579" s="182" t="s">
        <v>62</v>
      </c>
    </row>
    <row r="580" spans="1:11" x14ac:dyDescent="0.2">
      <c r="A580" s="176" t="s">
        <v>2138</v>
      </c>
      <c r="B580" s="177"/>
      <c r="C580" s="177"/>
      <c r="D580" s="177" t="s">
        <v>2139</v>
      </c>
      <c r="E580" s="178"/>
      <c r="F580" s="177"/>
      <c r="G580" s="177"/>
      <c r="H580" s="179" t="s">
        <v>52</v>
      </c>
      <c r="I580" s="180">
        <v>51660.17</v>
      </c>
      <c r="J580" s="184">
        <v>5.775754063271259E-3</v>
      </c>
      <c r="K580" s="182" t="s">
        <v>53</v>
      </c>
    </row>
    <row r="581" spans="1:11" ht="29.25" x14ac:dyDescent="0.2">
      <c r="A581" s="176" t="s">
        <v>2140</v>
      </c>
      <c r="B581" s="177" t="s">
        <v>2141</v>
      </c>
      <c r="C581" s="177" t="s">
        <v>58</v>
      </c>
      <c r="D581" s="177" t="s">
        <v>2142</v>
      </c>
      <c r="E581" s="178" t="s">
        <v>148</v>
      </c>
      <c r="F581" s="177">
        <v>207.12</v>
      </c>
      <c r="G581" s="177">
        <v>107.14</v>
      </c>
      <c r="H581" s="179" t="s">
        <v>2143</v>
      </c>
      <c r="I581" s="180">
        <v>27414.400000000001</v>
      </c>
      <c r="J581" s="184">
        <v>3.0650079585906051E-3</v>
      </c>
      <c r="K581" s="182" t="s">
        <v>62</v>
      </c>
    </row>
    <row r="582" spans="1:11" x14ac:dyDescent="0.2">
      <c r="A582" s="176" t="s">
        <v>2144</v>
      </c>
      <c r="B582" s="177" t="s">
        <v>2145</v>
      </c>
      <c r="C582" s="177" t="s">
        <v>58</v>
      </c>
      <c r="D582" s="177" t="s">
        <v>2146</v>
      </c>
      <c r="E582" s="178" t="s">
        <v>107</v>
      </c>
      <c r="F582" s="177">
        <v>0.89</v>
      </c>
      <c r="G582" s="177">
        <v>82.04</v>
      </c>
      <c r="H582" s="179" t="s">
        <v>2147</v>
      </c>
      <c r="I582" s="180">
        <v>90.2</v>
      </c>
      <c r="J582" s="184">
        <v>1.0084616765819153E-5</v>
      </c>
      <c r="K582" s="182" t="s">
        <v>62</v>
      </c>
    </row>
    <row r="583" spans="1:11" ht="19.5" x14ac:dyDescent="0.2">
      <c r="A583" s="176" t="s">
        <v>2148</v>
      </c>
      <c r="B583" s="177" t="s">
        <v>2149</v>
      </c>
      <c r="C583" s="177" t="s">
        <v>58</v>
      </c>
      <c r="D583" s="177" t="s">
        <v>2150</v>
      </c>
      <c r="E583" s="178" t="s">
        <v>107</v>
      </c>
      <c r="F583" s="177">
        <v>0.89</v>
      </c>
      <c r="G583" s="177">
        <v>25.3</v>
      </c>
      <c r="H583" s="179" t="s">
        <v>315</v>
      </c>
      <c r="I583" s="180">
        <v>27.82</v>
      </c>
      <c r="J583" s="184">
        <v>3.1103551931828027E-6</v>
      </c>
      <c r="K583" s="182" t="s">
        <v>62</v>
      </c>
    </row>
    <row r="584" spans="1:11" ht="19.5" x14ac:dyDescent="0.2">
      <c r="A584" s="176" t="s">
        <v>2151</v>
      </c>
      <c r="B584" s="177" t="s">
        <v>2152</v>
      </c>
      <c r="C584" s="177" t="s">
        <v>58</v>
      </c>
      <c r="D584" s="177" t="s">
        <v>2153</v>
      </c>
      <c r="E584" s="178" t="s">
        <v>67</v>
      </c>
      <c r="F584" s="177">
        <v>22</v>
      </c>
      <c r="G584" s="177">
        <v>83.39</v>
      </c>
      <c r="H584" s="179" t="s">
        <v>2154</v>
      </c>
      <c r="I584" s="180">
        <v>2266.44</v>
      </c>
      <c r="J584" s="184">
        <v>2.5339444371089978E-4</v>
      </c>
      <c r="K584" s="182" t="s">
        <v>62</v>
      </c>
    </row>
    <row r="585" spans="1:11" ht="19.5" x14ac:dyDescent="0.2">
      <c r="A585" s="176" t="s">
        <v>2155</v>
      </c>
      <c r="B585" s="177" t="s">
        <v>2156</v>
      </c>
      <c r="C585" s="177" t="s">
        <v>58</v>
      </c>
      <c r="D585" s="177" t="s">
        <v>2157</v>
      </c>
      <c r="E585" s="178" t="s">
        <v>67</v>
      </c>
      <c r="F585" s="177">
        <v>35</v>
      </c>
      <c r="G585" s="177">
        <v>92.73</v>
      </c>
      <c r="H585" s="179" t="s">
        <v>2158</v>
      </c>
      <c r="I585" s="180">
        <v>4009.6</v>
      </c>
      <c r="J585" s="184">
        <v>4.4828469383845313E-4</v>
      </c>
      <c r="K585" s="182" t="s">
        <v>62</v>
      </c>
    </row>
    <row r="586" spans="1:11" ht="29.25" x14ac:dyDescent="0.2">
      <c r="A586" s="176" t="s">
        <v>2159</v>
      </c>
      <c r="B586" s="177" t="s">
        <v>2160</v>
      </c>
      <c r="C586" s="177" t="s">
        <v>58</v>
      </c>
      <c r="D586" s="177" t="s">
        <v>2161</v>
      </c>
      <c r="E586" s="178" t="s">
        <v>67</v>
      </c>
      <c r="F586" s="177">
        <v>33</v>
      </c>
      <c r="G586" s="177">
        <v>133.87</v>
      </c>
      <c r="H586" s="179" t="s">
        <v>2162</v>
      </c>
      <c r="I586" s="180">
        <v>5457.54</v>
      </c>
      <c r="J586" s="184">
        <v>6.1016850758457487E-4</v>
      </c>
      <c r="K586" s="182" t="s">
        <v>62</v>
      </c>
    </row>
    <row r="587" spans="1:11" ht="19.5" x14ac:dyDescent="0.2">
      <c r="A587" s="176" t="s">
        <v>2163</v>
      </c>
      <c r="B587" s="177" t="s">
        <v>2164</v>
      </c>
      <c r="C587" s="177" t="s">
        <v>58</v>
      </c>
      <c r="D587" s="177" t="s">
        <v>2165</v>
      </c>
      <c r="E587" s="178" t="s">
        <v>67</v>
      </c>
      <c r="F587" s="177">
        <v>12</v>
      </c>
      <c r="G587" s="177">
        <v>183.06</v>
      </c>
      <c r="H587" s="179" t="s">
        <v>2166</v>
      </c>
      <c r="I587" s="180">
        <v>2713.8</v>
      </c>
      <c r="J587" s="184">
        <v>3.0341056517827066E-4</v>
      </c>
      <c r="K587" s="182" t="s">
        <v>62</v>
      </c>
    </row>
    <row r="588" spans="1:11" ht="19.5" x14ac:dyDescent="0.2">
      <c r="A588" s="176" t="s">
        <v>2167</v>
      </c>
      <c r="B588" s="177" t="s">
        <v>2168</v>
      </c>
      <c r="C588" s="177" t="s">
        <v>58</v>
      </c>
      <c r="D588" s="177" t="s">
        <v>2169</v>
      </c>
      <c r="E588" s="178" t="s">
        <v>67</v>
      </c>
      <c r="F588" s="177">
        <v>20</v>
      </c>
      <c r="G588" s="177">
        <v>187.72</v>
      </c>
      <c r="H588" s="179" t="s">
        <v>2170</v>
      </c>
      <c r="I588" s="180">
        <v>4638.2</v>
      </c>
      <c r="J588" s="184">
        <v>5.1856396322862955E-4</v>
      </c>
      <c r="K588" s="182" t="s">
        <v>62</v>
      </c>
    </row>
    <row r="589" spans="1:11" ht="19.5" x14ac:dyDescent="0.2">
      <c r="A589" s="176" t="s">
        <v>2171</v>
      </c>
      <c r="B589" s="177" t="s">
        <v>2172</v>
      </c>
      <c r="C589" s="177" t="s">
        <v>58</v>
      </c>
      <c r="D589" s="177" t="s">
        <v>2173</v>
      </c>
      <c r="E589" s="178" t="s">
        <v>67</v>
      </c>
      <c r="F589" s="177">
        <v>3</v>
      </c>
      <c r="G589" s="177">
        <v>236.02</v>
      </c>
      <c r="H589" s="179" t="s">
        <v>2174</v>
      </c>
      <c r="I589" s="180">
        <v>874.74</v>
      </c>
      <c r="J589" s="184">
        <v>9.7798422059120239E-5</v>
      </c>
      <c r="K589" s="182" t="s">
        <v>62</v>
      </c>
    </row>
    <row r="590" spans="1:11" ht="19.5" x14ac:dyDescent="0.2">
      <c r="A590" s="176" t="s">
        <v>2175</v>
      </c>
      <c r="B590" s="177" t="s">
        <v>2176</v>
      </c>
      <c r="C590" s="177" t="s">
        <v>58</v>
      </c>
      <c r="D590" s="177" t="s">
        <v>2177</v>
      </c>
      <c r="E590" s="178" t="s">
        <v>67</v>
      </c>
      <c r="F590" s="177">
        <v>2</v>
      </c>
      <c r="G590" s="177">
        <v>641.94000000000005</v>
      </c>
      <c r="H590" s="179" t="s">
        <v>2178</v>
      </c>
      <c r="I590" s="180">
        <v>1586.1</v>
      </c>
      <c r="J590" s="184">
        <v>1.7733049503620572E-4</v>
      </c>
      <c r="K590" s="182" t="s">
        <v>62</v>
      </c>
    </row>
    <row r="591" spans="1:11" ht="19.5" x14ac:dyDescent="0.2">
      <c r="A591" s="176" t="s">
        <v>2179</v>
      </c>
      <c r="B591" s="177" t="s">
        <v>2180</v>
      </c>
      <c r="C591" s="177" t="s">
        <v>58</v>
      </c>
      <c r="D591" s="177" t="s">
        <v>2181</v>
      </c>
      <c r="E591" s="178" t="s">
        <v>67</v>
      </c>
      <c r="F591" s="177">
        <v>1</v>
      </c>
      <c r="G591" s="177">
        <v>406.36</v>
      </c>
      <c r="H591" s="179" t="s">
        <v>2182</v>
      </c>
      <c r="I591" s="180">
        <v>502.02</v>
      </c>
      <c r="J591" s="184">
        <v>5.6127265064041354E-5</v>
      </c>
      <c r="K591" s="182" t="s">
        <v>62</v>
      </c>
    </row>
    <row r="592" spans="1:11" ht="19.5" x14ac:dyDescent="0.2">
      <c r="A592" s="176" t="s">
        <v>2183</v>
      </c>
      <c r="B592" s="177" t="s">
        <v>2184</v>
      </c>
      <c r="C592" s="177" t="s">
        <v>65</v>
      </c>
      <c r="D592" s="177" t="s">
        <v>2185</v>
      </c>
      <c r="E592" s="178" t="s">
        <v>67</v>
      </c>
      <c r="F592" s="177">
        <v>1</v>
      </c>
      <c r="G592" s="177">
        <v>1488.89</v>
      </c>
      <c r="H592" s="179" t="s">
        <v>2186</v>
      </c>
      <c r="I592" s="180">
        <v>1839.37</v>
      </c>
      <c r="J592" s="184">
        <v>2.0564680200160502E-4</v>
      </c>
      <c r="K592" s="182" t="s">
        <v>62</v>
      </c>
    </row>
    <row r="593" spans="1:11" ht="19.5" x14ac:dyDescent="0.2">
      <c r="A593" s="176" t="s">
        <v>2187</v>
      </c>
      <c r="B593" s="177" t="s">
        <v>2188</v>
      </c>
      <c r="C593" s="177" t="s">
        <v>58</v>
      </c>
      <c r="D593" s="177" t="s">
        <v>2189</v>
      </c>
      <c r="E593" s="178" t="s">
        <v>148</v>
      </c>
      <c r="F593" s="177">
        <v>9.75</v>
      </c>
      <c r="G593" s="177">
        <v>16.12</v>
      </c>
      <c r="H593" s="179" t="s">
        <v>2190</v>
      </c>
      <c r="I593" s="180">
        <v>194.12</v>
      </c>
      <c r="J593" s="184">
        <v>2.1703168587370442E-5</v>
      </c>
      <c r="K593" s="182" t="s">
        <v>62</v>
      </c>
    </row>
    <row r="594" spans="1:11" ht="19.5" x14ac:dyDescent="0.2">
      <c r="A594" s="176" t="s">
        <v>2191</v>
      </c>
      <c r="B594" s="177" t="s">
        <v>2192</v>
      </c>
      <c r="C594" s="177" t="s">
        <v>58</v>
      </c>
      <c r="D594" s="177" t="s">
        <v>2193</v>
      </c>
      <c r="E594" s="178" t="s">
        <v>67</v>
      </c>
      <c r="F594" s="177">
        <v>1</v>
      </c>
      <c r="G594" s="177">
        <v>37.090000000000003</v>
      </c>
      <c r="H594" s="179" t="s">
        <v>2194</v>
      </c>
      <c r="I594" s="180">
        <v>45.82</v>
      </c>
      <c r="J594" s="184">
        <v>5.1228064324815246E-6</v>
      </c>
      <c r="K594" s="182" t="s">
        <v>62</v>
      </c>
    </row>
    <row r="595" spans="1:11" x14ac:dyDescent="0.2">
      <c r="A595" s="176" t="s">
        <v>36</v>
      </c>
      <c r="B595" s="177"/>
      <c r="C595" s="177"/>
      <c r="D595" s="177" t="s">
        <v>37</v>
      </c>
      <c r="E595" s="178"/>
      <c r="F595" s="177"/>
      <c r="G595" s="177"/>
      <c r="H595" s="179" t="s">
        <v>52</v>
      </c>
      <c r="I595" s="180">
        <v>98691.199999999997</v>
      </c>
      <c r="J595" s="184">
        <v>1.1033957097104335E-2</v>
      </c>
      <c r="K595" s="182" t="s">
        <v>53</v>
      </c>
    </row>
    <row r="596" spans="1:11" x14ac:dyDescent="0.2">
      <c r="A596" s="176" t="s">
        <v>2195</v>
      </c>
      <c r="B596" s="177"/>
      <c r="C596" s="177"/>
      <c r="D596" s="177" t="s">
        <v>2196</v>
      </c>
      <c r="E596" s="178"/>
      <c r="F596" s="177"/>
      <c r="G596" s="177"/>
      <c r="H596" s="179" t="s">
        <v>52</v>
      </c>
      <c r="I596" s="180">
        <v>19173.5</v>
      </c>
      <c r="J596" s="184">
        <v>2.143651879816336E-3</v>
      </c>
      <c r="K596" s="182" t="s">
        <v>53</v>
      </c>
    </row>
    <row r="597" spans="1:11" ht="29.25" x14ac:dyDescent="0.2">
      <c r="A597" s="176" t="s">
        <v>2197</v>
      </c>
      <c r="B597" s="177" t="s">
        <v>151</v>
      </c>
      <c r="C597" s="177" t="s">
        <v>58</v>
      </c>
      <c r="D597" s="177" t="s">
        <v>152</v>
      </c>
      <c r="E597" s="178" t="s">
        <v>60</v>
      </c>
      <c r="F597" s="177">
        <v>19.3</v>
      </c>
      <c r="G597" s="177">
        <v>92.7</v>
      </c>
      <c r="H597" s="179" t="s">
        <v>153</v>
      </c>
      <c r="I597" s="180">
        <v>2210.2399999999998</v>
      </c>
      <c r="J597" s="184">
        <v>2.4711112373042261E-4</v>
      </c>
      <c r="K597" s="182" t="s">
        <v>62</v>
      </c>
    </row>
    <row r="598" spans="1:11" ht="29.25" x14ac:dyDescent="0.2">
      <c r="A598" s="176" t="s">
        <v>2198</v>
      </c>
      <c r="B598" s="177" t="s">
        <v>261</v>
      </c>
      <c r="C598" s="177" t="s">
        <v>58</v>
      </c>
      <c r="D598" s="177" t="s">
        <v>262</v>
      </c>
      <c r="E598" s="178" t="s">
        <v>60</v>
      </c>
      <c r="F598" s="177">
        <v>19.3</v>
      </c>
      <c r="G598" s="177">
        <v>4.25</v>
      </c>
      <c r="H598" s="179" t="s">
        <v>263</v>
      </c>
      <c r="I598" s="180">
        <v>101.33</v>
      </c>
      <c r="J598" s="184">
        <v>1.1328982448785528E-5</v>
      </c>
      <c r="K598" s="182" t="s">
        <v>62</v>
      </c>
    </row>
    <row r="599" spans="1:11" ht="29.25" x14ac:dyDescent="0.2">
      <c r="A599" s="176" t="s">
        <v>2199</v>
      </c>
      <c r="B599" s="177" t="s">
        <v>2200</v>
      </c>
      <c r="C599" s="177" t="s">
        <v>58</v>
      </c>
      <c r="D599" s="177" t="s">
        <v>2201</v>
      </c>
      <c r="E599" s="178" t="s">
        <v>60</v>
      </c>
      <c r="F599" s="177">
        <v>19.3</v>
      </c>
      <c r="G599" s="177">
        <v>7.6</v>
      </c>
      <c r="H599" s="179" t="s">
        <v>2202</v>
      </c>
      <c r="I599" s="180">
        <v>181.23</v>
      </c>
      <c r="J599" s="184">
        <v>2.02620298943393E-5</v>
      </c>
      <c r="K599" s="182" t="s">
        <v>62</v>
      </c>
    </row>
    <row r="600" spans="1:11" ht="29.25" x14ac:dyDescent="0.2">
      <c r="A600" s="176" t="s">
        <v>2203</v>
      </c>
      <c r="B600" s="177" t="s">
        <v>265</v>
      </c>
      <c r="C600" s="177" t="s">
        <v>58</v>
      </c>
      <c r="D600" s="177" t="s">
        <v>266</v>
      </c>
      <c r="E600" s="178" t="s">
        <v>60</v>
      </c>
      <c r="F600" s="177">
        <v>19.3</v>
      </c>
      <c r="G600" s="177">
        <v>34.909999999999997</v>
      </c>
      <c r="H600" s="179" t="s">
        <v>267</v>
      </c>
      <c r="I600" s="180">
        <v>832.41</v>
      </c>
      <c r="J600" s="184">
        <v>9.3065807561369397E-5</v>
      </c>
      <c r="K600" s="182" t="s">
        <v>62</v>
      </c>
    </row>
    <row r="601" spans="1:11" ht="29.25" x14ac:dyDescent="0.2">
      <c r="A601" s="176" t="s">
        <v>2204</v>
      </c>
      <c r="B601" s="177" t="s">
        <v>2205</v>
      </c>
      <c r="C601" s="177" t="s">
        <v>58</v>
      </c>
      <c r="D601" s="177" t="s">
        <v>2206</v>
      </c>
      <c r="E601" s="178" t="s">
        <v>60</v>
      </c>
      <c r="F601" s="177">
        <v>19.3</v>
      </c>
      <c r="G601" s="177">
        <v>52.38</v>
      </c>
      <c r="H601" s="179" t="s">
        <v>2207</v>
      </c>
      <c r="I601" s="180">
        <v>1248.9000000000001</v>
      </c>
      <c r="J601" s="184">
        <v>1.3963057515334302E-4</v>
      </c>
      <c r="K601" s="182" t="s">
        <v>62</v>
      </c>
    </row>
    <row r="602" spans="1:11" ht="29.25" x14ac:dyDescent="0.2">
      <c r="A602" s="176" t="s">
        <v>2208</v>
      </c>
      <c r="B602" s="177" t="s">
        <v>2209</v>
      </c>
      <c r="C602" s="177" t="s">
        <v>58</v>
      </c>
      <c r="D602" s="177" t="s">
        <v>2210</v>
      </c>
      <c r="E602" s="178" t="s">
        <v>60</v>
      </c>
      <c r="F602" s="177">
        <v>12.55</v>
      </c>
      <c r="G602" s="177">
        <v>174.21</v>
      </c>
      <c r="H602" s="179" t="s">
        <v>2211</v>
      </c>
      <c r="I602" s="180">
        <v>2701.01</v>
      </c>
      <c r="J602" s="184">
        <v>3.0198060676990231E-4</v>
      </c>
      <c r="K602" s="182" t="s">
        <v>62</v>
      </c>
    </row>
    <row r="603" spans="1:11" ht="19.5" x14ac:dyDescent="0.2">
      <c r="A603" s="176" t="s">
        <v>2212</v>
      </c>
      <c r="B603" s="177" t="s">
        <v>2213</v>
      </c>
      <c r="C603" s="177" t="s">
        <v>58</v>
      </c>
      <c r="D603" s="177" t="s">
        <v>2214</v>
      </c>
      <c r="E603" s="178" t="s">
        <v>60</v>
      </c>
      <c r="F603" s="177">
        <v>12.55</v>
      </c>
      <c r="G603" s="177">
        <v>119.53</v>
      </c>
      <c r="H603" s="179" t="s">
        <v>2215</v>
      </c>
      <c r="I603" s="180">
        <v>1853.26</v>
      </c>
      <c r="J603" s="184">
        <v>2.0719974354126388E-4</v>
      </c>
      <c r="K603" s="182" t="s">
        <v>62</v>
      </c>
    </row>
    <row r="604" spans="1:11" ht="19.5" x14ac:dyDescent="0.2">
      <c r="A604" s="176" t="s">
        <v>2216</v>
      </c>
      <c r="B604" s="177" t="s">
        <v>221</v>
      </c>
      <c r="C604" s="177" t="s">
        <v>65</v>
      </c>
      <c r="D604" s="177" t="s">
        <v>222</v>
      </c>
      <c r="E604" s="178" t="s">
        <v>60</v>
      </c>
      <c r="F604" s="177">
        <v>8</v>
      </c>
      <c r="G604" s="177">
        <v>566.16</v>
      </c>
      <c r="H604" s="179" t="s">
        <v>223</v>
      </c>
      <c r="I604" s="180">
        <v>5595.44</v>
      </c>
      <c r="J604" s="184">
        <v>6.2558612013453559E-4</v>
      </c>
      <c r="K604" s="182" t="s">
        <v>62</v>
      </c>
    </row>
    <row r="605" spans="1:11" ht="19.5" x14ac:dyDescent="0.2">
      <c r="A605" s="176" t="s">
        <v>2217</v>
      </c>
      <c r="B605" s="177" t="s">
        <v>2218</v>
      </c>
      <c r="C605" s="177" t="s">
        <v>65</v>
      </c>
      <c r="D605" s="177" t="s">
        <v>2219</v>
      </c>
      <c r="E605" s="178" t="s">
        <v>60</v>
      </c>
      <c r="F605" s="177">
        <v>12.55</v>
      </c>
      <c r="G605" s="177">
        <v>42.94</v>
      </c>
      <c r="H605" s="179" t="s">
        <v>2220</v>
      </c>
      <c r="I605" s="180">
        <v>665.78</v>
      </c>
      <c r="J605" s="184">
        <v>7.4436099227794618E-5</v>
      </c>
      <c r="K605" s="182" t="s">
        <v>62</v>
      </c>
    </row>
    <row r="606" spans="1:11" x14ac:dyDescent="0.2">
      <c r="A606" s="176" t="s">
        <v>2221</v>
      </c>
      <c r="B606" s="177" t="s">
        <v>293</v>
      </c>
      <c r="C606" s="177" t="s">
        <v>58</v>
      </c>
      <c r="D606" s="177" t="s">
        <v>294</v>
      </c>
      <c r="E606" s="178" t="s">
        <v>60</v>
      </c>
      <c r="F606" s="177">
        <v>12.55</v>
      </c>
      <c r="G606" s="177">
        <v>4.74</v>
      </c>
      <c r="H606" s="179" t="s">
        <v>295</v>
      </c>
      <c r="I606" s="180">
        <v>73.540000000000006</v>
      </c>
      <c r="J606" s="184">
        <v>8.2219813410015579E-6</v>
      </c>
      <c r="K606" s="182" t="s">
        <v>62</v>
      </c>
    </row>
    <row r="607" spans="1:11" ht="19.5" x14ac:dyDescent="0.2">
      <c r="A607" s="176" t="s">
        <v>2222</v>
      </c>
      <c r="B607" s="177" t="s">
        <v>301</v>
      </c>
      <c r="C607" s="177" t="s">
        <v>58</v>
      </c>
      <c r="D607" s="177" t="s">
        <v>302</v>
      </c>
      <c r="E607" s="178" t="s">
        <v>60</v>
      </c>
      <c r="F607" s="177">
        <v>12.55</v>
      </c>
      <c r="G607" s="177">
        <v>30.87</v>
      </c>
      <c r="H607" s="179" t="s">
        <v>303</v>
      </c>
      <c r="I607" s="180">
        <v>478.66</v>
      </c>
      <c r="J607" s="184">
        <v>5.3515550566818134E-5</v>
      </c>
      <c r="K607" s="182" t="s">
        <v>62</v>
      </c>
    </row>
    <row r="608" spans="1:11" ht="19.5" x14ac:dyDescent="0.2">
      <c r="A608" s="176" t="s">
        <v>2223</v>
      </c>
      <c r="B608" s="177" t="s">
        <v>309</v>
      </c>
      <c r="C608" s="177" t="s">
        <v>58</v>
      </c>
      <c r="D608" s="177" t="s">
        <v>310</v>
      </c>
      <c r="E608" s="178" t="s">
        <v>60</v>
      </c>
      <c r="F608" s="177">
        <v>12.55</v>
      </c>
      <c r="G608" s="177">
        <v>14.56</v>
      </c>
      <c r="H608" s="179" t="s">
        <v>311</v>
      </c>
      <c r="I608" s="180">
        <v>225.77</v>
      </c>
      <c r="J608" s="184">
        <v>2.524172868313736E-5</v>
      </c>
      <c r="K608" s="182" t="s">
        <v>62</v>
      </c>
    </row>
    <row r="609" spans="1:11" x14ac:dyDescent="0.2">
      <c r="A609" s="176" t="s">
        <v>2224</v>
      </c>
      <c r="B609" s="177" t="s">
        <v>289</v>
      </c>
      <c r="C609" s="177" t="s">
        <v>58</v>
      </c>
      <c r="D609" s="177" t="s">
        <v>290</v>
      </c>
      <c r="E609" s="178" t="s">
        <v>60</v>
      </c>
      <c r="F609" s="177">
        <v>38.6</v>
      </c>
      <c r="G609" s="177">
        <v>3.84</v>
      </c>
      <c r="H609" s="179" t="s">
        <v>291</v>
      </c>
      <c r="I609" s="180">
        <v>182.96</v>
      </c>
      <c r="J609" s="184">
        <v>2.0455448819005236E-5</v>
      </c>
      <c r="K609" s="182" t="s">
        <v>62</v>
      </c>
    </row>
    <row r="610" spans="1:11" ht="19.5" x14ac:dyDescent="0.2">
      <c r="A610" s="176" t="s">
        <v>2225</v>
      </c>
      <c r="B610" s="177" t="s">
        <v>297</v>
      </c>
      <c r="C610" s="177" t="s">
        <v>58</v>
      </c>
      <c r="D610" s="177" t="s">
        <v>298</v>
      </c>
      <c r="E610" s="178" t="s">
        <v>60</v>
      </c>
      <c r="F610" s="177">
        <v>38.6</v>
      </c>
      <c r="G610" s="177">
        <v>17.79</v>
      </c>
      <c r="H610" s="179" t="s">
        <v>299</v>
      </c>
      <c r="I610" s="180">
        <v>848.43</v>
      </c>
      <c r="J610" s="184">
        <v>9.4856889164345262E-5</v>
      </c>
      <c r="K610" s="182" t="s">
        <v>62</v>
      </c>
    </row>
    <row r="611" spans="1:11" ht="19.5" x14ac:dyDescent="0.2">
      <c r="A611" s="176" t="s">
        <v>2226</v>
      </c>
      <c r="B611" s="177" t="s">
        <v>305</v>
      </c>
      <c r="C611" s="177" t="s">
        <v>58</v>
      </c>
      <c r="D611" s="177" t="s">
        <v>306</v>
      </c>
      <c r="E611" s="178" t="s">
        <v>60</v>
      </c>
      <c r="F611" s="177">
        <v>38.6</v>
      </c>
      <c r="G611" s="177">
        <v>12.36</v>
      </c>
      <c r="H611" s="179" t="s">
        <v>307</v>
      </c>
      <c r="I611" s="180">
        <v>589.41999999999996</v>
      </c>
      <c r="J611" s="184">
        <v>6.5898833859302921E-5</v>
      </c>
      <c r="K611" s="182" t="s">
        <v>62</v>
      </c>
    </row>
    <row r="612" spans="1:11" ht="29.25" x14ac:dyDescent="0.2">
      <c r="A612" s="176" t="s">
        <v>2227</v>
      </c>
      <c r="B612" s="177" t="s">
        <v>2228</v>
      </c>
      <c r="C612" s="177" t="s">
        <v>58</v>
      </c>
      <c r="D612" s="177" t="s">
        <v>2229</v>
      </c>
      <c r="E612" s="178" t="s">
        <v>60</v>
      </c>
      <c r="F612" s="177">
        <v>16</v>
      </c>
      <c r="G612" s="177">
        <v>23.76</v>
      </c>
      <c r="H612" s="179" t="s">
        <v>2230</v>
      </c>
      <c r="I612" s="180">
        <v>469.6</v>
      </c>
      <c r="J612" s="184">
        <v>5.2502616776371106E-5</v>
      </c>
      <c r="K612" s="182" t="s">
        <v>62</v>
      </c>
    </row>
    <row r="613" spans="1:11" ht="29.25" x14ac:dyDescent="0.2">
      <c r="A613" s="176" t="s">
        <v>2231</v>
      </c>
      <c r="B613" s="177" t="s">
        <v>329</v>
      </c>
      <c r="C613" s="177" t="s">
        <v>58</v>
      </c>
      <c r="D613" s="177" t="s">
        <v>330</v>
      </c>
      <c r="E613" s="178" t="s">
        <v>60</v>
      </c>
      <c r="F613" s="177">
        <v>16</v>
      </c>
      <c r="G613" s="177">
        <v>46.32</v>
      </c>
      <c r="H613" s="179" t="s">
        <v>331</v>
      </c>
      <c r="I613" s="180">
        <v>915.52</v>
      </c>
      <c r="J613" s="184">
        <v>1.0235774214459812E-4</v>
      </c>
      <c r="K613" s="182" t="s">
        <v>62</v>
      </c>
    </row>
    <row r="614" spans="1:11" x14ac:dyDescent="0.2">
      <c r="A614" s="176" t="s">
        <v>2232</v>
      </c>
      <c r="B614" s="177"/>
      <c r="C614" s="177"/>
      <c r="D614" s="177" t="s">
        <v>2233</v>
      </c>
      <c r="E614" s="178"/>
      <c r="F614" s="177"/>
      <c r="G614" s="177"/>
      <c r="H614" s="179" t="s">
        <v>52</v>
      </c>
      <c r="I614" s="180">
        <v>8030.73</v>
      </c>
      <c r="J614" s="184">
        <v>8.9785847449852367E-4</v>
      </c>
      <c r="K614" s="182" t="s">
        <v>53</v>
      </c>
    </row>
    <row r="615" spans="1:11" x14ac:dyDescent="0.2">
      <c r="A615" s="176" t="s">
        <v>2234</v>
      </c>
      <c r="B615" s="177" t="s">
        <v>2235</v>
      </c>
      <c r="C615" s="177" t="s">
        <v>65</v>
      </c>
      <c r="D615" s="177" t="s">
        <v>2236</v>
      </c>
      <c r="E615" s="178" t="s">
        <v>67</v>
      </c>
      <c r="F615" s="177">
        <v>21</v>
      </c>
      <c r="G615" s="177">
        <v>124.7</v>
      </c>
      <c r="H615" s="179" t="s">
        <v>2237</v>
      </c>
      <c r="I615" s="180">
        <v>3235.05</v>
      </c>
      <c r="J615" s="184">
        <v>3.6168779898296287E-4</v>
      </c>
      <c r="K615" s="182" t="s">
        <v>62</v>
      </c>
    </row>
    <row r="616" spans="1:11" x14ac:dyDescent="0.2">
      <c r="A616" s="176" t="s">
        <v>2238</v>
      </c>
      <c r="B616" s="177" t="s">
        <v>2239</v>
      </c>
      <c r="C616" s="177" t="s">
        <v>65</v>
      </c>
      <c r="D616" s="177" t="s">
        <v>2240</v>
      </c>
      <c r="E616" s="178" t="s">
        <v>67</v>
      </c>
      <c r="F616" s="177">
        <v>12</v>
      </c>
      <c r="G616" s="177">
        <v>137.82</v>
      </c>
      <c r="H616" s="179" t="s">
        <v>2241</v>
      </c>
      <c r="I616" s="180">
        <v>2043.12</v>
      </c>
      <c r="J616" s="184">
        <v>2.2842663200200027E-4</v>
      </c>
      <c r="K616" s="182" t="s">
        <v>62</v>
      </c>
    </row>
    <row r="617" spans="1:11" x14ac:dyDescent="0.2">
      <c r="A617" s="176" t="s">
        <v>2242</v>
      </c>
      <c r="B617" s="177" t="s">
        <v>2243</v>
      </c>
      <c r="C617" s="177" t="s">
        <v>65</v>
      </c>
      <c r="D617" s="177" t="s">
        <v>2244</v>
      </c>
      <c r="E617" s="178" t="s">
        <v>67</v>
      </c>
      <c r="F617" s="177">
        <v>1</v>
      </c>
      <c r="G617" s="177">
        <v>677.44</v>
      </c>
      <c r="H617" s="179" t="s">
        <v>2245</v>
      </c>
      <c r="I617" s="180">
        <v>836.91</v>
      </c>
      <c r="J617" s="184">
        <v>9.3568920371194075E-5</v>
      </c>
      <c r="K617" s="182" t="s">
        <v>62</v>
      </c>
    </row>
    <row r="618" spans="1:11" x14ac:dyDescent="0.2">
      <c r="A618" s="176" t="s">
        <v>2246</v>
      </c>
      <c r="B618" s="177" t="s">
        <v>2247</v>
      </c>
      <c r="C618" s="177" t="s">
        <v>65</v>
      </c>
      <c r="D618" s="177" t="s">
        <v>2248</v>
      </c>
      <c r="E618" s="178" t="s">
        <v>67</v>
      </c>
      <c r="F618" s="177">
        <v>11</v>
      </c>
      <c r="G618" s="177">
        <v>140.97</v>
      </c>
      <c r="H618" s="179" t="s">
        <v>2249</v>
      </c>
      <c r="I618" s="180">
        <v>1915.65</v>
      </c>
      <c r="J618" s="184">
        <v>2.1417512314236652E-4</v>
      </c>
      <c r="K618" s="182" t="s">
        <v>62</v>
      </c>
    </row>
    <row r="619" spans="1:11" x14ac:dyDescent="0.2">
      <c r="A619" s="176" t="s">
        <v>2250</v>
      </c>
      <c r="B619" s="177"/>
      <c r="C619" s="177"/>
      <c r="D619" s="177" t="s">
        <v>2251</v>
      </c>
      <c r="E619" s="178"/>
      <c r="F619" s="177"/>
      <c r="G619" s="177"/>
      <c r="H619" s="179" t="s">
        <v>52</v>
      </c>
      <c r="I619" s="180">
        <v>67777.94</v>
      </c>
      <c r="J619" s="184">
        <v>7.5777666305619131E-3</v>
      </c>
      <c r="K619" s="182" t="s">
        <v>53</v>
      </c>
    </row>
    <row r="620" spans="1:11" ht="19.5" x14ac:dyDescent="0.2">
      <c r="A620" s="176" t="s">
        <v>2252</v>
      </c>
      <c r="B620" s="177" t="s">
        <v>2253</v>
      </c>
      <c r="C620" s="177" t="s">
        <v>58</v>
      </c>
      <c r="D620" s="177" t="s">
        <v>2254</v>
      </c>
      <c r="E620" s="178" t="s">
        <v>148</v>
      </c>
      <c r="F620" s="177">
        <v>319.57</v>
      </c>
      <c r="G620" s="177">
        <v>101.31</v>
      </c>
      <c r="H620" s="179" t="s">
        <v>2255</v>
      </c>
      <c r="I620" s="180">
        <v>39997.379999999997</v>
      </c>
      <c r="J620" s="184">
        <v>4.4718209416501065E-3</v>
      </c>
      <c r="K620" s="182" t="s">
        <v>62</v>
      </c>
    </row>
    <row r="621" spans="1:11" ht="19.5" x14ac:dyDescent="0.2">
      <c r="A621" s="176" t="s">
        <v>2256</v>
      </c>
      <c r="B621" s="177" t="s">
        <v>2257</v>
      </c>
      <c r="C621" s="177" t="s">
        <v>58</v>
      </c>
      <c r="D621" s="177" t="s">
        <v>2258</v>
      </c>
      <c r="E621" s="178" t="s">
        <v>148</v>
      </c>
      <c r="F621" s="177">
        <v>276.55</v>
      </c>
      <c r="G621" s="177">
        <v>64.95</v>
      </c>
      <c r="H621" s="179" t="s">
        <v>2259</v>
      </c>
      <c r="I621" s="180">
        <v>22190.37</v>
      </c>
      <c r="J621" s="184">
        <v>2.4809465337220656E-3</v>
      </c>
      <c r="K621" s="182" t="s">
        <v>62</v>
      </c>
    </row>
    <row r="622" spans="1:11" ht="19.5" x14ac:dyDescent="0.2">
      <c r="A622" s="176" t="s">
        <v>2260</v>
      </c>
      <c r="B622" s="177" t="s">
        <v>2261</v>
      </c>
      <c r="C622" s="177" t="s">
        <v>58</v>
      </c>
      <c r="D622" s="177" t="s">
        <v>2262</v>
      </c>
      <c r="E622" s="178" t="s">
        <v>67</v>
      </c>
      <c r="F622" s="177">
        <v>128</v>
      </c>
      <c r="G622" s="177">
        <v>17.079999999999998</v>
      </c>
      <c r="H622" s="179" t="s">
        <v>2263</v>
      </c>
      <c r="I622" s="180">
        <v>2700.8</v>
      </c>
      <c r="J622" s="184">
        <v>3.0195712817211051E-4</v>
      </c>
      <c r="K622" s="182" t="s">
        <v>62</v>
      </c>
    </row>
    <row r="623" spans="1:11" ht="19.5" x14ac:dyDescent="0.2">
      <c r="A623" s="176" t="s">
        <v>2264</v>
      </c>
      <c r="B623" s="177" t="s">
        <v>2265</v>
      </c>
      <c r="C623" s="177" t="s">
        <v>58</v>
      </c>
      <c r="D623" s="177" t="s">
        <v>2266</v>
      </c>
      <c r="E623" s="178" t="s">
        <v>67</v>
      </c>
      <c r="F623" s="177">
        <v>30</v>
      </c>
      <c r="G623" s="177">
        <v>23.13</v>
      </c>
      <c r="H623" s="179" t="s">
        <v>2267</v>
      </c>
      <c r="I623" s="180">
        <v>857.1</v>
      </c>
      <c r="J623" s="184">
        <v>9.5826219844607485E-5</v>
      </c>
      <c r="K623" s="182" t="s">
        <v>62</v>
      </c>
    </row>
    <row r="624" spans="1:11" ht="29.25" x14ac:dyDescent="0.2">
      <c r="A624" s="176" t="s">
        <v>2268</v>
      </c>
      <c r="B624" s="177" t="s">
        <v>2269</v>
      </c>
      <c r="C624" s="177" t="s">
        <v>58</v>
      </c>
      <c r="D624" s="177" t="s">
        <v>2270</v>
      </c>
      <c r="E624" s="178" t="s">
        <v>67</v>
      </c>
      <c r="F624" s="177">
        <v>16</v>
      </c>
      <c r="G624" s="177">
        <v>16.12</v>
      </c>
      <c r="H624" s="179" t="s">
        <v>2190</v>
      </c>
      <c r="I624" s="180">
        <v>318.56</v>
      </c>
      <c r="J624" s="184">
        <v>3.5615914821722272E-5</v>
      </c>
      <c r="K624" s="182" t="s">
        <v>62</v>
      </c>
    </row>
    <row r="625" spans="1:11" ht="19.5" x14ac:dyDescent="0.2">
      <c r="A625" s="176" t="s">
        <v>2271</v>
      </c>
      <c r="B625" s="177" t="s">
        <v>2272</v>
      </c>
      <c r="C625" s="177" t="s">
        <v>58</v>
      </c>
      <c r="D625" s="177" t="s">
        <v>2273</v>
      </c>
      <c r="E625" s="178" t="s">
        <v>67</v>
      </c>
      <c r="F625" s="177">
        <v>32</v>
      </c>
      <c r="G625" s="177">
        <v>28.19</v>
      </c>
      <c r="H625" s="179" t="s">
        <v>2274</v>
      </c>
      <c r="I625" s="180">
        <v>1114.56</v>
      </c>
      <c r="J625" s="184">
        <v>1.2461098073737688E-4</v>
      </c>
      <c r="K625" s="182" t="s">
        <v>62</v>
      </c>
    </row>
    <row r="626" spans="1:11" ht="19.5" x14ac:dyDescent="0.2">
      <c r="A626" s="176" t="s">
        <v>2275</v>
      </c>
      <c r="B626" s="177" t="s">
        <v>2276</v>
      </c>
      <c r="C626" s="177" t="s">
        <v>58</v>
      </c>
      <c r="D626" s="177" t="s">
        <v>2277</v>
      </c>
      <c r="E626" s="178" t="s">
        <v>67</v>
      </c>
      <c r="F626" s="177">
        <v>13</v>
      </c>
      <c r="G626" s="177">
        <v>37.31</v>
      </c>
      <c r="H626" s="179" t="s">
        <v>2278</v>
      </c>
      <c r="I626" s="180">
        <v>599.16999999999996</v>
      </c>
      <c r="J626" s="184">
        <v>6.6988911613923065E-5</v>
      </c>
      <c r="K626" s="182" t="s">
        <v>62</v>
      </c>
    </row>
    <row r="627" spans="1:11" x14ac:dyDescent="0.2">
      <c r="A627" s="176" t="s">
        <v>2279</v>
      </c>
      <c r="B627" s="177"/>
      <c r="C627" s="177"/>
      <c r="D627" s="177" t="s">
        <v>2280</v>
      </c>
      <c r="E627" s="178"/>
      <c r="F627" s="177"/>
      <c r="G627" s="177"/>
      <c r="H627" s="179" t="s">
        <v>52</v>
      </c>
      <c r="I627" s="180">
        <v>3709.03</v>
      </c>
      <c r="J627" s="184">
        <v>4.146801122275633E-4</v>
      </c>
      <c r="K627" s="182" t="s">
        <v>53</v>
      </c>
    </row>
    <row r="628" spans="1:11" ht="19.5" x14ac:dyDescent="0.2">
      <c r="A628" s="176" t="s">
        <v>2281</v>
      </c>
      <c r="B628" s="177" t="s">
        <v>2282</v>
      </c>
      <c r="C628" s="177" t="s">
        <v>58</v>
      </c>
      <c r="D628" s="177" t="s">
        <v>2283</v>
      </c>
      <c r="E628" s="178" t="s">
        <v>60</v>
      </c>
      <c r="F628" s="177">
        <v>8.6</v>
      </c>
      <c r="G628" s="177">
        <v>2.92</v>
      </c>
      <c r="H628" s="179" t="s">
        <v>2284</v>
      </c>
      <c r="I628" s="180">
        <v>31.05</v>
      </c>
      <c r="J628" s="184">
        <v>3.4714783877902955E-6</v>
      </c>
      <c r="K628" s="182" t="s">
        <v>62</v>
      </c>
    </row>
    <row r="629" spans="1:11" ht="19.5" x14ac:dyDescent="0.2">
      <c r="A629" s="176" t="s">
        <v>2285</v>
      </c>
      <c r="B629" s="177" t="s">
        <v>2286</v>
      </c>
      <c r="C629" s="177" t="s">
        <v>58</v>
      </c>
      <c r="D629" s="177" t="s">
        <v>2287</v>
      </c>
      <c r="E629" s="178" t="s">
        <v>60</v>
      </c>
      <c r="F629" s="177">
        <v>14.15</v>
      </c>
      <c r="G629" s="177">
        <v>3.41</v>
      </c>
      <c r="H629" s="179" t="s">
        <v>2288</v>
      </c>
      <c r="I629" s="180">
        <v>59.57</v>
      </c>
      <c r="J629" s="184">
        <v>6.6600955736124928E-6</v>
      </c>
      <c r="K629" s="182" t="s">
        <v>62</v>
      </c>
    </row>
    <row r="630" spans="1:11" ht="19.5" x14ac:dyDescent="0.2">
      <c r="A630" s="176" t="s">
        <v>2289</v>
      </c>
      <c r="B630" s="177" t="s">
        <v>2290</v>
      </c>
      <c r="C630" s="177" t="s">
        <v>58</v>
      </c>
      <c r="D630" s="177" t="s">
        <v>2291</v>
      </c>
      <c r="E630" s="178" t="s">
        <v>60</v>
      </c>
      <c r="F630" s="177">
        <v>3.21</v>
      </c>
      <c r="G630" s="177">
        <v>7.35</v>
      </c>
      <c r="H630" s="179" t="s">
        <v>2292</v>
      </c>
      <c r="I630" s="180">
        <v>29.15</v>
      </c>
      <c r="J630" s="184">
        <v>3.2590529791976527E-6</v>
      </c>
      <c r="K630" s="182" t="s">
        <v>62</v>
      </c>
    </row>
    <row r="631" spans="1:11" ht="29.25" x14ac:dyDescent="0.2">
      <c r="A631" s="176" t="s">
        <v>2293</v>
      </c>
      <c r="B631" s="177" t="s">
        <v>2294</v>
      </c>
      <c r="C631" s="177" t="s">
        <v>58</v>
      </c>
      <c r="D631" s="177" t="s">
        <v>2295</v>
      </c>
      <c r="E631" s="178" t="s">
        <v>60</v>
      </c>
      <c r="F631" s="177">
        <v>3.21</v>
      </c>
      <c r="G631" s="177">
        <v>24.29</v>
      </c>
      <c r="H631" s="179" t="s">
        <v>2296</v>
      </c>
      <c r="I631" s="180">
        <v>96.33</v>
      </c>
      <c r="J631" s="184">
        <v>1.0769968215646995E-5</v>
      </c>
      <c r="K631" s="182" t="s">
        <v>62</v>
      </c>
    </row>
    <row r="632" spans="1:11" ht="19.5" x14ac:dyDescent="0.2">
      <c r="A632" s="176" t="s">
        <v>2297</v>
      </c>
      <c r="B632" s="177" t="s">
        <v>1990</v>
      </c>
      <c r="C632" s="177" t="s">
        <v>58</v>
      </c>
      <c r="D632" s="177" t="s">
        <v>1991</v>
      </c>
      <c r="E632" s="178" t="s">
        <v>60</v>
      </c>
      <c r="F632" s="177">
        <v>14.15</v>
      </c>
      <c r="G632" s="177">
        <v>199.81</v>
      </c>
      <c r="H632" s="179" t="s">
        <v>1992</v>
      </c>
      <c r="I632" s="180">
        <v>3492.93</v>
      </c>
      <c r="J632" s="184">
        <v>3.9051951707131581E-4</v>
      </c>
      <c r="K632" s="182" t="s">
        <v>62</v>
      </c>
    </row>
    <row r="633" spans="1:11" x14ac:dyDescent="0.2">
      <c r="A633" s="176" t="s">
        <v>38</v>
      </c>
      <c r="B633" s="177"/>
      <c r="C633" s="177"/>
      <c r="D633" s="177" t="s">
        <v>39</v>
      </c>
      <c r="E633" s="178"/>
      <c r="F633" s="177"/>
      <c r="G633" s="177"/>
      <c r="H633" s="179" t="s">
        <v>52</v>
      </c>
      <c r="I633" s="180">
        <v>22077.53</v>
      </c>
      <c r="J633" s="184">
        <v>2.4683307005085951E-3</v>
      </c>
      <c r="K633" s="182" t="s">
        <v>53</v>
      </c>
    </row>
    <row r="634" spans="1:11" x14ac:dyDescent="0.2">
      <c r="A634" s="176" t="s">
        <v>2298</v>
      </c>
      <c r="B634" s="177" t="s">
        <v>2299</v>
      </c>
      <c r="C634" s="177" t="s">
        <v>65</v>
      </c>
      <c r="D634" s="177" t="s">
        <v>2300</v>
      </c>
      <c r="E634" s="178" t="s">
        <v>67</v>
      </c>
      <c r="F634" s="177">
        <v>1</v>
      </c>
      <c r="G634" s="177">
        <v>867.86</v>
      </c>
      <c r="H634" s="179" t="s">
        <v>2301</v>
      </c>
      <c r="I634" s="180">
        <v>1072.1500000000001</v>
      </c>
      <c r="J634" s="184">
        <v>1.1986942201189583E-4</v>
      </c>
      <c r="K634" s="182" t="s">
        <v>62</v>
      </c>
    </row>
    <row r="635" spans="1:11" x14ac:dyDescent="0.2">
      <c r="A635" s="176" t="s">
        <v>2302</v>
      </c>
      <c r="B635" s="177" t="s">
        <v>2303</v>
      </c>
      <c r="C635" s="177" t="s">
        <v>58</v>
      </c>
      <c r="D635" s="177" t="s">
        <v>2304</v>
      </c>
      <c r="E635" s="178" t="s">
        <v>60</v>
      </c>
      <c r="F635" s="177">
        <v>6754.14</v>
      </c>
      <c r="G635" s="177">
        <v>0.51</v>
      </c>
      <c r="H635" s="179" t="s">
        <v>2305</v>
      </c>
      <c r="I635" s="180">
        <v>4255.1099999999997</v>
      </c>
      <c r="J635" s="184">
        <v>4.7573341071402138E-4</v>
      </c>
      <c r="K635" s="182" t="s">
        <v>62</v>
      </c>
    </row>
    <row r="636" spans="1:11" x14ac:dyDescent="0.2">
      <c r="A636" s="176" t="s">
        <v>2306</v>
      </c>
      <c r="B636" s="177" t="s">
        <v>2307</v>
      </c>
      <c r="C636" s="177" t="s">
        <v>58</v>
      </c>
      <c r="D636" s="177" t="s">
        <v>2308</v>
      </c>
      <c r="E636" s="178" t="s">
        <v>60</v>
      </c>
      <c r="F636" s="177">
        <v>6754.14</v>
      </c>
      <c r="G636" s="177">
        <v>2.0099999999999998</v>
      </c>
      <c r="H636" s="179" t="s">
        <v>323</v>
      </c>
      <c r="I636" s="180">
        <v>16750.27</v>
      </c>
      <c r="J636" s="184">
        <v>1.8727278677826782E-3</v>
      </c>
      <c r="K636" s="182" t="s">
        <v>62</v>
      </c>
    </row>
    <row r="637" spans="1:11" x14ac:dyDescent="0.2">
      <c r="A637" s="176" t="s">
        <v>40</v>
      </c>
      <c r="B637" s="177"/>
      <c r="C637" s="177"/>
      <c r="D637" s="177" t="s">
        <v>41</v>
      </c>
      <c r="E637" s="178"/>
      <c r="F637" s="177"/>
      <c r="G637" s="177"/>
      <c r="H637" s="179" t="s">
        <v>52</v>
      </c>
      <c r="I637" s="180">
        <v>539455.01</v>
      </c>
      <c r="J637" s="184">
        <v>6.0312605745578028E-2</v>
      </c>
      <c r="K637" s="182" t="s">
        <v>53</v>
      </c>
    </row>
    <row r="638" spans="1:11" ht="19.5" x14ac:dyDescent="0.2">
      <c r="A638" s="176" t="s">
        <v>2309</v>
      </c>
      <c r="B638" s="177" t="s">
        <v>2310</v>
      </c>
      <c r="C638" s="177" t="s">
        <v>65</v>
      </c>
      <c r="D638" s="177" t="s">
        <v>2311</v>
      </c>
      <c r="E638" s="178" t="s">
        <v>67</v>
      </c>
      <c r="F638" s="177">
        <v>1</v>
      </c>
      <c r="G638" s="177">
        <v>436664.25</v>
      </c>
      <c r="H638" s="179" t="s">
        <v>2312</v>
      </c>
      <c r="I638" s="180">
        <v>539455.01</v>
      </c>
      <c r="J638" s="184">
        <v>6.0312605745578028E-2</v>
      </c>
      <c r="K638" s="182" t="s">
        <v>62</v>
      </c>
    </row>
    <row r="639" spans="1:11" ht="19.5" x14ac:dyDescent="0.2">
      <c r="A639" s="176"/>
      <c r="B639" s="177"/>
      <c r="C639" s="177"/>
      <c r="D639" s="177"/>
      <c r="E639" s="178"/>
      <c r="F639" s="177" t="s">
        <v>2313</v>
      </c>
      <c r="G639" s="177"/>
      <c r="H639" s="179"/>
      <c r="I639" s="180">
        <v>7252264.5899999999</v>
      </c>
      <c r="J639" s="184"/>
      <c r="K639" s="182"/>
    </row>
    <row r="640" spans="1:11" ht="19.5" x14ac:dyDescent="0.2">
      <c r="A640" s="176"/>
      <c r="B640" s="177"/>
      <c r="C640" s="177"/>
      <c r="D640" s="177"/>
      <c r="E640" s="178"/>
      <c r="F640" s="177" t="s">
        <v>2314</v>
      </c>
      <c r="G640" s="177"/>
      <c r="H640" s="179"/>
      <c r="I640" s="180">
        <v>1692051.5</v>
      </c>
      <c r="J640" s="184"/>
      <c r="K640" s="182"/>
    </row>
    <row r="641" spans="1:11" x14ac:dyDescent="0.2">
      <c r="A641" s="26"/>
      <c r="B641" s="185"/>
      <c r="C641" s="185"/>
      <c r="D641" s="185"/>
      <c r="E641" s="186"/>
      <c r="F641" s="185" t="s">
        <v>42</v>
      </c>
      <c r="G641" s="185"/>
      <c r="H641" s="187"/>
      <c r="I641" s="188">
        <v>8944316.0899999999</v>
      </c>
      <c r="J641" s="189"/>
      <c r="K641" s="190"/>
    </row>
  </sheetData>
  <mergeCells count="2">
    <mergeCell ref="A1:J1"/>
    <mergeCell ref="A2:J2"/>
  </mergeCells>
  <conditionalFormatting sqref="A4:K10 A12:K20 A22:K112 A114:K641">
    <cfRule type="expression" dxfId="170" priority="1">
      <formula>#REF!&lt;$M$2</formula>
    </cfRule>
    <cfRule type="expression" dxfId="169" priority="2">
      <formula>#REF!&lt;$M$1</formula>
    </cfRule>
    <cfRule type="expression" dxfId="168" priority="3">
      <formula>$B4=""</formula>
    </cfRule>
  </conditionalFormatting>
  <conditionalFormatting sqref="A11:K11">
    <cfRule type="expression" dxfId="167" priority="4">
      <formula>#REF!&lt;$M$2</formula>
    </cfRule>
    <cfRule type="expression" dxfId="166" priority="5">
      <formula>#REF!&lt;$M$1</formula>
    </cfRule>
    <cfRule type="expression" dxfId="165" priority="6">
      <formula>$B11=""</formula>
    </cfRule>
  </conditionalFormatting>
  <conditionalFormatting sqref="A21:K21">
    <cfRule type="expression" dxfId="164" priority="7">
      <formula>#REF!&lt;$M$2</formula>
    </cfRule>
    <cfRule type="expression" dxfId="163" priority="8">
      <formula>#REF!&lt;$M$1</formula>
    </cfRule>
    <cfRule type="expression" dxfId="162" priority="9">
      <formula>$B21=""</formula>
    </cfRule>
  </conditionalFormatting>
  <conditionalFormatting sqref="A113:K113">
    <cfRule type="expression" dxfId="161" priority="10">
      <formula>#REF!&lt;$M$2</formula>
    </cfRule>
    <cfRule type="expression" dxfId="160" priority="11">
      <formula>#REF!&lt;$M$1</formula>
    </cfRule>
    <cfRule type="expression" dxfId="159" priority="12">
      <formula>$B113=""</formula>
    </cfRule>
  </conditionalFormatting>
  <pageMargins left="0.78740157480314998" right="0.70866141732283505" top="0.98425196850393704" bottom="0.70866141732283505" header="0.39370078740157499" footer="0.196850393700787"/>
  <pageSetup paperSize="9" scale="85" orientation="landscape"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21/10/2025</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3"/>
  <dimension ref="A1:R1208"/>
  <sheetViews>
    <sheetView view="pageBreakPreview" zoomScale="80" zoomScaleNormal="80" zoomScaleSheetLayoutView="80" workbookViewId="0">
      <selection activeCell="G8" sqref="G8"/>
    </sheetView>
  </sheetViews>
  <sheetFormatPr defaultColWidth="9.140625" defaultRowHeight="12.75" x14ac:dyDescent="0.2"/>
  <cols>
    <col min="1" max="1" width="6.28515625" style="5" customWidth="1"/>
    <col min="2" max="2" width="63.140625" style="5" customWidth="1"/>
    <col min="3" max="3" width="7" style="5" customWidth="1"/>
    <col min="4" max="4" width="7.140625" style="5" customWidth="1"/>
    <col min="5" max="6" width="69" style="5" customWidth="1"/>
    <col min="7" max="7" width="40.28515625" style="5" customWidth="1"/>
    <col min="8" max="8" width="10.28515625" style="5" customWidth="1"/>
    <col min="9" max="16384" width="9.140625" style="5"/>
  </cols>
  <sheetData>
    <row r="1" spans="1:18" ht="12.75" customHeight="1" thickBot="1" x14ac:dyDescent="0.25">
      <c r="A1" s="252" t="s">
        <v>2315</v>
      </c>
      <c r="B1" s="252"/>
      <c r="C1" s="252"/>
      <c r="D1" s="252"/>
      <c r="E1" s="252"/>
      <c r="F1" s="252"/>
      <c r="G1" s="252"/>
      <c r="H1" s="30" t="s">
        <v>0</v>
      </c>
    </row>
    <row r="2" spans="1:18" ht="27" customHeight="1" x14ac:dyDescent="0.2">
      <c r="A2" s="255" t="s">
        <v>3949</v>
      </c>
      <c r="B2" s="255"/>
      <c r="C2" s="255"/>
      <c r="D2" s="255"/>
      <c r="E2" s="255"/>
      <c r="F2" s="255"/>
      <c r="G2" s="236"/>
    </row>
    <row r="3" spans="1:18" x14ac:dyDescent="0.2">
      <c r="A3" s="171" t="s">
        <v>2</v>
      </c>
      <c r="B3" s="172" t="s">
        <v>3</v>
      </c>
      <c r="C3" s="172" t="s">
        <v>46</v>
      </c>
      <c r="D3" s="172" t="s">
        <v>47</v>
      </c>
      <c r="E3" s="253" t="s">
        <v>2316</v>
      </c>
      <c r="F3" s="254"/>
      <c r="H3" s="24"/>
      <c r="I3" s="25"/>
      <c r="J3" s="25"/>
      <c r="K3" s="25"/>
      <c r="L3" s="25"/>
      <c r="M3" s="25"/>
      <c r="N3" s="25"/>
      <c r="O3" s="25"/>
      <c r="P3" s="25"/>
      <c r="Q3" s="25"/>
      <c r="R3" s="25"/>
    </row>
    <row r="4" spans="1:18" x14ac:dyDescent="0.2">
      <c r="A4" s="191" t="s">
        <v>6</v>
      </c>
      <c r="B4" s="191" t="s">
        <v>7</v>
      </c>
      <c r="C4" s="191"/>
      <c r="D4" s="191"/>
      <c r="E4" s="192"/>
      <c r="F4" s="41"/>
      <c r="H4" s="32"/>
    </row>
    <row r="5" spans="1:18" x14ac:dyDescent="0.2">
      <c r="A5" s="191" t="s">
        <v>54</v>
      </c>
      <c r="B5" s="191" t="s">
        <v>55</v>
      </c>
      <c r="C5" s="191"/>
      <c r="D5" s="191"/>
      <c r="E5" s="193"/>
      <c r="F5" s="41"/>
      <c r="H5" s="33"/>
    </row>
    <row r="6" spans="1:18" ht="19.5" x14ac:dyDescent="0.2">
      <c r="A6" s="191" t="s">
        <v>56</v>
      </c>
      <c r="B6" s="191" t="s">
        <v>59</v>
      </c>
      <c r="C6" s="191" t="s">
        <v>60</v>
      </c>
      <c r="D6" s="191">
        <v>12</v>
      </c>
      <c r="E6" s="193" t="s">
        <v>3953</v>
      </c>
      <c r="F6" s="41" t="s">
        <v>3954</v>
      </c>
      <c r="H6" s="33"/>
    </row>
    <row r="7" spans="1:18" x14ac:dyDescent="0.2">
      <c r="A7" s="191" t="s">
        <v>63</v>
      </c>
      <c r="B7" s="191" t="s">
        <v>66</v>
      </c>
      <c r="C7" s="191" t="s">
        <v>67</v>
      </c>
      <c r="D7" s="191">
        <v>72</v>
      </c>
      <c r="E7" s="193" t="s">
        <v>3955</v>
      </c>
      <c r="F7" s="41" t="s">
        <v>3956</v>
      </c>
      <c r="H7" s="33"/>
    </row>
    <row r="8" spans="1:18" ht="29.25" x14ac:dyDescent="0.2">
      <c r="A8" s="191" t="s">
        <v>69</v>
      </c>
      <c r="B8" s="191" t="s">
        <v>71</v>
      </c>
      <c r="C8" s="191" t="s">
        <v>67</v>
      </c>
      <c r="D8" s="191">
        <v>1</v>
      </c>
      <c r="E8" s="193" t="s">
        <v>3957</v>
      </c>
      <c r="F8" s="41"/>
      <c r="H8" s="33"/>
    </row>
    <row r="9" spans="1:18" ht="19.5" x14ac:dyDescent="0.2">
      <c r="A9" s="191" t="s">
        <v>73</v>
      </c>
      <c r="B9" s="191" t="s">
        <v>75</v>
      </c>
      <c r="C9" s="191" t="s">
        <v>67</v>
      </c>
      <c r="D9" s="191">
        <v>1</v>
      </c>
      <c r="E9" s="193" t="s">
        <v>3957</v>
      </c>
      <c r="F9" s="41"/>
      <c r="H9" s="33"/>
    </row>
    <row r="10" spans="1:18" ht="19.5" x14ac:dyDescent="0.2">
      <c r="A10" s="191" t="s">
        <v>78</v>
      </c>
      <c r="B10" s="191" t="s">
        <v>80</v>
      </c>
      <c r="C10" s="191" t="s">
        <v>60</v>
      </c>
      <c r="D10" s="191">
        <v>7.5</v>
      </c>
      <c r="E10" s="193" t="s">
        <v>3958</v>
      </c>
      <c r="F10" s="41" t="s">
        <v>3959</v>
      </c>
      <c r="H10" s="33"/>
    </row>
    <row r="11" spans="1:18" ht="19.5" x14ac:dyDescent="0.2">
      <c r="A11" s="191" t="s">
        <v>82</v>
      </c>
      <c r="B11" s="191" t="s">
        <v>84</v>
      </c>
      <c r="C11" s="191" t="s">
        <v>60</v>
      </c>
      <c r="D11" s="191">
        <v>7.5</v>
      </c>
      <c r="E11" s="193" t="s">
        <v>3960</v>
      </c>
      <c r="F11" s="41" t="s">
        <v>3959</v>
      </c>
      <c r="H11" s="33"/>
    </row>
    <row r="12" spans="1:18" ht="19.5" x14ac:dyDescent="0.2">
      <c r="A12" s="191" t="s">
        <v>86</v>
      </c>
      <c r="B12" s="191" t="s">
        <v>88</v>
      </c>
      <c r="C12" s="191" t="s">
        <v>60</v>
      </c>
      <c r="D12" s="191">
        <v>21.01</v>
      </c>
      <c r="E12" s="193" t="s">
        <v>3961</v>
      </c>
      <c r="F12" s="41" t="s">
        <v>3962</v>
      </c>
      <c r="H12" s="33"/>
    </row>
    <row r="13" spans="1:18" ht="19.5" x14ac:dyDescent="0.2">
      <c r="A13" s="191" t="s">
        <v>90</v>
      </c>
      <c r="B13" s="191" t="s">
        <v>92</v>
      </c>
      <c r="C13" s="191" t="s">
        <v>60</v>
      </c>
      <c r="D13" s="191">
        <v>5.15</v>
      </c>
      <c r="E13" s="193" t="s">
        <v>3963</v>
      </c>
      <c r="F13" s="41" t="s">
        <v>3964</v>
      </c>
      <c r="H13" s="33"/>
    </row>
    <row r="14" spans="1:18" ht="19.5" x14ac:dyDescent="0.2">
      <c r="A14" s="191" t="s">
        <v>94</v>
      </c>
      <c r="B14" s="191" t="s">
        <v>96</v>
      </c>
      <c r="C14" s="191" t="s">
        <v>60</v>
      </c>
      <c r="D14" s="191">
        <v>24.42</v>
      </c>
      <c r="E14" s="193" t="s">
        <v>3965</v>
      </c>
      <c r="F14" s="41" t="s">
        <v>3966</v>
      </c>
      <c r="H14" s="33"/>
    </row>
    <row r="15" spans="1:18" x14ac:dyDescent="0.2">
      <c r="A15" s="191" t="s">
        <v>98</v>
      </c>
      <c r="B15" s="191" t="s">
        <v>99</v>
      </c>
      <c r="C15" s="191"/>
      <c r="D15" s="191"/>
      <c r="E15" s="193" t="s">
        <v>52</v>
      </c>
      <c r="F15" s="41"/>
      <c r="H15" s="33"/>
    </row>
    <row r="16" spans="1:18" ht="19.5" x14ac:dyDescent="0.2">
      <c r="A16" s="191" t="s">
        <v>100</v>
      </c>
      <c r="B16" s="191" t="s">
        <v>102</v>
      </c>
      <c r="C16" s="191" t="s">
        <v>60</v>
      </c>
      <c r="D16" s="191">
        <v>1509.52</v>
      </c>
      <c r="E16" s="193" t="s">
        <v>3967</v>
      </c>
      <c r="F16" s="41" t="s">
        <v>3968</v>
      </c>
      <c r="H16" s="33"/>
    </row>
    <row r="17" spans="1:8" ht="19.5" x14ac:dyDescent="0.2">
      <c r="A17" s="191" t="s">
        <v>104</v>
      </c>
      <c r="B17" s="191" t="s">
        <v>106</v>
      </c>
      <c r="C17" s="191" t="s">
        <v>107</v>
      </c>
      <c r="D17" s="191">
        <v>593.21</v>
      </c>
      <c r="E17" s="193" t="s">
        <v>3969</v>
      </c>
      <c r="F17" s="41" t="s">
        <v>3970</v>
      </c>
      <c r="H17" s="33"/>
    </row>
    <row r="18" spans="1:8" ht="19.5" x14ac:dyDescent="0.2">
      <c r="A18" s="191" t="s">
        <v>109</v>
      </c>
      <c r="B18" s="191" t="s">
        <v>111</v>
      </c>
      <c r="C18" s="191" t="s">
        <v>60</v>
      </c>
      <c r="D18" s="191">
        <v>6406.93</v>
      </c>
      <c r="E18" s="193" t="s">
        <v>3971</v>
      </c>
      <c r="F18" s="41" t="s">
        <v>3972</v>
      </c>
      <c r="H18" s="33"/>
    </row>
    <row r="19" spans="1:8" ht="29.25" x14ac:dyDescent="0.2">
      <c r="A19" s="191" t="s">
        <v>113</v>
      </c>
      <c r="B19" s="191" t="s">
        <v>115</v>
      </c>
      <c r="C19" s="191" t="s">
        <v>67</v>
      </c>
      <c r="D19" s="191">
        <v>186</v>
      </c>
      <c r="E19" s="193" t="s">
        <v>3973</v>
      </c>
      <c r="F19" s="41" t="s">
        <v>3974</v>
      </c>
      <c r="H19" s="33"/>
    </row>
    <row r="20" spans="1:8" ht="19.5" x14ac:dyDescent="0.2">
      <c r="A20" s="191" t="s">
        <v>117</v>
      </c>
      <c r="B20" s="191" t="s">
        <v>119</v>
      </c>
      <c r="C20" s="191" t="s">
        <v>60</v>
      </c>
      <c r="D20" s="191">
        <v>2511.42</v>
      </c>
      <c r="E20" s="193" t="s">
        <v>3975</v>
      </c>
      <c r="F20" s="41" t="s">
        <v>3976</v>
      </c>
      <c r="H20" s="33"/>
    </row>
    <row r="21" spans="1:8" ht="19.5" x14ac:dyDescent="0.2">
      <c r="A21" s="191" t="s">
        <v>121</v>
      </c>
      <c r="B21" s="191" t="s">
        <v>123</v>
      </c>
      <c r="C21" s="191" t="s">
        <v>60</v>
      </c>
      <c r="D21" s="191">
        <v>1005.66</v>
      </c>
      <c r="E21" s="193" t="s">
        <v>3977</v>
      </c>
      <c r="F21" s="41" t="s">
        <v>3978</v>
      </c>
      <c r="H21" s="33"/>
    </row>
    <row r="22" spans="1:8" x14ac:dyDescent="0.2">
      <c r="A22" s="191" t="s">
        <v>125</v>
      </c>
      <c r="B22" s="191" t="s">
        <v>126</v>
      </c>
      <c r="C22" s="191"/>
      <c r="D22" s="191"/>
      <c r="E22" s="193" t="s">
        <v>52</v>
      </c>
      <c r="F22" s="41"/>
      <c r="H22" s="33"/>
    </row>
    <row r="23" spans="1:8" ht="39" x14ac:dyDescent="0.2">
      <c r="A23" s="191" t="s">
        <v>127</v>
      </c>
      <c r="B23" s="191" t="s">
        <v>129</v>
      </c>
      <c r="C23" s="191" t="s">
        <v>60</v>
      </c>
      <c r="D23" s="191">
        <v>1808.47</v>
      </c>
      <c r="E23" s="193" t="s">
        <v>3979</v>
      </c>
      <c r="F23" s="41" t="s">
        <v>3980</v>
      </c>
      <c r="H23" s="33"/>
    </row>
    <row r="24" spans="1:8" ht="39" x14ac:dyDescent="0.2">
      <c r="A24" s="191" t="s">
        <v>131</v>
      </c>
      <c r="B24" s="191" t="s">
        <v>133</v>
      </c>
      <c r="C24" s="191" t="s">
        <v>134</v>
      </c>
      <c r="D24" s="191">
        <v>4743.08</v>
      </c>
      <c r="E24" s="193" t="s">
        <v>3981</v>
      </c>
      <c r="F24" s="41" t="s">
        <v>3982</v>
      </c>
      <c r="H24" s="33"/>
    </row>
    <row r="25" spans="1:8" ht="39" x14ac:dyDescent="0.2">
      <c r="A25" s="191" t="s">
        <v>136</v>
      </c>
      <c r="B25" s="191" t="s">
        <v>138</v>
      </c>
      <c r="C25" s="191" t="s">
        <v>139</v>
      </c>
      <c r="D25" s="191">
        <v>5.8</v>
      </c>
      <c r="E25" s="193" t="s">
        <v>3983</v>
      </c>
      <c r="F25" s="41" t="s">
        <v>3984</v>
      </c>
      <c r="H25" s="33"/>
    </row>
    <row r="26" spans="1:8" ht="29.25" x14ac:dyDescent="0.2">
      <c r="A26" s="191" t="s">
        <v>141</v>
      </c>
      <c r="B26" s="191" t="s">
        <v>143</v>
      </c>
      <c r="C26" s="191" t="s">
        <v>60</v>
      </c>
      <c r="D26" s="191">
        <v>2371.54</v>
      </c>
      <c r="E26" s="193" t="s">
        <v>3985</v>
      </c>
      <c r="F26" s="41" t="s">
        <v>3986</v>
      </c>
      <c r="H26" s="33"/>
    </row>
    <row r="27" spans="1:8" ht="19.5" x14ac:dyDescent="0.2">
      <c r="A27" s="191" t="s">
        <v>145</v>
      </c>
      <c r="B27" s="191" t="s">
        <v>147</v>
      </c>
      <c r="C27" s="191" t="s">
        <v>148</v>
      </c>
      <c r="D27" s="191">
        <v>5.8</v>
      </c>
      <c r="E27" s="193" t="s">
        <v>3987</v>
      </c>
      <c r="F27" s="41" t="s">
        <v>3988</v>
      </c>
      <c r="H27" s="33"/>
    </row>
    <row r="28" spans="1:8" x14ac:dyDescent="0.2">
      <c r="A28" s="191" t="s">
        <v>8</v>
      </c>
      <c r="B28" s="191" t="s">
        <v>9</v>
      </c>
      <c r="C28" s="191"/>
      <c r="D28" s="191"/>
      <c r="E28" s="193" t="s">
        <v>52</v>
      </c>
      <c r="F28" s="41"/>
      <c r="H28" s="33"/>
    </row>
    <row r="29" spans="1:8" ht="29.25" x14ac:dyDescent="0.2">
      <c r="A29" s="191" t="s">
        <v>150</v>
      </c>
      <c r="B29" s="191" t="s">
        <v>152</v>
      </c>
      <c r="C29" s="191" t="s">
        <v>60</v>
      </c>
      <c r="D29" s="191">
        <v>635.66</v>
      </c>
      <c r="E29" s="193" t="s">
        <v>3989</v>
      </c>
      <c r="F29" s="41"/>
      <c r="H29" s="33"/>
    </row>
    <row r="30" spans="1:8" ht="29.25" x14ac:dyDescent="0.2">
      <c r="A30" s="191" t="s">
        <v>154</v>
      </c>
      <c r="B30" s="191" t="s">
        <v>156</v>
      </c>
      <c r="C30" s="191" t="s">
        <v>60</v>
      </c>
      <c r="D30" s="191">
        <v>1739.92</v>
      </c>
      <c r="E30" s="193" t="s">
        <v>3990</v>
      </c>
      <c r="F30" s="41"/>
      <c r="H30" s="33"/>
    </row>
    <row r="31" spans="1:8" ht="29.25" x14ac:dyDescent="0.2">
      <c r="A31" s="191" t="s">
        <v>158</v>
      </c>
      <c r="B31" s="191" t="s">
        <v>160</v>
      </c>
      <c r="C31" s="191" t="s">
        <v>60</v>
      </c>
      <c r="D31" s="191">
        <v>241.3</v>
      </c>
      <c r="E31" s="193" t="s">
        <v>3991</v>
      </c>
      <c r="F31" s="41"/>
      <c r="H31" s="33"/>
    </row>
    <row r="32" spans="1:8" ht="19.5" x14ac:dyDescent="0.2">
      <c r="A32" s="191" t="s">
        <v>162</v>
      </c>
      <c r="B32" s="191" t="s">
        <v>164</v>
      </c>
      <c r="C32" s="191" t="s">
        <v>60</v>
      </c>
      <c r="D32" s="191">
        <v>27.39</v>
      </c>
      <c r="E32" s="193" t="s">
        <v>3992</v>
      </c>
      <c r="F32" s="41"/>
      <c r="H32" s="33"/>
    </row>
    <row r="33" spans="1:8" x14ac:dyDescent="0.2">
      <c r="A33" s="191" t="s">
        <v>10</v>
      </c>
      <c r="B33" s="191" t="s">
        <v>11</v>
      </c>
      <c r="C33" s="191"/>
      <c r="D33" s="191"/>
      <c r="E33" s="193" t="s">
        <v>52</v>
      </c>
      <c r="F33" s="41"/>
      <c r="H33" s="33"/>
    </row>
    <row r="34" spans="1:8" x14ac:dyDescent="0.2">
      <c r="A34" s="191" t="s">
        <v>166</v>
      </c>
      <c r="B34" s="191" t="s">
        <v>167</v>
      </c>
      <c r="C34" s="191"/>
      <c r="D34" s="191"/>
      <c r="E34" s="193" t="s">
        <v>52</v>
      </c>
      <c r="F34" s="41"/>
      <c r="H34" s="33"/>
    </row>
    <row r="35" spans="1:8" ht="39" x14ac:dyDescent="0.2">
      <c r="A35" s="191" t="s">
        <v>168</v>
      </c>
      <c r="B35" s="191" t="s">
        <v>170</v>
      </c>
      <c r="C35" s="191" t="s">
        <v>60</v>
      </c>
      <c r="D35" s="191">
        <v>0.2</v>
      </c>
      <c r="E35" s="193" t="s">
        <v>3993</v>
      </c>
      <c r="F35" s="41" t="s">
        <v>3994</v>
      </c>
      <c r="H35" s="33"/>
    </row>
    <row r="36" spans="1:8" ht="58.5" x14ac:dyDescent="0.2">
      <c r="A36" s="191" t="s">
        <v>172</v>
      </c>
      <c r="B36" s="191" t="s">
        <v>174</v>
      </c>
      <c r="C36" s="191" t="s">
        <v>60</v>
      </c>
      <c r="D36" s="191">
        <v>35.770000000000003</v>
      </c>
      <c r="E36" s="193" t="s">
        <v>3995</v>
      </c>
      <c r="F36" s="41" t="s">
        <v>3996</v>
      </c>
      <c r="H36" s="33"/>
    </row>
    <row r="37" spans="1:8" ht="39" x14ac:dyDescent="0.2">
      <c r="A37" s="191" t="s">
        <v>176</v>
      </c>
      <c r="B37" s="191" t="s">
        <v>178</v>
      </c>
      <c r="C37" s="191" t="s">
        <v>60</v>
      </c>
      <c r="D37" s="191">
        <v>9.9499999999999993</v>
      </c>
      <c r="E37" s="193" t="s">
        <v>3997</v>
      </c>
      <c r="F37" s="41" t="s">
        <v>3998</v>
      </c>
      <c r="H37" s="33"/>
    </row>
    <row r="38" spans="1:8" ht="19.5" x14ac:dyDescent="0.2">
      <c r="A38" s="191" t="s">
        <v>180</v>
      </c>
      <c r="B38" s="191" t="s">
        <v>182</v>
      </c>
      <c r="C38" s="191" t="s">
        <v>60</v>
      </c>
      <c r="D38" s="191">
        <v>6.85</v>
      </c>
      <c r="E38" s="193" t="s">
        <v>3999</v>
      </c>
      <c r="F38" s="41" t="s">
        <v>4000</v>
      </c>
      <c r="H38" s="33"/>
    </row>
    <row r="39" spans="1:8" x14ac:dyDescent="0.2">
      <c r="A39" s="191" t="s">
        <v>184</v>
      </c>
      <c r="B39" s="191" t="s">
        <v>185</v>
      </c>
      <c r="C39" s="191"/>
      <c r="D39" s="191"/>
      <c r="E39" s="193" t="s">
        <v>52</v>
      </c>
      <c r="F39" s="41"/>
      <c r="H39" s="33"/>
    </row>
    <row r="40" spans="1:8" ht="29.25" x14ac:dyDescent="0.2">
      <c r="A40" s="191" t="s">
        <v>186</v>
      </c>
      <c r="B40" s="191" t="s">
        <v>188</v>
      </c>
      <c r="C40" s="191" t="s">
        <v>60</v>
      </c>
      <c r="D40" s="191">
        <v>32.229999999999997</v>
      </c>
      <c r="E40" s="193" t="s">
        <v>4001</v>
      </c>
      <c r="F40" s="41" t="s">
        <v>4002</v>
      </c>
      <c r="H40" s="33"/>
    </row>
    <row r="41" spans="1:8" ht="19.5" x14ac:dyDescent="0.2">
      <c r="A41" s="191" t="s">
        <v>190</v>
      </c>
      <c r="B41" s="191" t="s">
        <v>182</v>
      </c>
      <c r="C41" s="191" t="s">
        <v>60</v>
      </c>
      <c r="D41" s="191">
        <v>32.229999999999997</v>
      </c>
      <c r="E41" s="193" t="s">
        <v>4003</v>
      </c>
      <c r="F41" s="41"/>
      <c r="H41" s="33"/>
    </row>
    <row r="42" spans="1:8" ht="39" x14ac:dyDescent="0.2">
      <c r="A42" s="191" t="s">
        <v>191</v>
      </c>
      <c r="B42" s="191" t="s">
        <v>193</v>
      </c>
      <c r="C42" s="191" t="s">
        <v>67</v>
      </c>
      <c r="D42" s="191">
        <v>87</v>
      </c>
      <c r="E42" s="193" t="s">
        <v>4004</v>
      </c>
      <c r="F42" s="41" t="s">
        <v>4005</v>
      </c>
      <c r="H42" s="33"/>
    </row>
    <row r="43" spans="1:8" ht="39" x14ac:dyDescent="0.2">
      <c r="A43" s="191" t="s">
        <v>195</v>
      </c>
      <c r="B43" s="191" t="s">
        <v>197</v>
      </c>
      <c r="C43" s="191" t="s">
        <v>67</v>
      </c>
      <c r="D43" s="191">
        <v>171</v>
      </c>
      <c r="E43" s="193" t="s">
        <v>4006</v>
      </c>
      <c r="F43" s="41" t="s">
        <v>4007</v>
      </c>
      <c r="H43" s="33"/>
    </row>
    <row r="44" spans="1:8" ht="19.5" x14ac:dyDescent="0.2">
      <c r="A44" s="191" t="s">
        <v>199</v>
      </c>
      <c r="B44" s="191" t="s">
        <v>201</v>
      </c>
      <c r="C44" s="191" t="s">
        <v>202</v>
      </c>
      <c r="D44" s="191">
        <v>10.29</v>
      </c>
      <c r="E44" s="193" t="s">
        <v>3999</v>
      </c>
      <c r="F44" s="41" t="s">
        <v>4008</v>
      </c>
      <c r="H44" s="33"/>
    </row>
    <row r="45" spans="1:8" ht="39" x14ac:dyDescent="0.2">
      <c r="A45" s="191" t="s">
        <v>204</v>
      </c>
      <c r="B45" s="191" t="s">
        <v>206</v>
      </c>
      <c r="C45" s="191" t="s">
        <v>67</v>
      </c>
      <c r="D45" s="191">
        <v>6</v>
      </c>
      <c r="E45" s="193" t="s">
        <v>3999</v>
      </c>
      <c r="F45" s="41" t="s">
        <v>4009</v>
      </c>
      <c r="H45" s="33"/>
    </row>
    <row r="46" spans="1:8" ht="19.5" x14ac:dyDescent="0.2">
      <c r="A46" s="191" t="s">
        <v>208</v>
      </c>
      <c r="B46" s="191" t="s">
        <v>210</v>
      </c>
      <c r="C46" s="191" t="s">
        <v>67</v>
      </c>
      <c r="D46" s="191">
        <v>21</v>
      </c>
      <c r="E46" s="193" t="s">
        <v>4010</v>
      </c>
      <c r="F46" s="41" t="s">
        <v>4011</v>
      </c>
      <c r="H46" s="33"/>
    </row>
    <row r="47" spans="1:8" ht="29.25" x14ac:dyDescent="0.2">
      <c r="A47" s="191" t="s">
        <v>212</v>
      </c>
      <c r="B47" s="191" t="s">
        <v>214</v>
      </c>
      <c r="C47" s="191" t="s">
        <v>67</v>
      </c>
      <c r="D47" s="191">
        <v>2</v>
      </c>
      <c r="E47" s="193" t="s">
        <v>3999</v>
      </c>
      <c r="F47" s="41" t="s">
        <v>4012</v>
      </c>
      <c r="H47" s="33"/>
    </row>
    <row r="48" spans="1:8" ht="19.5" x14ac:dyDescent="0.2">
      <c r="A48" s="191" t="s">
        <v>216</v>
      </c>
      <c r="B48" s="191" t="s">
        <v>218</v>
      </c>
      <c r="C48" s="191" t="s">
        <v>67</v>
      </c>
      <c r="D48" s="191">
        <v>1</v>
      </c>
      <c r="E48" s="193" t="s">
        <v>3999</v>
      </c>
      <c r="F48" s="41" t="s">
        <v>4013</v>
      </c>
      <c r="H48" s="33"/>
    </row>
    <row r="49" spans="1:8" ht="19.5" x14ac:dyDescent="0.2">
      <c r="A49" s="191" t="s">
        <v>220</v>
      </c>
      <c r="B49" s="191" t="s">
        <v>222</v>
      </c>
      <c r="C49" s="191" t="s">
        <v>60</v>
      </c>
      <c r="D49" s="191">
        <v>5.88</v>
      </c>
      <c r="E49" s="193" t="s">
        <v>3999</v>
      </c>
      <c r="F49" s="41" t="s">
        <v>4014</v>
      </c>
      <c r="H49" s="33"/>
    </row>
    <row r="50" spans="1:8" ht="19.5" x14ac:dyDescent="0.2">
      <c r="A50" s="191" t="s">
        <v>224</v>
      </c>
      <c r="B50" s="191" t="s">
        <v>226</v>
      </c>
      <c r="C50" s="191" t="s">
        <v>202</v>
      </c>
      <c r="D50" s="191">
        <v>14.19</v>
      </c>
      <c r="E50" s="193" t="s">
        <v>4015</v>
      </c>
      <c r="F50" s="41" t="s">
        <v>4016</v>
      </c>
      <c r="H50" s="33"/>
    </row>
    <row r="51" spans="1:8" ht="39" x14ac:dyDescent="0.2">
      <c r="A51" s="191" t="s">
        <v>228</v>
      </c>
      <c r="B51" s="191" t="s">
        <v>230</v>
      </c>
      <c r="C51" s="191" t="s">
        <v>202</v>
      </c>
      <c r="D51" s="191">
        <v>5.8</v>
      </c>
      <c r="E51" s="193" t="s">
        <v>3999</v>
      </c>
      <c r="F51" s="41" t="s">
        <v>4017</v>
      </c>
      <c r="H51" s="33"/>
    </row>
    <row r="52" spans="1:8" ht="29.25" x14ac:dyDescent="0.2">
      <c r="A52" s="191" t="s">
        <v>232</v>
      </c>
      <c r="B52" s="191" t="s">
        <v>234</v>
      </c>
      <c r="C52" s="191" t="s">
        <v>67</v>
      </c>
      <c r="D52" s="191">
        <v>11</v>
      </c>
      <c r="E52" s="193" t="s">
        <v>3999</v>
      </c>
      <c r="F52" s="41" t="s">
        <v>4018</v>
      </c>
      <c r="H52" s="33"/>
    </row>
    <row r="53" spans="1:8" ht="19.5" x14ac:dyDescent="0.2">
      <c r="A53" s="191" t="s">
        <v>236</v>
      </c>
      <c r="B53" s="191" t="s">
        <v>238</v>
      </c>
      <c r="C53" s="191" t="s">
        <v>67</v>
      </c>
      <c r="D53" s="191">
        <v>28</v>
      </c>
      <c r="E53" s="193" t="s">
        <v>3999</v>
      </c>
      <c r="F53" s="41" t="s">
        <v>4019</v>
      </c>
      <c r="H53" s="33"/>
    </row>
    <row r="54" spans="1:8" ht="19.5" x14ac:dyDescent="0.2">
      <c r="A54" s="191" t="s">
        <v>240</v>
      </c>
      <c r="B54" s="191" t="s">
        <v>242</v>
      </c>
      <c r="C54" s="191" t="s">
        <v>67</v>
      </c>
      <c r="D54" s="191">
        <v>1</v>
      </c>
      <c r="E54" s="193" t="s">
        <v>3999</v>
      </c>
      <c r="F54" s="41" t="s">
        <v>4020</v>
      </c>
      <c r="H54" s="33"/>
    </row>
    <row r="55" spans="1:8" ht="19.5" x14ac:dyDescent="0.2">
      <c r="A55" s="191" t="s">
        <v>244</v>
      </c>
      <c r="B55" s="191" t="s">
        <v>246</v>
      </c>
      <c r="C55" s="191" t="s">
        <v>202</v>
      </c>
      <c r="D55" s="191">
        <v>1.05</v>
      </c>
      <c r="E55" s="193" t="s">
        <v>3999</v>
      </c>
      <c r="F55" s="41" t="s">
        <v>4021</v>
      </c>
      <c r="H55" s="33"/>
    </row>
    <row r="56" spans="1:8" ht="29.25" x14ac:dyDescent="0.2">
      <c r="A56" s="191" t="s">
        <v>248</v>
      </c>
      <c r="B56" s="191" t="s">
        <v>250</v>
      </c>
      <c r="C56" s="191" t="s">
        <v>60</v>
      </c>
      <c r="D56" s="191">
        <v>7.06</v>
      </c>
      <c r="E56" s="193" t="s">
        <v>4022</v>
      </c>
      <c r="F56" s="41" t="s">
        <v>4023</v>
      </c>
      <c r="H56" s="33"/>
    </row>
    <row r="57" spans="1:8" ht="29.25" x14ac:dyDescent="0.2">
      <c r="A57" s="191" t="s">
        <v>252</v>
      </c>
      <c r="B57" s="191" t="s">
        <v>254</v>
      </c>
      <c r="C57" s="191" t="s">
        <v>60</v>
      </c>
      <c r="D57" s="191">
        <v>17.170000000000002</v>
      </c>
      <c r="E57" s="193" t="s">
        <v>4024</v>
      </c>
      <c r="F57" s="41" t="s">
        <v>4025</v>
      </c>
      <c r="H57" s="33"/>
    </row>
    <row r="58" spans="1:8" ht="19.5" x14ac:dyDescent="0.2">
      <c r="A58" s="191" t="s">
        <v>256</v>
      </c>
      <c r="B58" s="191" t="s">
        <v>258</v>
      </c>
      <c r="C58" s="191" t="s">
        <v>202</v>
      </c>
      <c r="D58" s="191">
        <v>9.32</v>
      </c>
      <c r="E58" s="193" t="s">
        <v>3999</v>
      </c>
      <c r="F58" s="41" t="s">
        <v>4026</v>
      </c>
      <c r="H58" s="33"/>
    </row>
    <row r="59" spans="1:8" x14ac:dyDescent="0.2">
      <c r="A59" s="191" t="s">
        <v>12</v>
      </c>
      <c r="B59" s="191" t="s">
        <v>13</v>
      </c>
      <c r="C59" s="191"/>
      <c r="D59" s="191"/>
      <c r="E59" s="193" t="s">
        <v>52</v>
      </c>
      <c r="F59" s="41"/>
      <c r="H59" s="33"/>
    </row>
    <row r="60" spans="1:8" ht="29.25" x14ac:dyDescent="0.2">
      <c r="A60" s="191" t="s">
        <v>260</v>
      </c>
      <c r="B60" s="191" t="s">
        <v>262</v>
      </c>
      <c r="C60" s="191" t="s">
        <v>60</v>
      </c>
      <c r="D60" s="191">
        <v>1271.32</v>
      </c>
      <c r="E60" s="193" t="s">
        <v>4027</v>
      </c>
      <c r="F60" s="41" t="s">
        <v>4028</v>
      </c>
      <c r="H60" s="33"/>
    </row>
    <row r="61" spans="1:8" ht="29.25" x14ac:dyDescent="0.2">
      <c r="A61" s="191" t="s">
        <v>264</v>
      </c>
      <c r="B61" s="191" t="s">
        <v>266</v>
      </c>
      <c r="C61" s="191" t="s">
        <v>60</v>
      </c>
      <c r="D61" s="191">
        <v>1271.32</v>
      </c>
      <c r="E61" s="193" t="s">
        <v>4029</v>
      </c>
      <c r="F61" s="41" t="s">
        <v>4028</v>
      </c>
      <c r="H61" s="33"/>
    </row>
    <row r="62" spans="1:8" ht="29.25" x14ac:dyDescent="0.2">
      <c r="A62" s="191" t="s">
        <v>268</v>
      </c>
      <c r="B62" s="191" t="s">
        <v>270</v>
      </c>
      <c r="C62" s="191" t="s">
        <v>60</v>
      </c>
      <c r="D62" s="191">
        <v>762.45</v>
      </c>
      <c r="E62" s="193" t="s">
        <v>4030</v>
      </c>
      <c r="F62" s="41"/>
      <c r="H62" s="33"/>
    </row>
    <row r="63" spans="1:8" ht="19.5" x14ac:dyDescent="0.2">
      <c r="A63" s="191" t="s">
        <v>272</v>
      </c>
      <c r="B63" s="191" t="s">
        <v>274</v>
      </c>
      <c r="C63" s="191" t="s">
        <v>60</v>
      </c>
      <c r="D63" s="191">
        <v>762.45</v>
      </c>
      <c r="E63" s="193" t="s">
        <v>4031</v>
      </c>
      <c r="F63" s="41" t="s">
        <v>4032</v>
      </c>
      <c r="H63" s="33"/>
    </row>
    <row r="64" spans="1:8" x14ac:dyDescent="0.2">
      <c r="A64" s="191" t="s">
        <v>14</v>
      </c>
      <c r="B64" s="191" t="s">
        <v>15</v>
      </c>
      <c r="C64" s="191"/>
      <c r="D64" s="191"/>
      <c r="E64" s="193" t="s">
        <v>52</v>
      </c>
      <c r="F64" s="41"/>
      <c r="H64" s="33"/>
    </row>
    <row r="65" spans="1:8" ht="19.5" x14ac:dyDescent="0.2">
      <c r="A65" s="191" t="s">
        <v>276</v>
      </c>
      <c r="B65" s="191" t="s">
        <v>278</v>
      </c>
      <c r="C65" s="191" t="s">
        <v>60</v>
      </c>
      <c r="D65" s="191">
        <v>3139.15</v>
      </c>
      <c r="E65" s="193" t="s">
        <v>4033</v>
      </c>
      <c r="F65" s="41"/>
      <c r="H65" s="33"/>
    </row>
    <row r="66" spans="1:8" x14ac:dyDescent="0.2">
      <c r="A66" s="191" t="s">
        <v>16</v>
      </c>
      <c r="B66" s="191" t="s">
        <v>17</v>
      </c>
      <c r="C66" s="191"/>
      <c r="D66" s="191"/>
      <c r="E66" s="193" t="s">
        <v>52</v>
      </c>
      <c r="F66" s="41"/>
      <c r="H66" s="33"/>
    </row>
    <row r="67" spans="1:8" ht="29.25" x14ac:dyDescent="0.2">
      <c r="A67" s="191" t="s">
        <v>280</v>
      </c>
      <c r="B67" s="191" t="s">
        <v>282</v>
      </c>
      <c r="C67" s="191" t="s">
        <v>60</v>
      </c>
      <c r="D67" s="191">
        <v>5315.51</v>
      </c>
      <c r="E67" s="193" t="s">
        <v>4034</v>
      </c>
      <c r="F67" s="41" t="s">
        <v>4035</v>
      </c>
      <c r="H67" s="33"/>
    </row>
    <row r="68" spans="1:8" ht="39" x14ac:dyDescent="0.2">
      <c r="A68" s="191" t="s">
        <v>284</v>
      </c>
      <c r="B68" s="191" t="s">
        <v>286</v>
      </c>
      <c r="C68" s="191" t="s">
        <v>60</v>
      </c>
      <c r="D68" s="191">
        <v>5315.51</v>
      </c>
      <c r="E68" s="193" t="s">
        <v>4036</v>
      </c>
      <c r="F68" s="41" t="s">
        <v>4037</v>
      </c>
      <c r="H68" s="33"/>
    </row>
    <row r="69" spans="1:8" x14ac:dyDescent="0.2">
      <c r="A69" s="191" t="s">
        <v>18</v>
      </c>
      <c r="B69" s="191" t="s">
        <v>19</v>
      </c>
      <c r="C69" s="191"/>
      <c r="D69" s="191"/>
      <c r="E69" s="193" t="s">
        <v>52</v>
      </c>
      <c r="F69" s="41"/>
      <c r="H69" s="33"/>
    </row>
    <row r="70" spans="1:8" ht="19.5" x14ac:dyDescent="0.2">
      <c r="A70" s="191" t="s">
        <v>288</v>
      </c>
      <c r="B70" s="191" t="s">
        <v>290</v>
      </c>
      <c r="C70" s="191" t="s">
        <v>60</v>
      </c>
      <c r="D70" s="191">
        <v>9546.35</v>
      </c>
      <c r="E70" s="193" t="s">
        <v>4038</v>
      </c>
      <c r="F70" s="41" t="s">
        <v>4039</v>
      </c>
      <c r="H70" s="33"/>
    </row>
    <row r="71" spans="1:8" x14ac:dyDescent="0.2">
      <c r="A71" s="191" t="s">
        <v>292</v>
      </c>
      <c r="B71" s="191" t="s">
        <v>294</v>
      </c>
      <c r="C71" s="191" t="s">
        <v>60</v>
      </c>
      <c r="D71" s="191">
        <v>5276.49</v>
      </c>
      <c r="E71" s="193" t="s">
        <v>4040</v>
      </c>
      <c r="F71" s="41"/>
      <c r="H71" s="33"/>
    </row>
    <row r="72" spans="1:8" ht="19.5" x14ac:dyDescent="0.2">
      <c r="A72" s="191" t="s">
        <v>296</v>
      </c>
      <c r="B72" s="191" t="s">
        <v>298</v>
      </c>
      <c r="C72" s="191" t="s">
        <v>60</v>
      </c>
      <c r="D72" s="191">
        <v>9546.35</v>
      </c>
      <c r="E72" s="193" t="s">
        <v>4041</v>
      </c>
      <c r="F72" s="41"/>
      <c r="H72" s="33"/>
    </row>
    <row r="73" spans="1:8" ht="19.5" x14ac:dyDescent="0.2">
      <c r="A73" s="191" t="s">
        <v>300</v>
      </c>
      <c r="B73" s="191" t="s">
        <v>302</v>
      </c>
      <c r="C73" s="191" t="s">
        <v>60</v>
      </c>
      <c r="D73" s="191">
        <v>5276.49</v>
      </c>
      <c r="E73" s="193" t="s">
        <v>4040</v>
      </c>
      <c r="F73" s="41"/>
      <c r="H73" s="33"/>
    </row>
    <row r="74" spans="1:8" ht="19.5" x14ac:dyDescent="0.2">
      <c r="A74" s="191" t="s">
        <v>304</v>
      </c>
      <c r="B74" s="191" t="s">
        <v>306</v>
      </c>
      <c r="C74" s="191" t="s">
        <v>60</v>
      </c>
      <c r="D74" s="191">
        <v>2515.92</v>
      </c>
      <c r="E74" s="193" t="s">
        <v>4042</v>
      </c>
      <c r="F74" s="41"/>
      <c r="H74" s="33"/>
    </row>
    <row r="75" spans="1:8" ht="19.5" x14ac:dyDescent="0.2">
      <c r="A75" s="191" t="s">
        <v>308</v>
      </c>
      <c r="B75" s="191" t="s">
        <v>310</v>
      </c>
      <c r="C75" s="191" t="s">
        <v>60</v>
      </c>
      <c r="D75" s="191">
        <v>5276.49</v>
      </c>
      <c r="E75" s="193" t="s">
        <v>4040</v>
      </c>
      <c r="F75" s="41"/>
      <c r="H75" s="33"/>
    </row>
    <row r="76" spans="1:8" ht="19.5" x14ac:dyDescent="0.2">
      <c r="A76" s="191" t="s">
        <v>312</v>
      </c>
      <c r="B76" s="191" t="s">
        <v>314</v>
      </c>
      <c r="C76" s="191" t="s">
        <v>60</v>
      </c>
      <c r="D76" s="191">
        <v>7030.43</v>
      </c>
      <c r="E76" s="193" t="s">
        <v>4043</v>
      </c>
      <c r="F76" s="41"/>
      <c r="H76" s="33"/>
    </row>
    <row r="77" spans="1:8" ht="58.5" x14ac:dyDescent="0.2">
      <c r="A77" s="191" t="s">
        <v>316</v>
      </c>
      <c r="B77" s="191" t="s">
        <v>318</v>
      </c>
      <c r="C77" s="191" t="s">
        <v>60</v>
      </c>
      <c r="D77" s="191">
        <v>1354.8</v>
      </c>
      <c r="E77" s="193" t="s">
        <v>4044</v>
      </c>
      <c r="F77" s="41" t="s">
        <v>4045</v>
      </c>
      <c r="H77" s="33"/>
    </row>
    <row r="78" spans="1:8" x14ac:dyDescent="0.2">
      <c r="A78" s="191" t="s">
        <v>320</v>
      </c>
      <c r="B78" s="191" t="s">
        <v>322</v>
      </c>
      <c r="C78" s="191" t="s">
        <v>60</v>
      </c>
      <c r="D78" s="191">
        <v>1354.8</v>
      </c>
      <c r="E78" s="193" t="s">
        <v>4046</v>
      </c>
      <c r="F78" s="41" t="s">
        <v>4047</v>
      </c>
      <c r="H78" s="33"/>
    </row>
    <row r="79" spans="1:8" ht="19.5" x14ac:dyDescent="0.2">
      <c r="A79" s="191" t="s">
        <v>324</v>
      </c>
      <c r="B79" s="191" t="s">
        <v>326</v>
      </c>
      <c r="C79" s="191" t="s">
        <v>60</v>
      </c>
      <c r="D79" s="191">
        <v>1354.8</v>
      </c>
      <c r="E79" s="193" t="s">
        <v>4046</v>
      </c>
      <c r="F79" s="41" t="s">
        <v>4047</v>
      </c>
      <c r="H79" s="33"/>
    </row>
    <row r="80" spans="1:8" ht="58.5" x14ac:dyDescent="0.2">
      <c r="A80" s="191" t="s">
        <v>328</v>
      </c>
      <c r="B80" s="191" t="s">
        <v>330</v>
      </c>
      <c r="C80" s="191" t="s">
        <v>60</v>
      </c>
      <c r="D80" s="191">
        <v>504.78</v>
      </c>
      <c r="E80" s="193" t="s">
        <v>4048</v>
      </c>
      <c r="F80" s="41" t="s">
        <v>4049</v>
      </c>
      <c r="H80" s="33"/>
    </row>
    <row r="81" spans="1:8" ht="19.5" x14ac:dyDescent="0.2">
      <c r="A81" s="191" t="s">
        <v>332</v>
      </c>
      <c r="B81" s="191" t="s">
        <v>334</v>
      </c>
      <c r="C81" s="191" t="s">
        <v>60</v>
      </c>
      <c r="D81" s="191">
        <v>3123.09</v>
      </c>
      <c r="E81" s="193" t="s">
        <v>4050</v>
      </c>
      <c r="F81" s="41"/>
      <c r="H81" s="33"/>
    </row>
    <row r="82" spans="1:8" ht="19.5" x14ac:dyDescent="0.2">
      <c r="A82" s="191" t="s">
        <v>336</v>
      </c>
      <c r="B82" s="191" t="s">
        <v>338</v>
      </c>
      <c r="C82" s="191" t="s">
        <v>60</v>
      </c>
      <c r="D82" s="191">
        <v>3123.09</v>
      </c>
      <c r="E82" s="193" t="s">
        <v>4051</v>
      </c>
      <c r="F82" s="41"/>
      <c r="H82" s="33"/>
    </row>
    <row r="83" spans="1:8" ht="19.5" x14ac:dyDescent="0.2">
      <c r="A83" s="191" t="s">
        <v>340</v>
      </c>
      <c r="B83" s="191" t="s">
        <v>342</v>
      </c>
      <c r="C83" s="191" t="s">
        <v>60</v>
      </c>
      <c r="D83" s="191">
        <v>3123.09</v>
      </c>
      <c r="E83" s="193" t="s">
        <v>4051</v>
      </c>
      <c r="F83" s="41"/>
      <c r="H83" s="33"/>
    </row>
    <row r="84" spans="1:8" x14ac:dyDescent="0.2">
      <c r="A84" s="191" t="s">
        <v>20</v>
      </c>
      <c r="B84" s="191" t="s">
        <v>21</v>
      </c>
      <c r="C84" s="191"/>
      <c r="D84" s="191"/>
      <c r="E84" s="193" t="s">
        <v>52</v>
      </c>
      <c r="F84" s="41"/>
      <c r="H84" s="33"/>
    </row>
    <row r="85" spans="1:8" x14ac:dyDescent="0.2">
      <c r="A85" s="191" t="s">
        <v>344</v>
      </c>
      <c r="B85" s="191" t="s">
        <v>345</v>
      </c>
      <c r="C85" s="191"/>
      <c r="D85" s="191"/>
      <c r="E85" s="193" t="s">
        <v>52</v>
      </c>
      <c r="F85" s="41"/>
      <c r="H85" s="33"/>
    </row>
    <row r="86" spans="1:8" ht="19.5" x14ac:dyDescent="0.2">
      <c r="A86" s="191" t="s">
        <v>346</v>
      </c>
      <c r="B86" s="191" t="s">
        <v>348</v>
      </c>
      <c r="C86" s="191" t="s">
        <v>67</v>
      </c>
      <c r="D86" s="191">
        <v>108</v>
      </c>
      <c r="E86" s="193" t="s">
        <v>4052</v>
      </c>
      <c r="F86" s="41"/>
      <c r="H86" s="33"/>
    </row>
    <row r="87" spans="1:8" ht="19.5" x14ac:dyDescent="0.2">
      <c r="A87" s="191" t="s">
        <v>350</v>
      </c>
      <c r="B87" s="191" t="s">
        <v>352</v>
      </c>
      <c r="C87" s="191" t="s">
        <v>67</v>
      </c>
      <c r="D87" s="191">
        <v>25</v>
      </c>
      <c r="E87" s="193" t="s">
        <v>4052</v>
      </c>
      <c r="F87" s="41"/>
      <c r="H87" s="33"/>
    </row>
    <row r="88" spans="1:8" ht="19.5" x14ac:dyDescent="0.2">
      <c r="A88" s="191" t="s">
        <v>354</v>
      </c>
      <c r="B88" s="191" t="s">
        <v>356</v>
      </c>
      <c r="C88" s="191" t="s">
        <v>67</v>
      </c>
      <c r="D88" s="191">
        <v>133</v>
      </c>
      <c r="E88" s="193" t="s">
        <v>4053</v>
      </c>
      <c r="F88" s="41"/>
      <c r="H88" s="33"/>
    </row>
    <row r="89" spans="1:8" ht="19.5" x14ac:dyDescent="0.2">
      <c r="A89" s="191" t="s">
        <v>358</v>
      </c>
      <c r="B89" s="191" t="s">
        <v>360</v>
      </c>
      <c r="C89" s="191" t="s">
        <v>67</v>
      </c>
      <c r="D89" s="191">
        <v>25</v>
      </c>
      <c r="E89" s="193" t="s">
        <v>4052</v>
      </c>
      <c r="F89" s="41"/>
      <c r="H89" s="33"/>
    </row>
    <row r="90" spans="1:8" ht="29.25" x14ac:dyDescent="0.2">
      <c r="A90" s="191" t="s">
        <v>362</v>
      </c>
      <c r="B90" s="191" t="s">
        <v>364</v>
      </c>
      <c r="C90" s="191" t="s">
        <v>67</v>
      </c>
      <c r="D90" s="191">
        <v>28</v>
      </c>
      <c r="E90" s="193" t="s">
        <v>4052</v>
      </c>
      <c r="F90" s="41"/>
      <c r="H90" s="33"/>
    </row>
    <row r="91" spans="1:8" ht="19.5" x14ac:dyDescent="0.2">
      <c r="A91" s="191" t="s">
        <v>366</v>
      </c>
      <c r="B91" s="191" t="s">
        <v>368</v>
      </c>
      <c r="C91" s="191" t="s">
        <v>67</v>
      </c>
      <c r="D91" s="191">
        <v>28</v>
      </c>
      <c r="E91" s="193" t="s">
        <v>4054</v>
      </c>
      <c r="F91" s="41" t="s">
        <v>52</v>
      </c>
      <c r="H91" s="33"/>
    </row>
    <row r="92" spans="1:8" ht="19.5" x14ac:dyDescent="0.2">
      <c r="A92" s="191" t="s">
        <v>370</v>
      </c>
      <c r="B92" s="191" t="s">
        <v>372</v>
      </c>
      <c r="C92" s="191" t="s">
        <v>67</v>
      </c>
      <c r="D92" s="191">
        <v>1</v>
      </c>
      <c r="E92" s="193" t="s">
        <v>4052</v>
      </c>
      <c r="F92" s="41"/>
      <c r="H92" s="33"/>
    </row>
    <row r="93" spans="1:8" x14ac:dyDescent="0.2">
      <c r="A93" s="191" t="s">
        <v>374</v>
      </c>
      <c r="B93" s="191" t="s">
        <v>376</v>
      </c>
      <c r="C93" s="191" t="s">
        <v>67</v>
      </c>
      <c r="D93" s="191">
        <v>133</v>
      </c>
      <c r="E93" s="193" t="s">
        <v>4053</v>
      </c>
      <c r="F93" s="41"/>
      <c r="H93" s="33"/>
    </row>
    <row r="94" spans="1:8" x14ac:dyDescent="0.2">
      <c r="A94" s="191" t="s">
        <v>378</v>
      </c>
      <c r="B94" s="191" t="s">
        <v>379</v>
      </c>
      <c r="C94" s="191"/>
      <c r="D94" s="191"/>
      <c r="E94" s="193" t="s">
        <v>52</v>
      </c>
      <c r="F94" s="41"/>
      <c r="H94" s="33"/>
    </row>
    <row r="95" spans="1:8" x14ac:dyDescent="0.2">
      <c r="A95" s="191" t="s">
        <v>380</v>
      </c>
      <c r="B95" s="191" t="s">
        <v>382</v>
      </c>
      <c r="C95" s="191" t="s">
        <v>67</v>
      </c>
      <c r="D95" s="191">
        <v>29</v>
      </c>
      <c r="E95" s="193" t="s">
        <v>4052</v>
      </c>
      <c r="F95" s="41"/>
      <c r="H95" s="33"/>
    </row>
    <row r="96" spans="1:8" ht="19.5" x14ac:dyDescent="0.2">
      <c r="A96" s="191" t="s">
        <v>384</v>
      </c>
      <c r="B96" s="191" t="s">
        <v>386</v>
      </c>
      <c r="C96" s="191" t="s">
        <v>67</v>
      </c>
      <c r="D96" s="191">
        <v>6</v>
      </c>
      <c r="E96" s="193" t="s">
        <v>4052</v>
      </c>
      <c r="F96" s="41"/>
      <c r="H96" s="33"/>
    </row>
    <row r="97" spans="1:8" ht="19.5" x14ac:dyDescent="0.2">
      <c r="A97" s="191" t="s">
        <v>388</v>
      </c>
      <c r="B97" s="191" t="s">
        <v>390</v>
      </c>
      <c r="C97" s="191" t="s">
        <v>67</v>
      </c>
      <c r="D97" s="191">
        <v>35</v>
      </c>
      <c r="E97" s="193" t="s">
        <v>4055</v>
      </c>
      <c r="F97" s="41"/>
      <c r="H97" s="33"/>
    </row>
    <row r="98" spans="1:8" ht="19.5" x14ac:dyDescent="0.2">
      <c r="A98" s="191" t="s">
        <v>392</v>
      </c>
      <c r="B98" s="191" t="s">
        <v>394</v>
      </c>
      <c r="C98" s="191" t="s">
        <v>67</v>
      </c>
      <c r="D98" s="191">
        <v>2</v>
      </c>
      <c r="E98" s="193" t="s">
        <v>4052</v>
      </c>
      <c r="F98" s="41" t="s">
        <v>52</v>
      </c>
      <c r="H98" s="33"/>
    </row>
    <row r="99" spans="1:8" ht="19.5" x14ac:dyDescent="0.2">
      <c r="A99" s="191" t="s">
        <v>396</v>
      </c>
      <c r="B99" s="191" t="s">
        <v>398</v>
      </c>
      <c r="C99" s="191" t="s">
        <v>399</v>
      </c>
      <c r="D99" s="191">
        <v>2</v>
      </c>
      <c r="E99" s="193" t="s">
        <v>4052</v>
      </c>
      <c r="F99" s="41"/>
      <c r="H99" s="33"/>
    </row>
    <row r="100" spans="1:8" x14ac:dyDescent="0.2">
      <c r="A100" s="191" t="s">
        <v>401</v>
      </c>
      <c r="B100" s="191" t="s">
        <v>376</v>
      </c>
      <c r="C100" s="191" t="s">
        <v>67</v>
      </c>
      <c r="D100" s="191">
        <v>35</v>
      </c>
      <c r="E100" s="193" t="s">
        <v>4055</v>
      </c>
      <c r="F100" s="41"/>
      <c r="H100" s="33"/>
    </row>
    <row r="101" spans="1:8" x14ac:dyDescent="0.2">
      <c r="A101" s="191" t="s">
        <v>402</v>
      </c>
      <c r="B101" s="191" t="s">
        <v>403</v>
      </c>
      <c r="C101" s="191"/>
      <c r="D101" s="191"/>
      <c r="E101" s="193" t="s">
        <v>52</v>
      </c>
      <c r="F101" s="41"/>
      <c r="H101" s="33"/>
    </row>
    <row r="102" spans="1:8" ht="19.5" x14ac:dyDescent="0.2">
      <c r="A102" s="191" t="s">
        <v>404</v>
      </c>
      <c r="B102" s="191" t="s">
        <v>406</v>
      </c>
      <c r="C102" s="191" t="s">
        <v>67</v>
      </c>
      <c r="D102" s="191">
        <v>7</v>
      </c>
      <c r="E102" s="193" t="s">
        <v>4052</v>
      </c>
      <c r="F102" s="41"/>
      <c r="H102" s="33"/>
    </row>
    <row r="103" spans="1:8" ht="19.5" x14ac:dyDescent="0.2">
      <c r="A103" s="191" t="s">
        <v>408</v>
      </c>
      <c r="B103" s="191" t="s">
        <v>356</v>
      </c>
      <c r="C103" s="191" t="s">
        <v>67</v>
      </c>
      <c r="D103" s="191">
        <v>7</v>
      </c>
      <c r="E103" s="193" t="s">
        <v>4056</v>
      </c>
      <c r="F103" s="41"/>
      <c r="H103" s="33"/>
    </row>
    <row r="104" spans="1:8" x14ac:dyDescent="0.2">
      <c r="A104" s="191" t="s">
        <v>409</v>
      </c>
      <c r="B104" s="191" t="s">
        <v>411</v>
      </c>
      <c r="C104" s="191" t="s">
        <v>67</v>
      </c>
      <c r="D104" s="191">
        <v>1</v>
      </c>
      <c r="E104" s="193" t="s">
        <v>4052</v>
      </c>
      <c r="F104" s="41"/>
      <c r="H104" s="33"/>
    </row>
    <row r="105" spans="1:8" ht="19.5" x14ac:dyDescent="0.2">
      <c r="A105" s="191" t="s">
        <v>413</v>
      </c>
      <c r="B105" s="191" t="s">
        <v>394</v>
      </c>
      <c r="C105" s="191" t="s">
        <v>67</v>
      </c>
      <c r="D105" s="191">
        <v>1</v>
      </c>
      <c r="E105" s="193" t="s">
        <v>4057</v>
      </c>
      <c r="F105" s="41"/>
      <c r="H105" s="33"/>
    </row>
    <row r="106" spans="1:8" x14ac:dyDescent="0.2">
      <c r="A106" s="191" t="s">
        <v>414</v>
      </c>
      <c r="B106" s="191" t="s">
        <v>376</v>
      </c>
      <c r="C106" s="191" t="s">
        <v>67</v>
      </c>
      <c r="D106" s="191">
        <v>8</v>
      </c>
      <c r="E106" s="193" t="s">
        <v>4058</v>
      </c>
      <c r="F106" s="41"/>
      <c r="H106" s="33"/>
    </row>
    <row r="107" spans="1:8" x14ac:dyDescent="0.2">
      <c r="A107" s="191" t="s">
        <v>415</v>
      </c>
      <c r="B107" s="191" t="s">
        <v>416</v>
      </c>
      <c r="C107" s="191"/>
      <c r="D107" s="191"/>
      <c r="E107" s="193" t="s">
        <v>52</v>
      </c>
      <c r="F107" s="41"/>
      <c r="H107" s="33"/>
    </row>
    <row r="108" spans="1:8" ht="19.5" x14ac:dyDescent="0.2">
      <c r="A108" s="191" t="s">
        <v>417</v>
      </c>
      <c r="B108" s="191" t="s">
        <v>368</v>
      </c>
      <c r="C108" s="191" t="s">
        <v>67</v>
      </c>
      <c r="D108" s="191">
        <v>151</v>
      </c>
      <c r="E108" s="193" t="s">
        <v>4059</v>
      </c>
      <c r="F108" s="41"/>
      <c r="H108" s="33"/>
    </row>
    <row r="109" spans="1:8" x14ac:dyDescent="0.2">
      <c r="A109" s="191" t="s">
        <v>418</v>
      </c>
      <c r="B109" s="191" t="s">
        <v>420</v>
      </c>
      <c r="C109" s="191" t="s">
        <v>67</v>
      </c>
      <c r="D109" s="191">
        <v>151</v>
      </c>
      <c r="E109" s="193" t="s">
        <v>4060</v>
      </c>
      <c r="F109" s="41"/>
      <c r="H109" s="33"/>
    </row>
    <row r="110" spans="1:8" ht="29.25" x14ac:dyDescent="0.2">
      <c r="A110" s="191" t="s">
        <v>422</v>
      </c>
      <c r="B110" s="191" t="s">
        <v>424</v>
      </c>
      <c r="C110" s="191" t="s">
        <v>67</v>
      </c>
      <c r="D110" s="191">
        <v>17</v>
      </c>
      <c r="E110" s="193" t="s">
        <v>4059</v>
      </c>
      <c r="F110" s="41"/>
      <c r="H110" s="33"/>
    </row>
    <row r="111" spans="1:8" ht="19.5" x14ac:dyDescent="0.2">
      <c r="A111" s="191" t="s">
        <v>426</v>
      </c>
      <c r="B111" s="191" t="s">
        <v>428</v>
      </c>
      <c r="C111" s="191" t="s">
        <v>67</v>
      </c>
      <c r="D111" s="191">
        <v>15</v>
      </c>
      <c r="E111" s="193" t="s">
        <v>4059</v>
      </c>
      <c r="F111" s="41"/>
      <c r="H111" s="33"/>
    </row>
    <row r="112" spans="1:8" ht="19.5" x14ac:dyDescent="0.2">
      <c r="A112" s="191" t="s">
        <v>430</v>
      </c>
      <c r="B112" s="191" t="s">
        <v>432</v>
      </c>
      <c r="C112" s="191" t="s">
        <v>67</v>
      </c>
      <c r="D112" s="191">
        <v>7</v>
      </c>
      <c r="E112" s="193" t="s">
        <v>4059</v>
      </c>
      <c r="F112" s="41"/>
      <c r="H112" s="33"/>
    </row>
    <row r="113" spans="1:8" x14ac:dyDescent="0.2">
      <c r="A113" s="191" t="s">
        <v>434</v>
      </c>
      <c r="B113" s="191" t="s">
        <v>436</v>
      </c>
      <c r="C113" s="191" t="s">
        <v>67</v>
      </c>
      <c r="D113" s="191">
        <v>1</v>
      </c>
      <c r="E113" s="193" t="s">
        <v>4059</v>
      </c>
      <c r="F113" s="41"/>
      <c r="H113" s="33"/>
    </row>
    <row r="114" spans="1:8" x14ac:dyDescent="0.2">
      <c r="A114" s="191" t="s">
        <v>22</v>
      </c>
      <c r="B114" s="191" t="s">
        <v>23</v>
      </c>
      <c r="C114" s="191"/>
      <c r="D114" s="191"/>
      <c r="E114" s="193" t="s">
        <v>52</v>
      </c>
      <c r="F114" s="41"/>
      <c r="H114" s="33"/>
    </row>
    <row r="115" spans="1:8" ht="19.5" x14ac:dyDescent="0.2">
      <c r="A115" s="191" t="s">
        <v>438</v>
      </c>
      <c r="B115" s="191" t="s">
        <v>440</v>
      </c>
      <c r="C115" s="191" t="s">
        <v>67</v>
      </c>
      <c r="D115" s="191">
        <v>52</v>
      </c>
      <c r="E115" s="193" t="s">
        <v>4061</v>
      </c>
      <c r="F115" s="41"/>
      <c r="H115" s="33"/>
    </row>
    <row r="116" spans="1:8" ht="19.5" x14ac:dyDescent="0.2">
      <c r="A116" s="191" t="s">
        <v>442</v>
      </c>
      <c r="B116" s="191" t="s">
        <v>444</v>
      </c>
      <c r="C116" s="191" t="s">
        <v>67</v>
      </c>
      <c r="D116" s="191">
        <v>25</v>
      </c>
      <c r="E116" s="193" t="s">
        <v>4061</v>
      </c>
      <c r="F116" s="41"/>
      <c r="H116" s="33"/>
    </row>
    <row r="117" spans="1:8" ht="19.5" x14ac:dyDescent="0.2">
      <c r="A117" s="191" t="s">
        <v>446</v>
      </c>
      <c r="B117" s="191" t="s">
        <v>448</v>
      </c>
      <c r="C117" s="191" t="s">
        <v>67</v>
      </c>
      <c r="D117" s="191">
        <v>51</v>
      </c>
      <c r="E117" s="193" t="s">
        <v>4061</v>
      </c>
      <c r="F117" s="41"/>
      <c r="H117" s="33"/>
    </row>
    <row r="118" spans="1:8" ht="19.5" x14ac:dyDescent="0.2">
      <c r="A118" s="191" t="s">
        <v>450</v>
      </c>
      <c r="B118" s="191" t="s">
        <v>452</v>
      </c>
      <c r="C118" s="191" t="s">
        <v>67</v>
      </c>
      <c r="D118" s="191">
        <v>25</v>
      </c>
      <c r="E118" s="193" t="s">
        <v>4061</v>
      </c>
      <c r="F118" s="41"/>
      <c r="H118" s="33"/>
    </row>
    <row r="119" spans="1:8" ht="19.5" x14ac:dyDescent="0.2">
      <c r="A119" s="191" t="s">
        <v>454</v>
      </c>
      <c r="B119" s="191" t="s">
        <v>456</v>
      </c>
      <c r="C119" s="191" t="s">
        <v>67</v>
      </c>
      <c r="D119" s="191">
        <v>50</v>
      </c>
      <c r="E119" s="193" t="s">
        <v>4062</v>
      </c>
      <c r="F119" s="41"/>
      <c r="H119" s="33"/>
    </row>
    <row r="120" spans="1:8" ht="29.25" x14ac:dyDescent="0.2">
      <c r="A120" s="191" t="s">
        <v>458</v>
      </c>
      <c r="B120" s="191" t="s">
        <v>460</v>
      </c>
      <c r="C120" s="191" t="s">
        <v>67</v>
      </c>
      <c r="D120" s="191">
        <v>42</v>
      </c>
      <c r="E120" s="193" t="s">
        <v>4062</v>
      </c>
      <c r="F120" s="41"/>
      <c r="H120" s="33"/>
    </row>
    <row r="121" spans="1:8" ht="19.5" x14ac:dyDescent="0.2">
      <c r="A121" s="191" t="s">
        <v>462</v>
      </c>
      <c r="B121" s="191" t="s">
        <v>464</v>
      </c>
      <c r="C121" s="191" t="s">
        <v>67</v>
      </c>
      <c r="D121" s="191">
        <v>25</v>
      </c>
      <c r="E121" s="193" t="s">
        <v>4062</v>
      </c>
      <c r="F121" s="41"/>
      <c r="H121" s="33"/>
    </row>
    <row r="122" spans="1:8" ht="19.5" x14ac:dyDescent="0.2">
      <c r="A122" s="191" t="s">
        <v>466</v>
      </c>
      <c r="B122" s="191" t="s">
        <v>468</v>
      </c>
      <c r="C122" s="191" t="s">
        <v>67</v>
      </c>
      <c r="D122" s="191">
        <v>25</v>
      </c>
      <c r="E122" s="193" t="s">
        <v>4062</v>
      </c>
      <c r="F122" s="41"/>
      <c r="H122" s="33"/>
    </row>
    <row r="123" spans="1:8" ht="19.5" x14ac:dyDescent="0.2">
      <c r="A123" s="191" t="s">
        <v>470</v>
      </c>
      <c r="B123" s="191" t="s">
        <v>473</v>
      </c>
      <c r="C123" s="191" t="s">
        <v>67</v>
      </c>
      <c r="D123" s="191">
        <v>15</v>
      </c>
      <c r="E123" s="193" t="s">
        <v>4062</v>
      </c>
      <c r="F123" s="41"/>
      <c r="H123" s="33"/>
    </row>
    <row r="124" spans="1:8" x14ac:dyDescent="0.2">
      <c r="A124" s="191" t="s">
        <v>475</v>
      </c>
      <c r="B124" s="191" t="s">
        <v>477</v>
      </c>
      <c r="C124" s="191" t="s">
        <v>67</v>
      </c>
      <c r="D124" s="191">
        <v>25</v>
      </c>
      <c r="E124" s="193" t="s">
        <v>4062</v>
      </c>
      <c r="F124" s="41"/>
      <c r="H124" s="33"/>
    </row>
    <row r="125" spans="1:8" x14ac:dyDescent="0.2">
      <c r="A125" s="191" t="s">
        <v>24</v>
      </c>
      <c r="B125" s="191" t="s">
        <v>25</v>
      </c>
      <c r="C125" s="191"/>
      <c r="D125" s="191"/>
      <c r="E125" s="193" t="s">
        <v>52</v>
      </c>
      <c r="F125" s="41"/>
      <c r="H125" s="33"/>
    </row>
    <row r="126" spans="1:8" x14ac:dyDescent="0.2">
      <c r="A126" s="191" t="s">
        <v>479</v>
      </c>
      <c r="B126" s="191" t="s">
        <v>480</v>
      </c>
      <c r="C126" s="191"/>
      <c r="D126" s="191"/>
      <c r="E126" s="193" t="s">
        <v>52</v>
      </c>
      <c r="F126" s="41"/>
      <c r="H126" s="33"/>
    </row>
    <row r="127" spans="1:8" ht="19.5" x14ac:dyDescent="0.2">
      <c r="A127" s="191" t="s">
        <v>481</v>
      </c>
      <c r="B127" s="191" t="s">
        <v>483</v>
      </c>
      <c r="C127" s="191" t="s">
        <v>148</v>
      </c>
      <c r="D127" s="191">
        <v>18</v>
      </c>
      <c r="E127" s="193" t="s">
        <v>4063</v>
      </c>
      <c r="F127" s="41" t="s">
        <v>4064</v>
      </c>
      <c r="H127" s="33"/>
    </row>
    <row r="128" spans="1:8" ht="19.5" x14ac:dyDescent="0.2">
      <c r="A128" s="191" t="s">
        <v>485</v>
      </c>
      <c r="B128" s="191" t="s">
        <v>487</v>
      </c>
      <c r="C128" s="191" t="s">
        <v>148</v>
      </c>
      <c r="D128" s="191">
        <v>37</v>
      </c>
      <c r="E128" s="193" t="s">
        <v>4063</v>
      </c>
      <c r="F128" s="41" t="s">
        <v>4064</v>
      </c>
      <c r="H128" s="33"/>
    </row>
    <row r="129" spans="1:8" ht="19.5" x14ac:dyDescent="0.2">
      <c r="A129" s="191" t="s">
        <v>489</v>
      </c>
      <c r="B129" s="191" t="s">
        <v>491</v>
      </c>
      <c r="C129" s="191" t="s">
        <v>148</v>
      </c>
      <c r="D129" s="191">
        <v>25</v>
      </c>
      <c r="E129" s="193" t="s">
        <v>4063</v>
      </c>
      <c r="F129" s="41" t="s">
        <v>4064</v>
      </c>
      <c r="H129" s="33"/>
    </row>
    <row r="130" spans="1:8" ht="19.5" x14ac:dyDescent="0.2">
      <c r="A130" s="191" t="s">
        <v>493</v>
      </c>
      <c r="B130" s="191" t="s">
        <v>495</v>
      </c>
      <c r="C130" s="191" t="s">
        <v>148</v>
      </c>
      <c r="D130" s="191">
        <v>15</v>
      </c>
      <c r="E130" s="193" t="s">
        <v>4063</v>
      </c>
      <c r="F130" s="41" t="s">
        <v>4064</v>
      </c>
      <c r="H130" s="33"/>
    </row>
    <row r="131" spans="1:8" ht="19.5" x14ac:dyDescent="0.2">
      <c r="A131" s="191" t="s">
        <v>497</v>
      </c>
      <c r="B131" s="191" t="s">
        <v>499</v>
      </c>
      <c r="C131" s="191" t="s">
        <v>148</v>
      </c>
      <c r="D131" s="191">
        <v>3190</v>
      </c>
      <c r="E131" s="193" t="s">
        <v>4063</v>
      </c>
      <c r="F131" s="41" t="s">
        <v>4064</v>
      </c>
      <c r="H131" s="33"/>
    </row>
    <row r="132" spans="1:8" ht="19.5" x14ac:dyDescent="0.2">
      <c r="A132" s="191" t="s">
        <v>501</v>
      </c>
      <c r="B132" s="191" t="s">
        <v>503</v>
      </c>
      <c r="C132" s="191" t="s">
        <v>148</v>
      </c>
      <c r="D132" s="191">
        <v>3415</v>
      </c>
      <c r="E132" s="193" t="s">
        <v>4063</v>
      </c>
      <c r="F132" s="41" t="s">
        <v>4064</v>
      </c>
      <c r="H132" s="33"/>
    </row>
    <row r="133" spans="1:8" ht="29.25" x14ac:dyDescent="0.2">
      <c r="A133" s="191" t="s">
        <v>505</v>
      </c>
      <c r="B133" s="191" t="s">
        <v>507</v>
      </c>
      <c r="C133" s="191" t="s">
        <v>67</v>
      </c>
      <c r="D133" s="191">
        <v>18</v>
      </c>
      <c r="E133" s="193" t="s">
        <v>4063</v>
      </c>
      <c r="F133" s="41" t="s">
        <v>4064</v>
      </c>
      <c r="H133" s="33"/>
    </row>
    <row r="134" spans="1:8" ht="29.25" x14ac:dyDescent="0.2">
      <c r="A134" s="191" t="s">
        <v>509</v>
      </c>
      <c r="B134" s="191" t="s">
        <v>511</v>
      </c>
      <c r="C134" s="191" t="s">
        <v>67</v>
      </c>
      <c r="D134" s="191">
        <v>10</v>
      </c>
      <c r="E134" s="193" t="s">
        <v>4063</v>
      </c>
      <c r="F134" s="41" t="s">
        <v>4064</v>
      </c>
      <c r="H134" s="33"/>
    </row>
    <row r="135" spans="1:8" ht="29.25" x14ac:dyDescent="0.2">
      <c r="A135" s="191" t="s">
        <v>513</v>
      </c>
      <c r="B135" s="191" t="s">
        <v>515</v>
      </c>
      <c r="C135" s="191" t="s">
        <v>67</v>
      </c>
      <c r="D135" s="191">
        <v>3</v>
      </c>
      <c r="E135" s="193" t="s">
        <v>4063</v>
      </c>
      <c r="F135" s="41" t="s">
        <v>4064</v>
      </c>
      <c r="H135" s="33"/>
    </row>
    <row r="136" spans="1:8" ht="29.25" x14ac:dyDescent="0.2">
      <c r="A136" s="191" t="s">
        <v>517</v>
      </c>
      <c r="B136" s="191" t="s">
        <v>519</v>
      </c>
      <c r="C136" s="191" t="s">
        <v>148</v>
      </c>
      <c r="D136" s="191">
        <v>24</v>
      </c>
      <c r="E136" s="193" t="s">
        <v>4063</v>
      </c>
      <c r="F136" s="41" t="s">
        <v>4064</v>
      </c>
      <c r="H136" s="33"/>
    </row>
    <row r="137" spans="1:8" ht="29.25" x14ac:dyDescent="0.2">
      <c r="A137" s="191" t="s">
        <v>521</v>
      </c>
      <c r="B137" s="191" t="s">
        <v>523</v>
      </c>
      <c r="C137" s="191" t="s">
        <v>148</v>
      </c>
      <c r="D137" s="191">
        <v>44</v>
      </c>
      <c r="E137" s="193" t="s">
        <v>4063</v>
      </c>
      <c r="F137" s="41" t="s">
        <v>4064</v>
      </c>
      <c r="H137" s="33"/>
    </row>
    <row r="138" spans="1:8" ht="19.5" x14ac:dyDescent="0.2">
      <c r="A138" s="191" t="s">
        <v>525</v>
      </c>
      <c r="B138" s="191" t="s">
        <v>527</v>
      </c>
      <c r="C138" s="191" t="s">
        <v>148</v>
      </c>
      <c r="D138" s="191">
        <v>8</v>
      </c>
      <c r="E138" s="193" t="s">
        <v>4063</v>
      </c>
      <c r="F138" s="41" t="s">
        <v>4064</v>
      </c>
      <c r="H138" s="33"/>
    </row>
    <row r="139" spans="1:8" ht="29.25" x14ac:dyDescent="0.2">
      <c r="A139" s="191" t="s">
        <v>529</v>
      </c>
      <c r="B139" s="191" t="s">
        <v>531</v>
      </c>
      <c r="C139" s="191" t="s">
        <v>148</v>
      </c>
      <c r="D139" s="191">
        <v>15</v>
      </c>
      <c r="E139" s="193" t="s">
        <v>4063</v>
      </c>
      <c r="F139" s="41" t="s">
        <v>4064</v>
      </c>
      <c r="H139" s="33"/>
    </row>
    <row r="140" spans="1:8" ht="19.5" x14ac:dyDescent="0.2">
      <c r="A140" s="191" t="s">
        <v>533</v>
      </c>
      <c r="B140" s="191" t="s">
        <v>535</v>
      </c>
      <c r="C140" s="191" t="s">
        <v>67</v>
      </c>
      <c r="D140" s="191">
        <v>63</v>
      </c>
      <c r="E140" s="193" t="s">
        <v>4063</v>
      </c>
      <c r="F140" s="41" t="s">
        <v>4064</v>
      </c>
      <c r="H140" s="33"/>
    </row>
    <row r="141" spans="1:8" ht="19.5" x14ac:dyDescent="0.2">
      <c r="A141" s="191" t="s">
        <v>537</v>
      </c>
      <c r="B141" s="191" t="s">
        <v>539</v>
      </c>
      <c r="C141" s="191" t="s">
        <v>67</v>
      </c>
      <c r="D141" s="191">
        <v>84</v>
      </c>
      <c r="E141" s="193" t="s">
        <v>4063</v>
      </c>
      <c r="F141" s="41" t="s">
        <v>4064</v>
      </c>
      <c r="H141" s="33"/>
    </row>
    <row r="142" spans="1:8" ht="19.5" x14ac:dyDescent="0.2">
      <c r="A142" s="191" t="s">
        <v>541</v>
      </c>
      <c r="B142" s="191" t="s">
        <v>543</v>
      </c>
      <c r="C142" s="191" t="s">
        <v>67</v>
      </c>
      <c r="D142" s="191">
        <v>10</v>
      </c>
      <c r="E142" s="193" t="s">
        <v>4063</v>
      </c>
      <c r="F142" s="41" t="s">
        <v>4064</v>
      </c>
      <c r="H142" s="33"/>
    </row>
    <row r="143" spans="1:8" ht="19.5" x14ac:dyDescent="0.2">
      <c r="A143" s="191" t="s">
        <v>545</v>
      </c>
      <c r="B143" s="191" t="s">
        <v>547</v>
      </c>
      <c r="C143" s="191" t="s">
        <v>67</v>
      </c>
      <c r="D143" s="191">
        <v>27</v>
      </c>
      <c r="E143" s="193" t="s">
        <v>4063</v>
      </c>
      <c r="F143" s="41" t="s">
        <v>4064</v>
      </c>
      <c r="H143" s="33"/>
    </row>
    <row r="144" spans="1:8" ht="19.5" x14ac:dyDescent="0.2">
      <c r="A144" s="191" t="s">
        <v>549</v>
      </c>
      <c r="B144" s="191" t="s">
        <v>551</v>
      </c>
      <c r="C144" s="191" t="s">
        <v>67</v>
      </c>
      <c r="D144" s="191">
        <v>14</v>
      </c>
      <c r="E144" s="193" t="s">
        <v>4063</v>
      </c>
      <c r="F144" s="41" t="s">
        <v>4064</v>
      </c>
      <c r="H144" s="33"/>
    </row>
    <row r="145" spans="1:8" ht="19.5" x14ac:dyDescent="0.2">
      <c r="A145" s="191" t="s">
        <v>552</v>
      </c>
      <c r="B145" s="191" t="s">
        <v>554</v>
      </c>
      <c r="C145" s="191" t="s">
        <v>67</v>
      </c>
      <c r="D145" s="191">
        <v>11</v>
      </c>
      <c r="E145" s="193" t="s">
        <v>4063</v>
      </c>
      <c r="F145" s="41" t="s">
        <v>4064</v>
      </c>
      <c r="H145" s="33"/>
    </row>
    <row r="146" spans="1:8" ht="19.5" x14ac:dyDescent="0.2">
      <c r="A146" s="191" t="s">
        <v>556</v>
      </c>
      <c r="B146" s="191" t="s">
        <v>558</v>
      </c>
      <c r="C146" s="191" t="s">
        <v>67</v>
      </c>
      <c r="D146" s="191">
        <v>9</v>
      </c>
      <c r="E146" s="193" t="s">
        <v>4063</v>
      </c>
      <c r="F146" s="41" t="s">
        <v>4064</v>
      </c>
      <c r="H146" s="33"/>
    </row>
    <row r="147" spans="1:8" ht="19.5" x14ac:dyDescent="0.2">
      <c r="A147" s="191" t="s">
        <v>560</v>
      </c>
      <c r="B147" s="191" t="s">
        <v>562</v>
      </c>
      <c r="C147" s="191" t="s">
        <v>67</v>
      </c>
      <c r="D147" s="191">
        <v>6</v>
      </c>
      <c r="E147" s="193" t="s">
        <v>4063</v>
      </c>
      <c r="F147" s="41" t="s">
        <v>4064</v>
      </c>
      <c r="H147" s="33"/>
    </row>
    <row r="148" spans="1:8" ht="19.5" x14ac:dyDescent="0.2">
      <c r="A148" s="191" t="s">
        <v>564</v>
      </c>
      <c r="B148" s="191" t="s">
        <v>566</v>
      </c>
      <c r="C148" s="191" t="s">
        <v>67</v>
      </c>
      <c r="D148" s="191">
        <v>1</v>
      </c>
      <c r="E148" s="193" t="s">
        <v>4063</v>
      </c>
      <c r="F148" s="41" t="s">
        <v>4064</v>
      </c>
      <c r="H148" s="33"/>
    </row>
    <row r="149" spans="1:8" ht="19.5" x14ac:dyDescent="0.2">
      <c r="A149" s="191" t="s">
        <v>568</v>
      </c>
      <c r="B149" s="191" t="s">
        <v>570</v>
      </c>
      <c r="C149" s="191" t="s">
        <v>67</v>
      </c>
      <c r="D149" s="191">
        <v>3</v>
      </c>
      <c r="E149" s="193" t="s">
        <v>4063</v>
      </c>
      <c r="F149" s="41" t="s">
        <v>4064</v>
      </c>
      <c r="H149" s="33"/>
    </row>
    <row r="150" spans="1:8" ht="19.5" x14ac:dyDescent="0.2">
      <c r="A150" s="191" t="s">
        <v>572</v>
      </c>
      <c r="B150" s="191" t="s">
        <v>574</v>
      </c>
      <c r="C150" s="191" t="s">
        <v>67</v>
      </c>
      <c r="D150" s="191">
        <v>7</v>
      </c>
      <c r="E150" s="193" t="s">
        <v>4063</v>
      </c>
      <c r="F150" s="41" t="s">
        <v>4064</v>
      </c>
      <c r="H150" s="33"/>
    </row>
    <row r="151" spans="1:8" ht="19.5" x14ac:dyDescent="0.2">
      <c r="A151" s="191" t="s">
        <v>576</v>
      </c>
      <c r="B151" s="191" t="s">
        <v>578</v>
      </c>
      <c r="C151" s="191" t="s">
        <v>67</v>
      </c>
      <c r="D151" s="191">
        <v>9</v>
      </c>
      <c r="E151" s="193" t="s">
        <v>4063</v>
      </c>
      <c r="F151" s="41" t="s">
        <v>4064</v>
      </c>
      <c r="H151" s="33"/>
    </row>
    <row r="152" spans="1:8" ht="19.5" x14ac:dyDescent="0.2">
      <c r="A152" s="191" t="s">
        <v>579</v>
      </c>
      <c r="B152" s="191" t="s">
        <v>581</v>
      </c>
      <c r="C152" s="191" t="s">
        <v>67</v>
      </c>
      <c r="D152" s="191">
        <v>9</v>
      </c>
      <c r="E152" s="193" t="s">
        <v>4063</v>
      </c>
      <c r="F152" s="41" t="s">
        <v>4064</v>
      </c>
      <c r="H152" s="33"/>
    </row>
    <row r="153" spans="1:8" ht="19.5" x14ac:dyDescent="0.2">
      <c r="A153" s="191" t="s">
        <v>583</v>
      </c>
      <c r="B153" s="191" t="s">
        <v>585</v>
      </c>
      <c r="C153" s="191" t="s">
        <v>67</v>
      </c>
      <c r="D153" s="191">
        <v>1</v>
      </c>
      <c r="E153" s="193" t="s">
        <v>4063</v>
      </c>
      <c r="F153" s="41" t="s">
        <v>4064</v>
      </c>
      <c r="H153" s="33"/>
    </row>
    <row r="154" spans="1:8" ht="19.5" x14ac:dyDescent="0.2">
      <c r="A154" s="191" t="s">
        <v>587</v>
      </c>
      <c r="B154" s="191" t="s">
        <v>589</v>
      </c>
      <c r="C154" s="191" t="s">
        <v>67</v>
      </c>
      <c r="D154" s="191">
        <v>1</v>
      </c>
      <c r="E154" s="193" t="s">
        <v>4063</v>
      </c>
      <c r="F154" s="41" t="s">
        <v>4064</v>
      </c>
      <c r="H154" s="33"/>
    </row>
    <row r="155" spans="1:8" x14ac:dyDescent="0.2">
      <c r="A155" s="191" t="s">
        <v>591</v>
      </c>
      <c r="B155" s="191" t="s">
        <v>593</v>
      </c>
      <c r="C155" s="191" t="s">
        <v>67</v>
      </c>
      <c r="D155" s="191">
        <v>1</v>
      </c>
      <c r="E155" s="193" t="s">
        <v>4063</v>
      </c>
      <c r="F155" s="41" t="s">
        <v>4064</v>
      </c>
      <c r="H155" s="33"/>
    </row>
    <row r="156" spans="1:8" ht="19.5" x14ac:dyDescent="0.2">
      <c r="A156" s="191" t="s">
        <v>595</v>
      </c>
      <c r="B156" s="191" t="s">
        <v>597</v>
      </c>
      <c r="C156" s="191" t="s">
        <v>67</v>
      </c>
      <c r="D156" s="191">
        <v>1</v>
      </c>
      <c r="E156" s="193" t="s">
        <v>4063</v>
      </c>
      <c r="F156" s="41" t="s">
        <v>4064</v>
      </c>
      <c r="H156" s="33"/>
    </row>
    <row r="157" spans="1:8" ht="19.5" x14ac:dyDescent="0.2">
      <c r="A157" s="191" t="s">
        <v>599</v>
      </c>
      <c r="B157" s="191" t="s">
        <v>601</v>
      </c>
      <c r="C157" s="191" t="s">
        <v>67</v>
      </c>
      <c r="D157" s="191">
        <v>6</v>
      </c>
      <c r="E157" s="193" t="s">
        <v>4063</v>
      </c>
      <c r="F157" s="41" t="s">
        <v>4064</v>
      </c>
      <c r="H157" s="33"/>
    </row>
    <row r="158" spans="1:8" ht="19.5" x14ac:dyDescent="0.2">
      <c r="A158" s="191" t="s">
        <v>603</v>
      </c>
      <c r="B158" s="191" t="s">
        <v>605</v>
      </c>
      <c r="C158" s="191" t="s">
        <v>67</v>
      </c>
      <c r="D158" s="191">
        <v>17</v>
      </c>
      <c r="E158" s="193" t="s">
        <v>4063</v>
      </c>
      <c r="F158" s="41" t="s">
        <v>4064</v>
      </c>
      <c r="H158" s="33"/>
    </row>
    <row r="159" spans="1:8" x14ac:dyDescent="0.2">
      <c r="A159" s="191" t="s">
        <v>607</v>
      </c>
      <c r="B159" s="191" t="s">
        <v>609</v>
      </c>
      <c r="C159" s="191" t="s">
        <v>67</v>
      </c>
      <c r="D159" s="191">
        <v>2</v>
      </c>
      <c r="E159" s="193" t="s">
        <v>4063</v>
      </c>
      <c r="F159" s="41" t="s">
        <v>4064</v>
      </c>
      <c r="H159" s="33"/>
    </row>
    <row r="160" spans="1:8" ht="19.5" x14ac:dyDescent="0.2">
      <c r="A160" s="191" t="s">
        <v>611</v>
      </c>
      <c r="B160" s="191" t="s">
        <v>613</v>
      </c>
      <c r="C160" s="191" t="s">
        <v>67</v>
      </c>
      <c r="D160" s="191">
        <v>116</v>
      </c>
      <c r="E160" s="193" t="s">
        <v>4063</v>
      </c>
      <c r="F160" s="41" t="s">
        <v>4064</v>
      </c>
      <c r="H160" s="33"/>
    </row>
    <row r="161" spans="1:8" ht="19.5" x14ac:dyDescent="0.2">
      <c r="A161" s="191" t="s">
        <v>615</v>
      </c>
      <c r="B161" s="191" t="s">
        <v>617</v>
      </c>
      <c r="C161" s="191" t="s">
        <v>148</v>
      </c>
      <c r="D161" s="191">
        <v>9243</v>
      </c>
      <c r="E161" s="193" t="s">
        <v>4063</v>
      </c>
      <c r="F161" s="41" t="s">
        <v>4064</v>
      </c>
      <c r="H161" s="33"/>
    </row>
    <row r="162" spans="1:8" ht="19.5" x14ac:dyDescent="0.2">
      <c r="A162" s="191" t="s">
        <v>619</v>
      </c>
      <c r="B162" s="191" t="s">
        <v>621</v>
      </c>
      <c r="C162" s="191" t="s">
        <v>148</v>
      </c>
      <c r="D162" s="191">
        <v>9978</v>
      </c>
      <c r="E162" s="193" t="s">
        <v>4063</v>
      </c>
      <c r="F162" s="41" t="s">
        <v>4064</v>
      </c>
      <c r="H162" s="33"/>
    </row>
    <row r="163" spans="1:8" ht="19.5" x14ac:dyDescent="0.2">
      <c r="A163" s="191" t="s">
        <v>623</v>
      </c>
      <c r="B163" s="191" t="s">
        <v>625</v>
      </c>
      <c r="C163" s="191" t="s">
        <v>148</v>
      </c>
      <c r="D163" s="191">
        <v>2523</v>
      </c>
      <c r="E163" s="193" t="s">
        <v>4063</v>
      </c>
      <c r="F163" s="41" t="s">
        <v>4064</v>
      </c>
      <c r="H163" s="33"/>
    </row>
    <row r="164" spans="1:8" ht="19.5" x14ac:dyDescent="0.2">
      <c r="A164" s="191" t="s">
        <v>627</v>
      </c>
      <c r="B164" s="191" t="s">
        <v>629</v>
      </c>
      <c r="C164" s="191" t="s">
        <v>148</v>
      </c>
      <c r="D164" s="191">
        <v>308</v>
      </c>
      <c r="E164" s="193" t="s">
        <v>4063</v>
      </c>
      <c r="F164" s="41" t="s">
        <v>4064</v>
      </c>
      <c r="H164" s="33"/>
    </row>
    <row r="165" spans="1:8" ht="19.5" x14ac:dyDescent="0.2">
      <c r="A165" s="191" t="s">
        <v>631</v>
      </c>
      <c r="B165" s="191" t="s">
        <v>633</v>
      </c>
      <c r="C165" s="191" t="s">
        <v>148</v>
      </c>
      <c r="D165" s="191">
        <v>53</v>
      </c>
      <c r="E165" s="193" t="s">
        <v>4063</v>
      </c>
      <c r="F165" s="41" t="s">
        <v>4064</v>
      </c>
      <c r="H165" s="33"/>
    </row>
    <row r="166" spans="1:8" ht="19.5" x14ac:dyDescent="0.2">
      <c r="A166" s="191" t="s">
        <v>635</v>
      </c>
      <c r="B166" s="191" t="s">
        <v>637</v>
      </c>
      <c r="C166" s="191" t="s">
        <v>148</v>
      </c>
      <c r="D166" s="191">
        <v>204</v>
      </c>
      <c r="E166" s="193" t="s">
        <v>4063</v>
      </c>
      <c r="F166" s="41" t="s">
        <v>4065</v>
      </c>
      <c r="H166" s="33"/>
    </row>
    <row r="167" spans="1:8" ht="19.5" x14ac:dyDescent="0.2">
      <c r="A167" s="191" t="s">
        <v>639</v>
      </c>
      <c r="B167" s="191" t="s">
        <v>641</v>
      </c>
      <c r="C167" s="191" t="s">
        <v>67</v>
      </c>
      <c r="D167" s="191">
        <v>10</v>
      </c>
      <c r="E167" s="193" t="s">
        <v>4063</v>
      </c>
      <c r="F167" s="41" t="s">
        <v>4064</v>
      </c>
      <c r="H167" s="33"/>
    </row>
    <row r="168" spans="1:8" x14ac:dyDescent="0.2">
      <c r="A168" s="191" t="s">
        <v>643</v>
      </c>
      <c r="B168" s="191" t="s">
        <v>645</v>
      </c>
      <c r="C168" s="191" t="s">
        <v>67</v>
      </c>
      <c r="D168" s="191">
        <v>23</v>
      </c>
      <c r="E168" s="193" t="s">
        <v>4063</v>
      </c>
      <c r="F168" s="41" t="s">
        <v>4064</v>
      </c>
      <c r="H168" s="33"/>
    </row>
    <row r="169" spans="1:8" x14ac:dyDescent="0.2">
      <c r="A169" s="191" t="s">
        <v>647</v>
      </c>
      <c r="B169" s="191" t="s">
        <v>649</v>
      </c>
      <c r="C169" s="191" t="s">
        <v>67</v>
      </c>
      <c r="D169" s="191">
        <v>44</v>
      </c>
      <c r="E169" s="193" t="s">
        <v>4063</v>
      </c>
      <c r="F169" s="41" t="s">
        <v>4064</v>
      </c>
      <c r="H169" s="33"/>
    </row>
    <row r="170" spans="1:8" x14ac:dyDescent="0.2">
      <c r="A170" s="191" t="s">
        <v>651</v>
      </c>
      <c r="B170" s="191" t="s">
        <v>653</v>
      </c>
      <c r="C170" s="191" t="s">
        <v>67</v>
      </c>
      <c r="D170" s="191">
        <v>15</v>
      </c>
      <c r="E170" s="193" t="s">
        <v>4063</v>
      </c>
      <c r="F170" s="41" t="s">
        <v>4064</v>
      </c>
      <c r="H170" s="33"/>
    </row>
    <row r="171" spans="1:8" x14ac:dyDescent="0.2">
      <c r="A171" s="191" t="s">
        <v>655</v>
      </c>
      <c r="B171" s="191" t="s">
        <v>657</v>
      </c>
      <c r="C171" s="191" t="s">
        <v>67</v>
      </c>
      <c r="D171" s="191">
        <v>415</v>
      </c>
      <c r="E171" s="193" t="s">
        <v>4063</v>
      </c>
      <c r="F171" s="41" t="s">
        <v>4064</v>
      </c>
      <c r="H171" s="33"/>
    </row>
    <row r="172" spans="1:8" ht="19.5" x14ac:dyDescent="0.2">
      <c r="A172" s="191" t="s">
        <v>659</v>
      </c>
      <c r="B172" s="191" t="s">
        <v>661</v>
      </c>
      <c r="C172" s="191" t="s">
        <v>67</v>
      </c>
      <c r="D172" s="191">
        <v>91</v>
      </c>
      <c r="E172" s="193" t="s">
        <v>4063</v>
      </c>
      <c r="F172" s="41" t="s">
        <v>4064</v>
      </c>
      <c r="H172" s="33"/>
    </row>
    <row r="173" spans="1:8" ht="19.5" x14ac:dyDescent="0.2">
      <c r="A173" s="191" t="s">
        <v>663</v>
      </c>
      <c r="B173" s="191" t="s">
        <v>665</v>
      </c>
      <c r="C173" s="191" t="s">
        <v>67</v>
      </c>
      <c r="D173" s="191">
        <v>462</v>
      </c>
      <c r="E173" s="193" t="s">
        <v>4063</v>
      </c>
      <c r="F173" s="41" t="s">
        <v>4064</v>
      </c>
      <c r="H173" s="33"/>
    </row>
    <row r="174" spans="1:8" ht="19.5" x14ac:dyDescent="0.2">
      <c r="A174" s="191" t="s">
        <v>667</v>
      </c>
      <c r="B174" s="191" t="s">
        <v>669</v>
      </c>
      <c r="C174" s="191" t="s">
        <v>67</v>
      </c>
      <c r="D174" s="191">
        <v>216</v>
      </c>
      <c r="E174" s="193" t="s">
        <v>4063</v>
      </c>
      <c r="F174" s="41" t="s">
        <v>4064</v>
      </c>
      <c r="H174" s="33"/>
    </row>
    <row r="175" spans="1:8" ht="19.5" x14ac:dyDescent="0.2">
      <c r="A175" s="191" t="s">
        <v>671</v>
      </c>
      <c r="B175" s="191" t="s">
        <v>673</v>
      </c>
      <c r="C175" s="191" t="s">
        <v>67</v>
      </c>
      <c r="D175" s="191">
        <v>7</v>
      </c>
      <c r="E175" s="193" t="s">
        <v>4063</v>
      </c>
      <c r="F175" s="41" t="s">
        <v>4064</v>
      </c>
      <c r="H175" s="33"/>
    </row>
    <row r="176" spans="1:8" x14ac:dyDescent="0.2">
      <c r="A176" s="191" t="s">
        <v>675</v>
      </c>
      <c r="B176" s="191" t="s">
        <v>677</v>
      </c>
      <c r="C176" s="191" t="s">
        <v>399</v>
      </c>
      <c r="D176" s="191">
        <v>11</v>
      </c>
      <c r="E176" s="193" t="s">
        <v>4063</v>
      </c>
      <c r="F176" s="41" t="s">
        <v>4064</v>
      </c>
      <c r="H176" s="33"/>
    </row>
    <row r="177" spans="1:8" ht="19.5" x14ac:dyDescent="0.2">
      <c r="A177" s="191" t="s">
        <v>679</v>
      </c>
      <c r="B177" s="191" t="s">
        <v>681</v>
      </c>
      <c r="C177" s="191" t="s">
        <v>67</v>
      </c>
      <c r="D177" s="191">
        <v>65</v>
      </c>
      <c r="E177" s="193" t="s">
        <v>4063</v>
      </c>
      <c r="F177" s="41" t="s">
        <v>4064</v>
      </c>
      <c r="H177" s="33"/>
    </row>
    <row r="178" spans="1:8" ht="19.5" x14ac:dyDescent="0.2">
      <c r="A178" s="191" t="s">
        <v>683</v>
      </c>
      <c r="B178" s="191" t="s">
        <v>685</v>
      </c>
      <c r="C178" s="191" t="s">
        <v>67</v>
      </c>
      <c r="D178" s="191">
        <v>2</v>
      </c>
      <c r="E178" s="193" t="s">
        <v>4063</v>
      </c>
      <c r="F178" s="41" t="s">
        <v>4064</v>
      </c>
      <c r="H178" s="33"/>
    </row>
    <row r="179" spans="1:8" ht="19.5" x14ac:dyDescent="0.2">
      <c r="A179" s="191" t="s">
        <v>687</v>
      </c>
      <c r="B179" s="191" t="s">
        <v>689</v>
      </c>
      <c r="C179" s="191" t="s">
        <v>67</v>
      </c>
      <c r="D179" s="191">
        <v>5</v>
      </c>
      <c r="E179" s="193" t="s">
        <v>4063</v>
      </c>
      <c r="F179" s="41" t="s">
        <v>4064</v>
      </c>
      <c r="H179" s="33"/>
    </row>
    <row r="180" spans="1:8" ht="19.5" x14ac:dyDescent="0.2">
      <c r="A180" s="191" t="s">
        <v>691</v>
      </c>
      <c r="B180" s="191" t="s">
        <v>693</v>
      </c>
      <c r="C180" s="191" t="s">
        <v>67</v>
      </c>
      <c r="D180" s="191">
        <v>29</v>
      </c>
      <c r="E180" s="193" t="s">
        <v>4063</v>
      </c>
      <c r="F180" s="41" t="s">
        <v>4064</v>
      </c>
      <c r="H180" s="33"/>
    </row>
    <row r="181" spans="1:8" ht="19.5" x14ac:dyDescent="0.2">
      <c r="A181" s="191" t="s">
        <v>695</v>
      </c>
      <c r="B181" s="191" t="s">
        <v>697</v>
      </c>
      <c r="C181" s="191" t="s">
        <v>67</v>
      </c>
      <c r="D181" s="191">
        <v>249</v>
      </c>
      <c r="E181" s="193" t="s">
        <v>4063</v>
      </c>
      <c r="F181" s="41" t="s">
        <v>4064</v>
      </c>
      <c r="H181" s="33"/>
    </row>
    <row r="182" spans="1:8" ht="19.5" x14ac:dyDescent="0.2">
      <c r="A182" s="191" t="s">
        <v>699</v>
      </c>
      <c r="B182" s="191" t="s">
        <v>701</v>
      </c>
      <c r="C182" s="191" t="s">
        <v>67</v>
      </c>
      <c r="D182" s="191">
        <v>152</v>
      </c>
      <c r="E182" s="193" t="s">
        <v>4063</v>
      </c>
      <c r="F182" s="41" t="s">
        <v>4064</v>
      </c>
      <c r="H182" s="33"/>
    </row>
    <row r="183" spans="1:8" ht="19.5" x14ac:dyDescent="0.2">
      <c r="A183" s="191" t="s">
        <v>703</v>
      </c>
      <c r="B183" s="191" t="s">
        <v>705</v>
      </c>
      <c r="C183" s="191" t="s">
        <v>67</v>
      </c>
      <c r="D183" s="191">
        <v>9</v>
      </c>
      <c r="E183" s="193" t="s">
        <v>4063</v>
      </c>
      <c r="F183" s="41" t="s">
        <v>4064</v>
      </c>
      <c r="H183" s="33"/>
    </row>
    <row r="184" spans="1:8" ht="19.5" x14ac:dyDescent="0.2">
      <c r="A184" s="191" t="s">
        <v>707</v>
      </c>
      <c r="B184" s="191" t="s">
        <v>709</v>
      </c>
      <c r="C184" s="191" t="s">
        <v>67</v>
      </c>
      <c r="D184" s="191">
        <v>753</v>
      </c>
      <c r="E184" s="193" t="s">
        <v>4063</v>
      </c>
      <c r="F184" s="41" t="s">
        <v>4064</v>
      </c>
      <c r="H184" s="33"/>
    </row>
    <row r="185" spans="1:8" ht="19.5" x14ac:dyDescent="0.2">
      <c r="A185" s="191" t="s">
        <v>711</v>
      </c>
      <c r="B185" s="191" t="s">
        <v>713</v>
      </c>
      <c r="C185" s="191" t="s">
        <v>67</v>
      </c>
      <c r="D185" s="191">
        <v>63</v>
      </c>
      <c r="E185" s="193" t="s">
        <v>4063</v>
      </c>
      <c r="F185" s="41" t="s">
        <v>4064</v>
      </c>
      <c r="H185" s="33"/>
    </row>
    <row r="186" spans="1:8" ht="19.5" x14ac:dyDescent="0.2">
      <c r="A186" s="191" t="s">
        <v>715</v>
      </c>
      <c r="B186" s="191" t="s">
        <v>717</v>
      </c>
      <c r="C186" s="191" t="s">
        <v>67</v>
      </c>
      <c r="D186" s="191">
        <v>15</v>
      </c>
      <c r="E186" s="193" t="s">
        <v>4063</v>
      </c>
      <c r="F186" s="41" t="s">
        <v>4064</v>
      </c>
      <c r="H186" s="33"/>
    </row>
    <row r="187" spans="1:8" x14ac:dyDescent="0.2">
      <c r="A187" s="191" t="s">
        <v>719</v>
      </c>
      <c r="B187" s="191" t="s">
        <v>721</v>
      </c>
      <c r="C187" s="191" t="s">
        <v>67</v>
      </c>
      <c r="D187" s="191">
        <v>1</v>
      </c>
      <c r="E187" s="193" t="s">
        <v>4063</v>
      </c>
      <c r="F187" s="41" t="s">
        <v>4064</v>
      </c>
      <c r="H187" s="33"/>
    </row>
    <row r="188" spans="1:8" ht="19.5" x14ac:dyDescent="0.2">
      <c r="A188" s="191" t="s">
        <v>723</v>
      </c>
      <c r="B188" s="191" t="s">
        <v>725</v>
      </c>
      <c r="C188" s="191" t="s">
        <v>67</v>
      </c>
      <c r="D188" s="191">
        <v>1</v>
      </c>
      <c r="E188" s="193" t="s">
        <v>4063</v>
      </c>
      <c r="F188" s="41" t="s">
        <v>4064</v>
      </c>
      <c r="H188" s="33"/>
    </row>
    <row r="189" spans="1:8" ht="19.5" x14ac:dyDescent="0.2">
      <c r="A189" s="191" t="s">
        <v>727</v>
      </c>
      <c r="B189" s="191" t="s">
        <v>729</v>
      </c>
      <c r="C189" s="191" t="s">
        <v>67</v>
      </c>
      <c r="D189" s="191">
        <v>4</v>
      </c>
      <c r="E189" s="193" t="s">
        <v>4063</v>
      </c>
      <c r="F189" s="41" t="s">
        <v>4064</v>
      </c>
      <c r="H189" s="33"/>
    </row>
    <row r="190" spans="1:8" ht="19.5" x14ac:dyDescent="0.2">
      <c r="A190" s="191" t="s">
        <v>731</v>
      </c>
      <c r="B190" s="191" t="s">
        <v>733</v>
      </c>
      <c r="C190" s="191" t="s">
        <v>67</v>
      </c>
      <c r="D190" s="191">
        <v>7</v>
      </c>
      <c r="E190" s="193" t="s">
        <v>4063</v>
      </c>
      <c r="F190" s="41" t="s">
        <v>4064</v>
      </c>
      <c r="H190" s="33"/>
    </row>
    <row r="191" spans="1:8" ht="19.5" x14ac:dyDescent="0.2">
      <c r="A191" s="191" t="s">
        <v>735</v>
      </c>
      <c r="B191" s="191" t="s">
        <v>737</v>
      </c>
      <c r="C191" s="191" t="s">
        <v>67</v>
      </c>
      <c r="D191" s="191">
        <v>458</v>
      </c>
      <c r="E191" s="193" t="s">
        <v>4063</v>
      </c>
      <c r="F191" s="41" t="s">
        <v>4064</v>
      </c>
      <c r="H191" s="33"/>
    </row>
    <row r="192" spans="1:8" x14ac:dyDescent="0.2">
      <c r="A192" s="191" t="s">
        <v>739</v>
      </c>
      <c r="B192" s="191" t="s">
        <v>741</v>
      </c>
      <c r="C192" s="191" t="s">
        <v>67</v>
      </c>
      <c r="D192" s="191">
        <v>18</v>
      </c>
      <c r="E192" s="193" t="s">
        <v>4063</v>
      </c>
      <c r="F192" s="41" t="s">
        <v>4064</v>
      </c>
      <c r="H192" s="33"/>
    </row>
    <row r="193" spans="1:8" ht="19.5" x14ac:dyDescent="0.2">
      <c r="A193" s="191" t="s">
        <v>742</v>
      </c>
      <c r="B193" s="191" t="s">
        <v>744</v>
      </c>
      <c r="C193" s="191" t="s">
        <v>67</v>
      </c>
      <c r="D193" s="191">
        <v>10</v>
      </c>
      <c r="E193" s="193" t="s">
        <v>4063</v>
      </c>
      <c r="F193" s="41" t="s">
        <v>4064</v>
      </c>
      <c r="H193" s="33"/>
    </row>
    <row r="194" spans="1:8" ht="19.5" x14ac:dyDescent="0.2">
      <c r="A194" s="191" t="s">
        <v>746</v>
      </c>
      <c r="B194" s="191" t="s">
        <v>748</v>
      </c>
      <c r="C194" s="191" t="s">
        <v>67</v>
      </c>
      <c r="D194" s="191">
        <v>2</v>
      </c>
      <c r="E194" s="193" t="s">
        <v>4063</v>
      </c>
      <c r="F194" s="41" t="s">
        <v>4064</v>
      </c>
      <c r="H194" s="33"/>
    </row>
    <row r="195" spans="1:8" x14ac:dyDescent="0.2">
      <c r="A195" s="191" t="s">
        <v>750</v>
      </c>
      <c r="B195" s="191" t="s">
        <v>752</v>
      </c>
      <c r="C195" s="191" t="s">
        <v>67</v>
      </c>
      <c r="D195" s="191">
        <v>2</v>
      </c>
      <c r="E195" s="193" t="s">
        <v>4063</v>
      </c>
      <c r="F195" s="41" t="s">
        <v>4064</v>
      </c>
      <c r="H195" s="33"/>
    </row>
    <row r="196" spans="1:8" x14ac:dyDescent="0.2">
      <c r="A196" s="191" t="s">
        <v>754</v>
      </c>
      <c r="B196" s="191" t="s">
        <v>756</v>
      </c>
      <c r="C196" s="191" t="s">
        <v>67</v>
      </c>
      <c r="D196" s="191">
        <v>2</v>
      </c>
      <c r="E196" s="193" t="s">
        <v>4063</v>
      </c>
      <c r="F196" s="41" t="s">
        <v>4064</v>
      </c>
      <c r="H196" s="33"/>
    </row>
    <row r="197" spans="1:8" x14ac:dyDescent="0.2">
      <c r="A197" s="191" t="s">
        <v>758</v>
      </c>
      <c r="B197" s="191" t="s">
        <v>760</v>
      </c>
      <c r="C197" s="191" t="s">
        <v>761</v>
      </c>
      <c r="D197" s="191">
        <v>1</v>
      </c>
      <c r="E197" s="193" t="s">
        <v>4063</v>
      </c>
      <c r="F197" s="41" t="s">
        <v>4064</v>
      </c>
      <c r="H197" s="33"/>
    </row>
    <row r="198" spans="1:8" ht="19.5" x14ac:dyDescent="0.2">
      <c r="A198" s="191" t="s">
        <v>763</v>
      </c>
      <c r="B198" s="191" t="s">
        <v>765</v>
      </c>
      <c r="C198" s="191" t="s">
        <v>148</v>
      </c>
      <c r="D198" s="191">
        <v>3205</v>
      </c>
      <c r="E198" s="193" t="s">
        <v>4063</v>
      </c>
      <c r="F198" s="41" t="s">
        <v>4064</v>
      </c>
      <c r="H198" s="33"/>
    </row>
    <row r="199" spans="1:8" x14ac:dyDescent="0.2">
      <c r="A199" s="191" t="s">
        <v>767</v>
      </c>
      <c r="B199" s="191" t="s">
        <v>768</v>
      </c>
      <c r="C199" s="191"/>
      <c r="D199" s="191"/>
      <c r="E199" s="193" t="s">
        <v>52</v>
      </c>
      <c r="F199" s="41"/>
      <c r="H199" s="33"/>
    </row>
    <row r="200" spans="1:8" ht="29.25" x14ac:dyDescent="0.2">
      <c r="A200" s="191" t="s">
        <v>769</v>
      </c>
      <c r="B200" s="191" t="s">
        <v>771</v>
      </c>
      <c r="C200" s="191" t="s">
        <v>67</v>
      </c>
      <c r="D200" s="191">
        <v>16</v>
      </c>
      <c r="E200" s="193" t="s">
        <v>4066</v>
      </c>
      <c r="F200" s="41" t="s">
        <v>4067</v>
      </c>
      <c r="H200" s="33"/>
    </row>
    <row r="201" spans="1:8" ht="29.25" x14ac:dyDescent="0.2">
      <c r="A201" s="191" t="s">
        <v>773</v>
      </c>
      <c r="B201" s="191" t="s">
        <v>775</v>
      </c>
      <c r="C201" s="191" t="s">
        <v>67</v>
      </c>
      <c r="D201" s="191">
        <v>89</v>
      </c>
      <c r="E201" s="193" t="s">
        <v>4066</v>
      </c>
      <c r="F201" s="41" t="s">
        <v>4067</v>
      </c>
      <c r="H201" s="33"/>
    </row>
    <row r="202" spans="1:8" ht="29.25" x14ac:dyDescent="0.2">
      <c r="A202" s="191" t="s">
        <v>777</v>
      </c>
      <c r="B202" s="191" t="s">
        <v>779</v>
      </c>
      <c r="C202" s="191" t="s">
        <v>67</v>
      </c>
      <c r="D202" s="191">
        <v>24</v>
      </c>
      <c r="E202" s="193" t="s">
        <v>4066</v>
      </c>
      <c r="F202" s="41" t="s">
        <v>4067</v>
      </c>
      <c r="H202" s="33"/>
    </row>
    <row r="203" spans="1:8" ht="29.25" x14ac:dyDescent="0.2">
      <c r="A203" s="191" t="s">
        <v>781</v>
      </c>
      <c r="B203" s="191" t="s">
        <v>783</v>
      </c>
      <c r="C203" s="191" t="s">
        <v>67</v>
      </c>
      <c r="D203" s="191">
        <v>3</v>
      </c>
      <c r="E203" s="193" t="s">
        <v>4066</v>
      </c>
      <c r="F203" s="41" t="s">
        <v>4067</v>
      </c>
      <c r="H203" s="33"/>
    </row>
    <row r="204" spans="1:8" ht="19.5" x14ac:dyDescent="0.2">
      <c r="A204" s="191" t="s">
        <v>785</v>
      </c>
      <c r="B204" s="191" t="s">
        <v>787</v>
      </c>
      <c r="C204" s="191" t="s">
        <v>148</v>
      </c>
      <c r="D204" s="191">
        <v>61.91</v>
      </c>
      <c r="E204" s="193" t="s">
        <v>4066</v>
      </c>
      <c r="F204" s="41" t="s">
        <v>4067</v>
      </c>
      <c r="H204" s="33"/>
    </row>
    <row r="205" spans="1:8" ht="19.5" x14ac:dyDescent="0.2">
      <c r="A205" s="191" t="s">
        <v>789</v>
      </c>
      <c r="B205" s="191" t="s">
        <v>791</v>
      </c>
      <c r="C205" s="191" t="s">
        <v>148</v>
      </c>
      <c r="D205" s="191">
        <v>468.17</v>
      </c>
      <c r="E205" s="193" t="s">
        <v>4066</v>
      </c>
      <c r="F205" s="41" t="s">
        <v>4067</v>
      </c>
      <c r="H205" s="33"/>
    </row>
    <row r="206" spans="1:8" ht="19.5" x14ac:dyDescent="0.2">
      <c r="A206" s="191" t="s">
        <v>793</v>
      </c>
      <c r="B206" s="191" t="s">
        <v>795</v>
      </c>
      <c r="C206" s="191" t="s">
        <v>148</v>
      </c>
      <c r="D206" s="191">
        <v>154.26</v>
      </c>
      <c r="E206" s="193" t="s">
        <v>4068</v>
      </c>
      <c r="F206" s="41" t="s">
        <v>4069</v>
      </c>
      <c r="H206" s="33"/>
    </row>
    <row r="207" spans="1:8" ht="19.5" x14ac:dyDescent="0.2">
      <c r="A207" s="191" t="s">
        <v>797</v>
      </c>
      <c r="B207" s="191" t="s">
        <v>799</v>
      </c>
      <c r="C207" s="191" t="s">
        <v>148</v>
      </c>
      <c r="D207" s="191">
        <v>15.61</v>
      </c>
      <c r="E207" s="193" t="s">
        <v>4066</v>
      </c>
      <c r="F207" s="41" t="s">
        <v>4067</v>
      </c>
      <c r="H207" s="33"/>
    </row>
    <row r="208" spans="1:8" ht="19.5" x14ac:dyDescent="0.2">
      <c r="A208" s="191" t="s">
        <v>801</v>
      </c>
      <c r="B208" s="191" t="s">
        <v>803</v>
      </c>
      <c r="C208" s="191" t="s">
        <v>67</v>
      </c>
      <c r="D208" s="191">
        <v>32</v>
      </c>
      <c r="E208" s="193" t="s">
        <v>4066</v>
      </c>
      <c r="F208" s="41" t="s">
        <v>4067</v>
      </c>
      <c r="H208" s="33"/>
    </row>
    <row r="209" spans="1:8" ht="19.5" x14ac:dyDescent="0.2">
      <c r="A209" s="191" t="s">
        <v>805</v>
      </c>
      <c r="B209" s="191" t="s">
        <v>807</v>
      </c>
      <c r="C209" s="191" t="s">
        <v>67</v>
      </c>
      <c r="D209" s="191">
        <v>178</v>
      </c>
      <c r="E209" s="193" t="s">
        <v>4066</v>
      </c>
      <c r="F209" s="41" t="s">
        <v>4067</v>
      </c>
      <c r="H209" s="33"/>
    </row>
    <row r="210" spans="1:8" ht="19.5" x14ac:dyDescent="0.2">
      <c r="A210" s="191" t="s">
        <v>809</v>
      </c>
      <c r="B210" s="191" t="s">
        <v>811</v>
      </c>
      <c r="C210" s="191" t="s">
        <v>67</v>
      </c>
      <c r="D210" s="191">
        <v>48</v>
      </c>
      <c r="E210" s="193" t="s">
        <v>4066</v>
      </c>
      <c r="F210" s="41" t="s">
        <v>4067</v>
      </c>
      <c r="H210" s="33"/>
    </row>
    <row r="211" spans="1:8" ht="19.5" x14ac:dyDescent="0.2">
      <c r="A211" s="191" t="s">
        <v>813</v>
      </c>
      <c r="B211" s="191" t="s">
        <v>815</v>
      </c>
      <c r="C211" s="191" t="s">
        <v>67</v>
      </c>
      <c r="D211" s="191">
        <v>6</v>
      </c>
      <c r="E211" s="193" t="s">
        <v>4066</v>
      </c>
      <c r="F211" s="41" t="s">
        <v>4067</v>
      </c>
      <c r="H211" s="33"/>
    </row>
    <row r="212" spans="1:8" ht="29.25" x14ac:dyDescent="0.2">
      <c r="A212" s="191" t="s">
        <v>817</v>
      </c>
      <c r="B212" s="191" t="s">
        <v>819</v>
      </c>
      <c r="C212" s="191" t="s">
        <v>67</v>
      </c>
      <c r="D212" s="191">
        <v>1</v>
      </c>
      <c r="E212" s="193" t="s">
        <v>4066</v>
      </c>
      <c r="F212" s="41" t="s">
        <v>4070</v>
      </c>
      <c r="H212" s="33"/>
    </row>
    <row r="213" spans="1:8" ht="29.25" x14ac:dyDescent="0.2">
      <c r="A213" s="191" t="s">
        <v>821</v>
      </c>
      <c r="B213" s="191" t="s">
        <v>823</v>
      </c>
      <c r="C213" s="191" t="s">
        <v>67</v>
      </c>
      <c r="D213" s="191">
        <v>1</v>
      </c>
      <c r="E213" s="193" t="s">
        <v>4066</v>
      </c>
      <c r="F213" s="41" t="s">
        <v>4070</v>
      </c>
      <c r="H213" s="33"/>
    </row>
    <row r="214" spans="1:8" x14ac:dyDescent="0.2">
      <c r="A214" s="191" t="s">
        <v>825</v>
      </c>
      <c r="B214" s="191" t="s">
        <v>827</v>
      </c>
      <c r="C214" s="191" t="s">
        <v>399</v>
      </c>
      <c r="D214" s="191">
        <v>1</v>
      </c>
      <c r="E214" s="193" t="s">
        <v>4066</v>
      </c>
      <c r="F214" s="41" t="s">
        <v>4070</v>
      </c>
      <c r="H214" s="33"/>
    </row>
    <row r="215" spans="1:8" ht="19.5" x14ac:dyDescent="0.2">
      <c r="A215" s="191" t="s">
        <v>829</v>
      </c>
      <c r="B215" s="191" t="s">
        <v>831</v>
      </c>
      <c r="C215" s="191" t="s">
        <v>67</v>
      </c>
      <c r="D215" s="191">
        <v>3</v>
      </c>
      <c r="E215" s="193" t="s">
        <v>4066</v>
      </c>
      <c r="F215" s="41" t="s">
        <v>4070</v>
      </c>
      <c r="H215" s="33"/>
    </row>
    <row r="216" spans="1:8" ht="19.5" x14ac:dyDescent="0.2">
      <c r="A216" s="191" t="s">
        <v>833</v>
      </c>
      <c r="B216" s="191" t="s">
        <v>835</v>
      </c>
      <c r="C216" s="191" t="s">
        <v>67</v>
      </c>
      <c r="D216" s="191">
        <v>1</v>
      </c>
      <c r="E216" s="193" t="s">
        <v>4066</v>
      </c>
      <c r="F216" s="41" t="s">
        <v>4070</v>
      </c>
      <c r="H216" s="33"/>
    </row>
    <row r="217" spans="1:8" ht="19.5" x14ac:dyDescent="0.2">
      <c r="A217" s="191" t="s">
        <v>837</v>
      </c>
      <c r="B217" s="191" t="s">
        <v>839</v>
      </c>
      <c r="C217" s="191" t="s">
        <v>67</v>
      </c>
      <c r="D217" s="191">
        <v>2</v>
      </c>
      <c r="E217" s="193" t="s">
        <v>4066</v>
      </c>
      <c r="F217" s="41" t="s">
        <v>4070</v>
      </c>
      <c r="H217" s="33"/>
    </row>
    <row r="218" spans="1:8" ht="29.25" x14ac:dyDescent="0.2">
      <c r="A218" s="191" t="s">
        <v>841</v>
      </c>
      <c r="B218" s="191" t="s">
        <v>843</v>
      </c>
      <c r="C218" s="191" t="s">
        <v>148</v>
      </c>
      <c r="D218" s="191">
        <v>49</v>
      </c>
      <c r="E218" s="193" t="s">
        <v>4071</v>
      </c>
      <c r="F218" s="41" t="s">
        <v>52</v>
      </c>
      <c r="H218" s="33"/>
    </row>
    <row r="219" spans="1:8" ht="29.25" x14ac:dyDescent="0.2">
      <c r="A219" s="191" t="s">
        <v>845</v>
      </c>
      <c r="B219" s="191" t="s">
        <v>847</v>
      </c>
      <c r="C219" s="191" t="s">
        <v>148</v>
      </c>
      <c r="D219" s="191">
        <v>69</v>
      </c>
      <c r="E219" s="193" t="s">
        <v>4071</v>
      </c>
      <c r="F219" s="41" t="s">
        <v>4072</v>
      </c>
      <c r="H219" s="33"/>
    </row>
    <row r="220" spans="1:8" ht="29.25" x14ac:dyDescent="0.2">
      <c r="A220" s="191" t="s">
        <v>849</v>
      </c>
      <c r="B220" s="191" t="s">
        <v>851</v>
      </c>
      <c r="C220" s="191" t="s">
        <v>148</v>
      </c>
      <c r="D220" s="191">
        <v>70</v>
      </c>
      <c r="E220" s="193" t="s">
        <v>4066</v>
      </c>
      <c r="F220" s="41" t="s">
        <v>4070</v>
      </c>
      <c r="H220" s="33"/>
    </row>
    <row r="221" spans="1:8" ht="19.5" x14ac:dyDescent="0.2">
      <c r="A221" s="191" t="s">
        <v>853</v>
      </c>
      <c r="B221" s="191" t="s">
        <v>855</v>
      </c>
      <c r="C221" s="191" t="s">
        <v>67</v>
      </c>
      <c r="D221" s="191">
        <v>1</v>
      </c>
      <c r="E221" s="193" t="s">
        <v>4066</v>
      </c>
      <c r="F221" s="41" t="s">
        <v>4070</v>
      </c>
      <c r="H221" s="33"/>
    </row>
    <row r="222" spans="1:8" ht="19.5" x14ac:dyDescent="0.2">
      <c r="A222" s="191" t="s">
        <v>857</v>
      </c>
      <c r="B222" s="191" t="s">
        <v>859</v>
      </c>
      <c r="C222" s="191" t="s">
        <v>67</v>
      </c>
      <c r="D222" s="191">
        <v>1</v>
      </c>
      <c r="E222" s="193" t="s">
        <v>4066</v>
      </c>
      <c r="F222" s="41" t="s">
        <v>4070</v>
      </c>
      <c r="H222" s="33"/>
    </row>
    <row r="223" spans="1:8" ht="29.25" x14ac:dyDescent="0.2">
      <c r="A223" s="191" t="s">
        <v>861</v>
      </c>
      <c r="B223" s="191" t="s">
        <v>863</v>
      </c>
      <c r="C223" s="191" t="s">
        <v>67</v>
      </c>
      <c r="D223" s="191">
        <v>3</v>
      </c>
      <c r="E223" s="193" t="s">
        <v>4066</v>
      </c>
      <c r="F223" s="41" t="s">
        <v>4070</v>
      </c>
      <c r="H223" s="33"/>
    </row>
    <row r="224" spans="1:8" ht="29.25" x14ac:dyDescent="0.2">
      <c r="A224" s="191" t="s">
        <v>865</v>
      </c>
      <c r="B224" s="191" t="s">
        <v>867</v>
      </c>
      <c r="C224" s="191" t="s">
        <v>67</v>
      </c>
      <c r="D224" s="191">
        <v>8</v>
      </c>
      <c r="E224" s="193" t="s">
        <v>4066</v>
      </c>
      <c r="F224" s="41" t="s">
        <v>4070</v>
      </c>
      <c r="H224" s="33"/>
    </row>
    <row r="225" spans="1:8" ht="29.25" x14ac:dyDescent="0.2">
      <c r="A225" s="191" t="s">
        <v>869</v>
      </c>
      <c r="B225" s="191" t="s">
        <v>871</v>
      </c>
      <c r="C225" s="191" t="s">
        <v>67</v>
      </c>
      <c r="D225" s="191">
        <v>4</v>
      </c>
      <c r="E225" s="193" t="s">
        <v>4066</v>
      </c>
      <c r="F225" s="41" t="s">
        <v>4070</v>
      </c>
      <c r="H225" s="33"/>
    </row>
    <row r="226" spans="1:8" ht="19.5" x14ac:dyDescent="0.2">
      <c r="A226" s="191" t="s">
        <v>873</v>
      </c>
      <c r="B226" s="191" t="s">
        <v>875</v>
      </c>
      <c r="C226" s="191" t="s">
        <v>67</v>
      </c>
      <c r="D226" s="191">
        <v>158</v>
      </c>
      <c r="E226" s="193" t="s">
        <v>4066</v>
      </c>
      <c r="F226" s="41" t="s">
        <v>4073</v>
      </c>
      <c r="H226" s="33"/>
    </row>
    <row r="227" spans="1:8" ht="19.5" x14ac:dyDescent="0.2">
      <c r="A227" s="191" t="s">
        <v>877</v>
      </c>
      <c r="B227" s="191" t="s">
        <v>879</v>
      </c>
      <c r="C227" s="191" t="s">
        <v>148</v>
      </c>
      <c r="D227" s="191">
        <v>289</v>
      </c>
      <c r="E227" s="193" t="s">
        <v>4066</v>
      </c>
      <c r="F227" s="41" t="s">
        <v>4073</v>
      </c>
      <c r="H227" s="33"/>
    </row>
    <row r="228" spans="1:8" ht="19.5" x14ac:dyDescent="0.2">
      <c r="A228" s="191" t="s">
        <v>881</v>
      </c>
      <c r="B228" s="191" t="s">
        <v>883</v>
      </c>
      <c r="C228" s="191" t="s">
        <v>148</v>
      </c>
      <c r="D228" s="191">
        <v>357</v>
      </c>
      <c r="E228" s="193" t="s">
        <v>4066</v>
      </c>
      <c r="F228" s="41" t="s">
        <v>4073</v>
      </c>
      <c r="H228" s="33"/>
    </row>
    <row r="229" spans="1:8" ht="19.5" x14ac:dyDescent="0.2">
      <c r="A229" s="191" t="s">
        <v>885</v>
      </c>
      <c r="B229" s="191" t="s">
        <v>887</v>
      </c>
      <c r="C229" s="191" t="s">
        <v>148</v>
      </c>
      <c r="D229" s="191">
        <v>1052</v>
      </c>
      <c r="E229" s="193" t="s">
        <v>4066</v>
      </c>
      <c r="F229" s="41" t="s">
        <v>4073</v>
      </c>
      <c r="H229" s="33"/>
    </row>
    <row r="230" spans="1:8" ht="19.5" x14ac:dyDescent="0.2">
      <c r="A230" s="191" t="s">
        <v>889</v>
      </c>
      <c r="B230" s="191" t="s">
        <v>891</v>
      </c>
      <c r="C230" s="191" t="s">
        <v>148</v>
      </c>
      <c r="D230" s="191">
        <v>1863</v>
      </c>
      <c r="E230" s="193" t="s">
        <v>4066</v>
      </c>
      <c r="F230" s="41" t="s">
        <v>4073</v>
      </c>
      <c r="H230" s="33"/>
    </row>
    <row r="231" spans="1:8" ht="19.5" x14ac:dyDescent="0.2">
      <c r="A231" s="191" t="s">
        <v>893</v>
      </c>
      <c r="B231" s="191" t="s">
        <v>895</v>
      </c>
      <c r="C231" s="191" t="s">
        <v>148</v>
      </c>
      <c r="D231" s="191">
        <v>708</v>
      </c>
      <c r="E231" s="193" t="s">
        <v>4066</v>
      </c>
      <c r="F231" s="41" t="s">
        <v>4073</v>
      </c>
      <c r="H231" s="33"/>
    </row>
    <row r="232" spans="1:8" ht="19.5" x14ac:dyDescent="0.2">
      <c r="A232" s="191" t="s">
        <v>897</v>
      </c>
      <c r="B232" s="191" t="s">
        <v>621</v>
      </c>
      <c r="C232" s="191" t="s">
        <v>148</v>
      </c>
      <c r="D232" s="191">
        <v>2004</v>
      </c>
      <c r="E232" s="193" t="s">
        <v>4066</v>
      </c>
      <c r="F232" s="41" t="s">
        <v>4073</v>
      </c>
      <c r="H232" s="33"/>
    </row>
    <row r="233" spans="1:8" ht="29.25" x14ac:dyDescent="0.2">
      <c r="A233" s="191" t="s">
        <v>898</v>
      </c>
      <c r="B233" s="191" t="s">
        <v>507</v>
      </c>
      <c r="C233" s="191" t="s">
        <v>67</v>
      </c>
      <c r="D233" s="191">
        <v>2</v>
      </c>
      <c r="E233" s="193" t="s">
        <v>4066</v>
      </c>
      <c r="F233" s="41" t="s">
        <v>4074</v>
      </c>
      <c r="H233" s="33"/>
    </row>
    <row r="234" spans="1:8" ht="29.25" x14ac:dyDescent="0.2">
      <c r="A234" s="191" t="s">
        <v>899</v>
      </c>
      <c r="B234" s="191" t="s">
        <v>511</v>
      </c>
      <c r="C234" s="191" t="s">
        <v>67</v>
      </c>
      <c r="D234" s="191">
        <v>2</v>
      </c>
      <c r="E234" s="193" t="s">
        <v>4066</v>
      </c>
      <c r="F234" s="41" t="s">
        <v>4074</v>
      </c>
      <c r="H234" s="33"/>
    </row>
    <row r="235" spans="1:8" ht="19.5" x14ac:dyDescent="0.2">
      <c r="A235" s="191" t="s">
        <v>900</v>
      </c>
      <c r="B235" s="191" t="s">
        <v>902</v>
      </c>
      <c r="C235" s="191" t="s">
        <v>67</v>
      </c>
      <c r="D235" s="191">
        <v>1</v>
      </c>
      <c r="E235" s="193" t="s">
        <v>4066</v>
      </c>
      <c r="F235" s="41" t="s">
        <v>4074</v>
      </c>
      <c r="H235" s="33"/>
    </row>
    <row r="236" spans="1:8" ht="29.25" x14ac:dyDescent="0.2">
      <c r="A236" s="191" t="s">
        <v>904</v>
      </c>
      <c r="B236" s="191" t="s">
        <v>515</v>
      </c>
      <c r="C236" s="191" t="s">
        <v>67</v>
      </c>
      <c r="D236" s="191">
        <v>13</v>
      </c>
      <c r="E236" s="193" t="s">
        <v>4066</v>
      </c>
      <c r="F236" s="41" t="s">
        <v>4074</v>
      </c>
      <c r="H236" s="33"/>
    </row>
    <row r="237" spans="1:8" ht="29.25" x14ac:dyDescent="0.2">
      <c r="A237" s="191" t="s">
        <v>905</v>
      </c>
      <c r="B237" s="191" t="s">
        <v>907</v>
      </c>
      <c r="C237" s="191" t="s">
        <v>67</v>
      </c>
      <c r="D237" s="191">
        <v>1</v>
      </c>
      <c r="E237" s="193" t="s">
        <v>4066</v>
      </c>
      <c r="F237" s="41" t="s">
        <v>4074</v>
      </c>
      <c r="H237" s="33"/>
    </row>
    <row r="238" spans="1:8" ht="29.25" x14ac:dyDescent="0.2">
      <c r="A238" s="191" t="s">
        <v>909</v>
      </c>
      <c r="B238" s="191" t="s">
        <v>911</v>
      </c>
      <c r="C238" s="191" t="s">
        <v>67</v>
      </c>
      <c r="D238" s="191">
        <v>1</v>
      </c>
      <c r="E238" s="193" t="s">
        <v>4066</v>
      </c>
      <c r="F238" s="41" t="s">
        <v>4074</v>
      </c>
      <c r="H238" s="33"/>
    </row>
    <row r="239" spans="1:8" ht="29.25" x14ac:dyDescent="0.2">
      <c r="A239" s="191" t="s">
        <v>913</v>
      </c>
      <c r="B239" s="191" t="s">
        <v>915</v>
      </c>
      <c r="C239" s="191" t="s">
        <v>67</v>
      </c>
      <c r="D239" s="191">
        <v>1</v>
      </c>
      <c r="E239" s="193" t="s">
        <v>4066</v>
      </c>
      <c r="F239" s="41" t="s">
        <v>4074</v>
      </c>
      <c r="H239" s="33"/>
    </row>
    <row r="240" spans="1:8" ht="19.5" x14ac:dyDescent="0.2">
      <c r="A240" s="191" t="s">
        <v>917</v>
      </c>
      <c r="B240" s="191" t="s">
        <v>554</v>
      </c>
      <c r="C240" s="191" t="s">
        <v>67</v>
      </c>
      <c r="D240" s="191">
        <v>118</v>
      </c>
      <c r="E240" s="193" t="s">
        <v>4066</v>
      </c>
      <c r="F240" s="41" t="s">
        <v>4075</v>
      </c>
      <c r="H240" s="33"/>
    </row>
    <row r="241" spans="1:8" ht="19.5" x14ac:dyDescent="0.2">
      <c r="A241" s="191" t="s">
        <v>918</v>
      </c>
      <c r="B241" s="191" t="s">
        <v>558</v>
      </c>
      <c r="C241" s="191" t="s">
        <v>67</v>
      </c>
      <c r="D241" s="191">
        <v>30</v>
      </c>
      <c r="E241" s="193" t="s">
        <v>4066</v>
      </c>
      <c r="F241" s="41" t="s">
        <v>4075</v>
      </c>
      <c r="H241" s="33"/>
    </row>
    <row r="242" spans="1:8" ht="19.5" x14ac:dyDescent="0.2">
      <c r="A242" s="191" t="s">
        <v>919</v>
      </c>
      <c r="B242" s="191" t="s">
        <v>921</v>
      </c>
      <c r="C242" s="191" t="s">
        <v>67</v>
      </c>
      <c r="D242" s="191">
        <v>10</v>
      </c>
      <c r="E242" s="193" t="s">
        <v>4066</v>
      </c>
      <c r="F242" s="41" t="s">
        <v>4075</v>
      </c>
      <c r="H242" s="33"/>
    </row>
    <row r="243" spans="1:8" ht="19.5" x14ac:dyDescent="0.2">
      <c r="A243" s="191" t="s">
        <v>923</v>
      </c>
      <c r="B243" s="191" t="s">
        <v>581</v>
      </c>
      <c r="C243" s="191" t="s">
        <v>67</v>
      </c>
      <c r="D243" s="191">
        <v>12</v>
      </c>
      <c r="E243" s="193" t="s">
        <v>4066</v>
      </c>
      <c r="F243" s="41" t="s">
        <v>4075</v>
      </c>
      <c r="H243" s="33"/>
    </row>
    <row r="244" spans="1:8" ht="19.5" x14ac:dyDescent="0.2">
      <c r="A244" s="191" t="s">
        <v>924</v>
      </c>
      <c r="B244" s="191" t="s">
        <v>585</v>
      </c>
      <c r="C244" s="191" t="s">
        <v>67</v>
      </c>
      <c r="D244" s="191">
        <v>10</v>
      </c>
      <c r="E244" s="193" t="s">
        <v>4066</v>
      </c>
      <c r="F244" s="41" t="s">
        <v>4075</v>
      </c>
      <c r="H244" s="33"/>
    </row>
    <row r="245" spans="1:8" ht="19.5" x14ac:dyDescent="0.2">
      <c r="A245" s="191" t="s">
        <v>925</v>
      </c>
      <c r="B245" s="191" t="s">
        <v>927</v>
      </c>
      <c r="C245" s="191" t="s">
        <v>67</v>
      </c>
      <c r="D245" s="191">
        <v>4</v>
      </c>
      <c r="E245" s="193" t="s">
        <v>4066</v>
      </c>
      <c r="F245" s="41" t="s">
        <v>4075</v>
      </c>
      <c r="H245" s="33"/>
    </row>
    <row r="246" spans="1:8" ht="19.5" x14ac:dyDescent="0.2">
      <c r="A246" s="191" t="s">
        <v>929</v>
      </c>
      <c r="B246" s="191" t="s">
        <v>931</v>
      </c>
      <c r="C246" s="191" t="s">
        <v>67</v>
      </c>
      <c r="D246" s="191">
        <v>1</v>
      </c>
      <c r="E246" s="193" t="s">
        <v>4066</v>
      </c>
      <c r="F246" s="41" t="s">
        <v>4075</v>
      </c>
      <c r="H246" s="33"/>
    </row>
    <row r="247" spans="1:8" x14ac:dyDescent="0.2">
      <c r="A247" s="191" t="s">
        <v>933</v>
      </c>
      <c r="B247" s="191" t="s">
        <v>935</v>
      </c>
      <c r="C247" s="191" t="s">
        <v>67</v>
      </c>
      <c r="D247" s="191">
        <v>2</v>
      </c>
      <c r="E247" s="193" t="s">
        <v>4066</v>
      </c>
      <c r="F247" s="41" t="s">
        <v>4075</v>
      </c>
      <c r="H247" s="33"/>
    </row>
    <row r="248" spans="1:8" ht="19.5" x14ac:dyDescent="0.2">
      <c r="A248" s="191" t="s">
        <v>937</v>
      </c>
      <c r="B248" s="191" t="s">
        <v>939</v>
      </c>
      <c r="C248" s="191" t="s">
        <v>67</v>
      </c>
      <c r="D248" s="191">
        <v>79</v>
      </c>
      <c r="E248" s="193" t="s">
        <v>4066</v>
      </c>
      <c r="F248" s="41" t="s">
        <v>4075</v>
      </c>
      <c r="H248" s="33"/>
    </row>
    <row r="249" spans="1:8" ht="19.5" x14ac:dyDescent="0.2">
      <c r="A249" s="191" t="s">
        <v>941</v>
      </c>
      <c r="B249" s="191" t="s">
        <v>765</v>
      </c>
      <c r="C249" s="191" t="s">
        <v>148</v>
      </c>
      <c r="D249" s="191">
        <v>650</v>
      </c>
      <c r="E249" s="193" t="s">
        <v>4066</v>
      </c>
      <c r="F249" s="41" t="s">
        <v>4075</v>
      </c>
      <c r="H249" s="33"/>
    </row>
    <row r="250" spans="1:8" x14ac:dyDescent="0.2">
      <c r="A250" s="191" t="s">
        <v>942</v>
      </c>
      <c r="B250" s="191" t="s">
        <v>943</v>
      </c>
      <c r="C250" s="191"/>
      <c r="D250" s="191"/>
      <c r="E250" s="193" t="s">
        <v>52</v>
      </c>
      <c r="F250" s="41"/>
      <c r="H250" s="33"/>
    </row>
    <row r="251" spans="1:8" ht="19.5" x14ac:dyDescent="0.2">
      <c r="A251" s="191" t="s">
        <v>944</v>
      </c>
      <c r="B251" s="191" t="s">
        <v>946</v>
      </c>
      <c r="C251" s="191" t="s">
        <v>67</v>
      </c>
      <c r="D251" s="191">
        <v>2</v>
      </c>
      <c r="E251" s="193" t="s">
        <v>4076</v>
      </c>
      <c r="F251" s="41" t="s">
        <v>4077</v>
      </c>
      <c r="H251" s="33"/>
    </row>
    <row r="252" spans="1:8" ht="29.25" x14ac:dyDescent="0.2">
      <c r="A252" s="191" t="s">
        <v>948</v>
      </c>
      <c r="B252" s="191" t="s">
        <v>950</v>
      </c>
      <c r="C252" s="191" t="s">
        <v>67</v>
      </c>
      <c r="D252" s="191">
        <v>2</v>
      </c>
      <c r="E252" s="193" t="s">
        <v>4076</v>
      </c>
      <c r="F252" s="41" t="s">
        <v>4077</v>
      </c>
      <c r="H252" s="33"/>
    </row>
    <row r="253" spans="1:8" ht="29.25" x14ac:dyDescent="0.2">
      <c r="A253" s="191" t="s">
        <v>952</v>
      </c>
      <c r="B253" s="191" t="s">
        <v>954</v>
      </c>
      <c r="C253" s="191" t="s">
        <v>67</v>
      </c>
      <c r="D253" s="191">
        <v>5</v>
      </c>
      <c r="E253" s="193" t="s">
        <v>4076</v>
      </c>
      <c r="F253" s="41" t="s">
        <v>4077</v>
      </c>
      <c r="H253" s="33"/>
    </row>
    <row r="254" spans="1:8" ht="19.5" x14ac:dyDescent="0.2">
      <c r="A254" s="191" t="s">
        <v>956</v>
      </c>
      <c r="B254" s="191" t="s">
        <v>487</v>
      </c>
      <c r="C254" s="191" t="s">
        <v>148</v>
      </c>
      <c r="D254" s="191">
        <v>33</v>
      </c>
      <c r="E254" s="193" t="s">
        <v>4076</v>
      </c>
      <c r="F254" s="41" t="s">
        <v>4077</v>
      </c>
      <c r="H254" s="33"/>
    </row>
    <row r="255" spans="1:8" ht="19.5" x14ac:dyDescent="0.2">
      <c r="A255" s="191" t="s">
        <v>957</v>
      </c>
      <c r="B255" s="191" t="s">
        <v>959</v>
      </c>
      <c r="C255" s="191" t="s">
        <v>148</v>
      </c>
      <c r="D255" s="191">
        <v>27</v>
      </c>
      <c r="E255" s="193" t="s">
        <v>4076</v>
      </c>
      <c r="F255" s="41" t="s">
        <v>4077</v>
      </c>
      <c r="H255" s="33"/>
    </row>
    <row r="256" spans="1:8" ht="19.5" x14ac:dyDescent="0.2">
      <c r="A256" s="191" t="s">
        <v>961</v>
      </c>
      <c r="B256" s="191" t="s">
        <v>963</v>
      </c>
      <c r="C256" s="191" t="s">
        <v>148</v>
      </c>
      <c r="D256" s="191">
        <v>1.5</v>
      </c>
      <c r="E256" s="193" t="s">
        <v>4076</v>
      </c>
      <c r="F256" s="41" t="s">
        <v>4077</v>
      </c>
      <c r="H256" s="33"/>
    </row>
    <row r="257" spans="1:8" ht="19.5" x14ac:dyDescent="0.2">
      <c r="A257" s="191" t="s">
        <v>965</v>
      </c>
      <c r="B257" s="191" t="s">
        <v>967</v>
      </c>
      <c r="C257" s="191" t="s">
        <v>148</v>
      </c>
      <c r="D257" s="191">
        <v>664</v>
      </c>
      <c r="E257" s="193" t="s">
        <v>4076</v>
      </c>
      <c r="F257" s="41" t="s">
        <v>4077</v>
      </c>
      <c r="H257" s="33"/>
    </row>
    <row r="258" spans="1:8" ht="19.5" x14ac:dyDescent="0.2">
      <c r="A258" s="191" t="s">
        <v>969</v>
      </c>
      <c r="B258" s="191" t="s">
        <v>971</v>
      </c>
      <c r="C258" s="191" t="s">
        <v>148</v>
      </c>
      <c r="D258" s="191">
        <v>42.5</v>
      </c>
      <c r="E258" s="193" t="s">
        <v>4078</v>
      </c>
      <c r="F258" s="41" t="s">
        <v>4079</v>
      </c>
      <c r="H258" s="33"/>
    </row>
    <row r="259" spans="1:8" ht="19.5" x14ac:dyDescent="0.2">
      <c r="A259" s="191" t="s">
        <v>973</v>
      </c>
      <c r="B259" s="191" t="s">
        <v>975</v>
      </c>
      <c r="C259" s="191" t="s">
        <v>148</v>
      </c>
      <c r="D259" s="191">
        <v>7</v>
      </c>
      <c r="E259" s="193" t="s">
        <v>4076</v>
      </c>
      <c r="F259" s="41" t="s">
        <v>4077</v>
      </c>
      <c r="H259" s="33"/>
    </row>
    <row r="260" spans="1:8" ht="19.5" x14ac:dyDescent="0.2">
      <c r="A260" s="191" t="s">
        <v>977</v>
      </c>
      <c r="B260" s="191" t="s">
        <v>979</v>
      </c>
      <c r="C260" s="191" t="s">
        <v>148</v>
      </c>
      <c r="D260" s="191">
        <v>204</v>
      </c>
      <c r="E260" s="193" t="s">
        <v>4076</v>
      </c>
      <c r="F260" s="41" t="s">
        <v>4077</v>
      </c>
      <c r="H260" s="33"/>
    </row>
    <row r="261" spans="1:8" ht="19.5" x14ac:dyDescent="0.2">
      <c r="A261" s="191" t="s">
        <v>981</v>
      </c>
      <c r="B261" s="191" t="s">
        <v>983</v>
      </c>
      <c r="C261" s="191" t="s">
        <v>148</v>
      </c>
      <c r="D261" s="191">
        <v>38</v>
      </c>
      <c r="E261" s="193" t="s">
        <v>4076</v>
      </c>
      <c r="F261" s="41" t="s">
        <v>4077</v>
      </c>
      <c r="H261" s="33"/>
    </row>
    <row r="262" spans="1:8" ht="19.5" x14ac:dyDescent="0.2">
      <c r="A262" s="191" t="s">
        <v>985</v>
      </c>
      <c r="B262" s="191" t="s">
        <v>987</v>
      </c>
      <c r="C262" s="191" t="s">
        <v>148</v>
      </c>
      <c r="D262" s="191">
        <v>1.5</v>
      </c>
      <c r="E262" s="193" t="s">
        <v>4076</v>
      </c>
      <c r="F262" s="41" t="s">
        <v>4077</v>
      </c>
      <c r="H262" s="33"/>
    </row>
    <row r="263" spans="1:8" ht="19.5" x14ac:dyDescent="0.2">
      <c r="A263" s="191" t="s">
        <v>989</v>
      </c>
      <c r="B263" s="191" t="s">
        <v>991</v>
      </c>
      <c r="C263" s="191" t="s">
        <v>148</v>
      </c>
      <c r="D263" s="191">
        <v>2</v>
      </c>
      <c r="E263" s="193" t="s">
        <v>4076</v>
      </c>
      <c r="F263" s="41" t="s">
        <v>4077</v>
      </c>
      <c r="H263" s="33"/>
    </row>
    <row r="264" spans="1:8" ht="19.5" x14ac:dyDescent="0.2">
      <c r="A264" s="191" t="s">
        <v>993</v>
      </c>
      <c r="B264" s="191" t="s">
        <v>995</v>
      </c>
      <c r="C264" s="191" t="s">
        <v>148</v>
      </c>
      <c r="D264" s="191">
        <v>51</v>
      </c>
      <c r="E264" s="193" t="s">
        <v>4076</v>
      </c>
      <c r="F264" s="41" t="s">
        <v>4077</v>
      </c>
      <c r="H264" s="33"/>
    </row>
    <row r="265" spans="1:8" ht="19.5" x14ac:dyDescent="0.2">
      <c r="A265" s="191" t="s">
        <v>997</v>
      </c>
      <c r="B265" s="191" t="s">
        <v>999</v>
      </c>
      <c r="C265" s="191" t="s">
        <v>148</v>
      </c>
      <c r="D265" s="191">
        <v>3.5</v>
      </c>
      <c r="E265" s="193" t="s">
        <v>4076</v>
      </c>
      <c r="F265" s="41" t="s">
        <v>4077</v>
      </c>
      <c r="H265" s="33"/>
    </row>
    <row r="266" spans="1:8" ht="19.5" x14ac:dyDescent="0.2">
      <c r="A266" s="191" t="s">
        <v>1001</v>
      </c>
      <c r="B266" s="191" t="s">
        <v>1003</v>
      </c>
      <c r="C266" s="191" t="s">
        <v>67</v>
      </c>
      <c r="D266" s="191">
        <v>4</v>
      </c>
      <c r="E266" s="193" t="s">
        <v>4076</v>
      </c>
      <c r="F266" s="41" t="s">
        <v>4077</v>
      </c>
      <c r="H266" s="33"/>
    </row>
    <row r="267" spans="1:8" ht="19.5" x14ac:dyDescent="0.2">
      <c r="A267" s="191" t="s">
        <v>1005</v>
      </c>
      <c r="B267" s="191" t="s">
        <v>1007</v>
      </c>
      <c r="C267" s="191" t="s">
        <v>67</v>
      </c>
      <c r="D267" s="191">
        <v>10</v>
      </c>
      <c r="E267" s="193" t="s">
        <v>4076</v>
      </c>
      <c r="F267" s="41" t="s">
        <v>4077</v>
      </c>
      <c r="H267" s="33"/>
    </row>
    <row r="268" spans="1:8" x14ac:dyDescent="0.2">
      <c r="A268" s="191" t="s">
        <v>1009</v>
      </c>
      <c r="B268" s="191" t="s">
        <v>1011</v>
      </c>
      <c r="C268" s="191" t="s">
        <v>67</v>
      </c>
      <c r="D268" s="191">
        <v>14</v>
      </c>
      <c r="E268" s="193" t="s">
        <v>4076</v>
      </c>
      <c r="F268" s="41" t="s">
        <v>4077</v>
      </c>
      <c r="H268" s="33"/>
    </row>
    <row r="269" spans="1:8" x14ac:dyDescent="0.2">
      <c r="A269" s="191" t="s">
        <v>1013</v>
      </c>
      <c r="B269" s="191" t="s">
        <v>1015</v>
      </c>
      <c r="C269" s="191" t="s">
        <v>67</v>
      </c>
      <c r="D269" s="191">
        <v>9</v>
      </c>
      <c r="E269" s="193" t="s">
        <v>4076</v>
      </c>
      <c r="F269" s="41" t="s">
        <v>4077</v>
      </c>
      <c r="H269" s="33"/>
    </row>
    <row r="270" spans="1:8" x14ac:dyDescent="0.2">
      <c r="A270" s="191" t="s">
        <v>1016</v>
      </c>
      <c r="B270" s="191" t="s">
        <v>1018</v>
      </c>
      <c r="C270" s="191" t="s">
        <v>67</v>
      </c>
      <c r="D270" s="191">
        <v>2</v>
      </c>
      <c r="E270" s="193" t="s">
        <v>4076</v>
      </c>
      <c r="F270" s="41" t="s">
        <v>4077</v>
      </c>
      <c r="H270" s="33"/>
    </row>
    <row r="271" spans="1:8" x14ac:dyDescent="0.2">
      <c r="A271" s="191" t="s">
        <v>1020</v>
      </c>
      <c r="B271" s="191" t="s">
        <v>1022</v>
      </c>
      <c r="C271" s="191" t="s">
        <v>67</v>
      </c>
      <c r="D271" s="191">
        <v>2</v>
      </c>
      <c r="E271" s="193" t="s">
        <v>4076</v>
      </c>
      <c r="F271" s="41" t="s">
        <v>4077</v>
      </c>
      <c r="H271" s="33"/>
    </row>
    <row r="272" spans="1:8" ht="29.25" x14ac:dyDescent="0.2">
      <c r="A272" s="191" t="s">
        <v>1023</v>
      </c>
      <c r="B272" s="191" t="s">
        <v>819</v>
      </c>
      <c r="C272" s="191" t="s">
        <v>67</v>
      </c>
      <c r="D272" s="191">
        <v>1</v>
      </c>
      <c r="E272" s="193" t="s">
        <v>4076</v>
      </c>
      <c r="F272" s="41" t="s">
        <v>4077</v>
      </c>
      <c r="H272" s="33"/>
    </row>
    <row r="273" spans="1:8" ht="29.25" x14ac:dyDescent="0.2">
      <c r="A273" s="191" t="s">
        <v>1024</v>
      </c>
      <c r="B273" s="191" t="s">
        <v>1026</v>
      </c>
      <c r="C273" s="191" t="s">
        <v>67</v>
      </c>
      <c r="D273" s="191">
        <v>1</v>
      </c>
      <c r="E273" s="193" t="s">
        <v>4076</v>
      </c>
      <c r="F273" s="41" t="s">
        <v>4077</v>
      </c>
      <c r="H273" s="33"/>
    </row>
    <row r="274" spans="1:8" ht="29.25" x14ac:dyDescent="0.2">
      <c r="A274" s="191" t="s">
        <v>1027</v>
      </c>
      <c r="B274" s="191" t="s">
        <v>1029</v>
      </c>
      <c r="C274" s="191" t="s">
        <v>67</v>
      </c>
      <c r="D274" s="191">
        <v>2</v>
      </c>
      <c r="E274" s="193" t="s">
        <v>4076</v>
      </c>
      <c r="F274" s="41" t="s">
        <v>4077</v>
      </c>
      <c r="H274" s="33"/>
    </row>
    <row r="275" spans="1:8" ht="29.25" x14ac:dyDescent="0.2">
      <c r="A275" s="191" t="s">
        <v>1031</v>
      </c>
      <c r="B275" s="191" t="s">
        <v>1033</v>
      </c>
      <c r="C275" s="191" t="s">
        <v>67</v>
      </c>
      <c r="D275" s="191">
        <v>1</v>
      </c>
      <c r="E275" s="193" t="s">
        <v>4076</v>
      </c>
      <c r="F275" s="41" t="s">
        <v>4077</v>
      </c>
      <c r="H275" s="33"/>
    </row>
    <row r="276" spans="1:8" ht="29.25" x14ac:dyDescent="0.2">
      <c r="A276" s="191" t="s">
        <v>1031</v>
      </c>
      <c r="B276" s="191" t="s">
        <v>1036</v>
      </c>
      <c r="C276" s="191" t="s">
        <v>67</v>
      </c>
      <c r="D276" s="191">
        <v>1</v>
      </c>
      <c r="E276" s="193" t="s">
        <v>4076</v>
      </c>
      <c r="F276" s="41" t="s">
        <v>4077</v>
      </c>
      <c r="H276" s="33"/>
    </row>
    <row r="277" spans="1:8" ht="29.25" x14ac:dyDescent="0.2">
      <c r="A277" s="191" t="s">
        <v>1038</v>
      </c>
      <c r="B277" s="191" t="s">
        <v>1040</v>
      </c>
      <c r="C277" s="191" t="s">
        <v>67</v>
      </c>
      <c r="D277" s="191">
        <v>1</v>
      </c>
      <c r="E277" s="193" t="s">
        <v>4076</v>
      </c>
      <c r="F277" s="41" t="s">
        <v>4077</v>
      </c>
      <c r="H277" s="33"/>
    </row>
    <row r="278" spans="1:8" ht="19.5" x14ac:dyDescent="0.2">
      <c r="A278" s="191" t="s">
        <v>1042</v>
      </c>
      <c r="B278" s="191" t="s">
        <v>835</v>
      </c>
      <c r="C278" s="191" t="s">
        <v>67</v>
      </c>
      <c r="D278" s="191">
        <v>4</v>
      </c>
      <c r="E278" s="193" t="s">
        <v>4080</v>
      </c>
      <c r="F278" s="41" t="s">
        <v>4081</v>
      </c>
      <c r="H278" s="33"/>
    </row>
    <row r="279" spans="1:8" ht="19.5" x14ac:dyDescent="0.2">
      <c r="A279" s="191" t="s">
        <v>1043</v>
      </c>
      <c r="B279" s="191" t="s">
        <v>1045</v>
      </c>
      <c r="C279" s="191" t="s">
        <v>399</v>
      </c>
      <c r="D279" s="191">
        <v>1</v>
      </c>
      <c r="E279" s="193" t="s">
        <v>4076</v>
      </c>
      <c r="F279" s="41" t="s">
        <v>4077</v>
      </c>
      <c r="H279" s="33"/>
    </row>
    <row r="280" spans="1:8" ht="19.5" x14ac:dyDescent="0.2">
      <c r="A280" s="191" t="s">
        <v>1047</v>
      </c>
      <c r="B280" s="191" t="s">
        <v>1049</v>
      </c>
      <c r="C280" s="191" t="s">
        <v>67</v>
      </c>
      <c r="D280" s="191">
        <v>1</v>
      </c>
      <c r="E280" s="193" t="s">
        <v>4076</v>
      </c>
      <c r="F280" s="41" t="s">
        <v>4077</v>
      </c>
      <c r="H280" s="33"/>
    </row>
    <row r="281" spans="1:8" x14ac:dyDescent="0.2">
      <c r="A281" s="191" t="s">
        <v>1051</v>
      </c>
      <c r="B281" s="191" t="s">
        <v>1053</v>
      </c>
      <c r="C281" s="191" t="s">
        <v>761</v>
      </c>
      <c r="D281" s="191">
        <v>1</v>
      </c>
      <c r="E281" s="193" t="s">
        <v>4076</v>
      </c>
      <c r="F281" s="41" t="s">
        <v>4077</v>
      </c>
      <c r="H281" s="33"/>
    </row>
    <row r="282" spans="1:8" ht="19.5" x14ac:dyDescent="0.2">
      <c r="A282" s="191" t="s">
        <v>1055</v>
      </c>
      <c r="B282" s="191" t="s">
        <v>839</v>
      </c>
      <c r="C282" s="191" t="s">
        <v>67</v>
      </c>
      <c r="D282" s="191">
        <v>1</v>
      </c>
      <c r="E282" s="193" t="s">
        <v>4076</v>
      </c>
      <c r="F282" s="41" t="s">
        <v>4077</v>
      </c>
      <c r="H282" s="33"/>
    </row>
    <row r="283" spans="1:8" ht="19.5" x14ac:dyDescent="0.2">
      <c r="A283" s="191" t="s">
        <v>1056</v>
      </c>
      <c r="B283" s="191" t="s">
        <v>1058</v>
      </c>
      <c r="C283" s="191" t="s">
        <v>67</v>
      </c>
      <c r="D283" s="191">
        <v>2</v>
      </c>
      <c r="E283" s="193" t="s">
        <v>4076</v>
      </c>
      <c r="F283" s="41" t="s">
        <v>4077</v>
      </c>
      <c r="H283" s="33"/>
    </row>
    <row r="284" spans="1:8" ht="19.5" x14ac:dyDescent="0.2">
      <c r="A284" s="191" t="s">
        <v>1060</v>
      </c>
      <c r="B284" s="191" t="s">
        <v>831</v>
      </c>
      <c r="C284" s="191" t="s">
        <v>67</v>
      </c>
      <c r="D284" s="191">
        <v>2</v>
      </c>
      <c r="E284" s="193" t="s">
        <v>4076</v>
      </c>
      <c r="F284" s="41" t="s">
        <v>4077</v>
      </c>
      <c r="H284" s="33"/>
    </row>
    <row r="285" spans="1:8" ht="29.25" x14ac:dyDescent="0.2">
      <c r="A285" s="191" t="s">
        <v>1061</v>
      </c>
      <c r="B285" s="191" t="s">
        <v>847</v>
      </c>
      <c r="C285" s="191" t="s">
        <v>148</v>
      </c>
      <c r="D285" s="191">
        <v>40</v>
      </c>
      <c r="E285" s="193" t="s">
        <v>4076</v>
      </c>
      <c r="F285" s="41" t="s">
        <v>4077</v>
      </c>
      <c r="H285" s="33"/>
    </row>
    <row r="286" spans="1:8" ht="29.25" x14ac:dyDescent="0.2">
      <c r="A286" s="191" t="s">
        <v>1062</v>
      </c>
      <c r="B286" s="191" t="s">
        <v>851</v>
      </c>
      <c r="C286" s="191" t="s">
        <v>148</v>
      </c>
      <c r="D286" s="191">
        <v>22.5</v>
      </c>
      <c r="E286" s="193" t="s">
        <v>4076</v>
      </c>
      <c r="F286" s="41" t="s">
        <v>4077</v>
      </c>
      <c r="H286" s="33"/>
    </row>
    <row r="287" spans="1:8" ht="29.25" x14ac:dyDescent="0.2">
      <c r="A287" s="191" t="s">
        <v>1063</v>
      </c>
      <c r="B287" s="191" t="s">
        <v>1065</v>
      </c>
      <c r="C287" s="191" t="s">
        <v>148</v>
      </c>
      <c r="D287" s="191">
        <v>122</v>
      </c>
      <c r="E287" s="193" t="s">
        <v>4076</v>
      </c>
      <c r="F287" s="41" t="s">
        <v>4077</v>
      </c>
      <c r="H287" s="33"/>
    </row>
    <row r="288" spans="1:8" ht="29.25" x14ac:dyDescent="0.2">
      <c r="A288" s="191" t="s">
        <v>1067</v>
      </c>
      <c r="B288" s="191" t="s">
        <v>1069</v>
      </c>
      <c r="C288" s="191" t="s">
        <v>148</v>
      </c>
      <c r="D288" s="191">
        <v>153.5</v>
      </c>
      <c r="E288" s="193" t="s">
        <v>4076</v>
      </c>
      <c r="F288" s="41" t="s">
        <v>4077</v>
      </c>
      <c r="H288" s="33"/>
    </row>
    <row r="289" spans="1:8" ht="29.25" x14ac:dyDescent="0.2">
      <c r="A289" s="191" t="s">
        <v>1071</v>
      </c>
      <c r="B289" s="191" t="s">
        <v>843</v>
      </c>
      <c r="C289" s="191" t="s">
        <v>148</v>
      </c>
      <c r="D289" s="191">
        <v>80</v>
      </c>
      <c r="E289" s="193" t="s">
        <v>4076</v>
      </c>
      <c r="F289" s="41" t="s">
        <v>4077</v>
      </c>
      <c r="H289" s="33"/>
    </row>
    <row r="290" spans="1:8" ht="29.25" x14ac:dyDescent="0.2">
      <c r="A290" s="191" t="s">
        <v>1074</v>
      </c>
      <c r="B290" s="191" t="s">
        <v>1076</v>
      </c>
      <c r="C290" s="191" t="s">
        <v>148</v>
      </c>
      <c r="D290" s="191">
        <v>29</v>
      </c>
      <c r="E290" s="193" t="s">
        <v>4076</v>
      </c>
      <c r="F290" s="41" t="s">
        <v>4077</v>
      </c>
      <c r="H290" s="33"/>
    </row>
    <row r="291" spans="1:8" ht="29.25" x14ac:dyDescent="0.2">
      <c r="A291" s="191" t="s">
        <v>1078</v>
      </c>
      <c r="B291" s="191" t="s">
        <v>1080</v>
      </c>
      <c r="C291" s="191" t="s">
        <v>148</v>
      </c>
      <c r="D291" s="191">
        <v>69</v>
      </c>
      <c r="E291" s="193" t="s">
        <v>4076</v>
      </c>
      <c r="F291" s="41" t="s">
        <v>4077</v>
      </c>
      <c r="H291" s="33"/>
    </row>
    <row r="292" spans="1:8" ht="19.5" x14ac:dyDescent="0.2">
      <c r="A292" s="191" t="s">
        <v>1082</v>
      </c>
      <c r="B292" s="191" t="s">
        <v>859</v>
      </c>
      <c r="C292" s="191" t="s">
        <v>67</v>
      </c>
      <c r="D292" s="191">
        <v>2</v>
      </c>
      <c r="E292" s="193" t="s">
        <v>4076</v>
      </c>
      <c r="F292" s="41" t="s">
        <v>4077</v>
      </c>
      <c r="H292" s="33"/>
    </row>
    <row r="293" spans="1:8" ht="19.5" x14ac:dyDescent="0.2">
      <c r="A293" s="191" t="s">
        <v>1083</v>
      </c>
      <c r="B293" s="191" t="s">
        <v>855</v>
      </c>
      <c r="C293" s="191" t="s">
        <v>67</v>
      </c>
      <c r="D293" s="191">
        <v>1</v>
      </c>
      <c r="E293" s="193" t="s">
        <v>4076</v>
      </c>
      <c r="F293" s="41" t="s">
        <v>4077</v>
      </c>
      <c r="H293" s="33"/>
    </row>
    <row r="294" spans="1:8" ht="19.5" x14ac:dyDescent="0.2">
      <c r="A294" s="191" t="s">
        <v>1084</v>
      </c>
      <c r="B294" s="191" t="s">
        <v>1086</v>
      </c>
      <c r="C294" s="191" t="s">
        <v>67</v>
      </c>
      <c r="D294" s="191">
        <v>2</v>
      </c>
      <c r="E294" s="193" t="s">
        <v>4076</v>
      </c>
      <c r="F294" s="41" t="s">
        <v>4077</v>
      </c>
      <c r="H294" s="33"/>
    </row>
    <row r="295" spans="1:8" ht="19.5" x14ac:dyDescent="0.2">
      <c r="A295" s="191" t="s">
        <v>1088</v>
      </c>
      <c r="B295" s="191" t="s">
        <v>1090</v>
      </c>
      <c r="C295" s="191" t="s">
        <v>67</v>
      </c>
      <c r="D295" s="191">
        <v>1</v>
      </c>
      <c r="E295" s="193" t="s">
        <v>4076</v>
      </c>
      <c r="F295" s="41" t="s">
        <v>4077</v>
      </c>
      <c r="H295" s="33"/>
    </row>
    <row r="296" spans="1:8" ht="19.5" x14ac:dyDescent="0.2">
      <c r="A296" s="191" t="s">
        <v>1092</v>
      </c>
      <c r="B296" s="191" t="s">
        <v>1094</v>
      </c>
      <c r="C296" s="191" t="s">
        <v>67</v>
      </c>
      <c r="D296" s="191">
        <v>1</v>
      </c>
      <c r="E296" s="193" t="s">
        <v>4076</v>
      </c>
      <c r="F296" s="41" t="s">
        <v>4077</v>
      </c>
      <c r="H296" s="33"/>
    </row>
    <row r="297" spans="1:8" ht="19.5" x14ac:dyDescent="0.2">
      <c r="A297" s="191" t="s">
        <v>1096</v>
      </c>
      <c r="B297" s="191" t="s">
        <v>1098</v>
      </c>
      <c r="C297" s="191" t="s">
        <v>67</v>
      </c>
      <c r="D297" s="191">
        <v>1</v>
      </c>
      <c r="E297" s="193" t="s">
        <v>4076</v>
      </c>
      <c r="F297" s="41" t="s">
        <v>4077</v>
      </c>
    </row>
    <row r="298" spans="1:8" ht="29.25" x14ac:dyDescent="0.2">
      <c r="A298" s="191" t="s">
        <v>1100</v>
      </c>
      <c r="B298" s="191" t="s">
        <v>863</v>
      </c>
      <c r="C298" s="191" t="s">
        <v>67</v>
      </c>
      <c r="D298" s="191">
        <v>1</v>
      </c>
      <c r="E298" s="193" t="s">
        <v>4076</v>
      </c>
      <c r="F298" s="41" t="s">
        <v>4077</v>
      </c>
    </row>
    <row r="299" spans="1:8" ht="29.25" x14ac:dyDescent="0.2">
      <c r="A299" s="191" t="s">
        <v>1101</v>
      </c>
      <c r="B299" s="191" t="s">
        <v>1103</v>
      </c>
      <c r="C299" s="191" t="s">
        <v>67</v>
      </c>
      <c r="D299" s="191">
        <v>1</v>
      </c>
      <c r="E299" s="193" t="s">
        <v>4076</v>
      </c>
      <c r="F299" s="41" t="s">
        <v>4077</v>
      </c>
    </row>
    <row r="300" spans="1:8" ht="29.25" x14ac:dyDescent="0.2">
      <c r="A300" s="191" t="s">
        <v>1105</v>
      </c>
      <c r="B300" s="191" t="s">
        <v>1107</v>
      </c>
      <c r="C300" s="191" t="s">
        <v>67</v>
      </c>
      <c r="D300" s="191">
        <v>1</v>
      </c>
      <c r="E300" s="193" t="s">
        <v>4076</v>
      </c>
      <c r="F300" s="41" t="s">
        <v>4077</v>
      </c>
    </row>
    <row r="301" spans="1:8" ht="19.5" x14ac:dyDescent="0.2">
      <c r="A301" s="191" t="s">
        <v>1109</v>
      </c>
      <c r="B301" s="191" t="s">
        <v>1111</v>
      </c>
      <c r="C301" s="191" t="s">
        <v>67</v>
      </c>
      <c r="D301" s="191">
        <v>4</v>
      </c>
      <c r="E301" s="193" t="s">
        <v>4076</v>
      </c>
      <c r="F301" s="41" t="s">
        <v>4077</v>
      </c>
    </row>
    <row r="302" spans="1:8" ht="19.5" x14ac:dyDescent="0.2">
      <c r="A302" s="191" t="s">
        <v>1113</v>
      </c>
      <c r="B302" s="191" t="s">
        <v>1115</v>
      </c>
      <c r="C302" s="191" t="s">
        <v>67</v>
      </c>
      <c r="D302" s="191">
        <v>1</v>
      </c>
      <c r="E302" s="193" t="s">
        <v>4076</v>
      </c>
      <c r="F302" s="41" t="s">
        <v>4077</v>
      </c>
    </row>
    <row r="303" spans="1:8" ht="19.5" x14ac:dyDescent="0.2">
      <c r="A303" s="191" t="s">
        <v>1117</v>
      </c>
      <c r="B303" s="191" t="s">
        <v>883</v>
      </c>
      <c r="C303" s="191" t="s">
        <v>148</v>
      </c>
      <c r="D303" s="191">
        <v>1243</v>
      </c>
      <c r="E303" s="193" t="s">
        <v>4076</v>
      </c>
      <c r="F303" s="41" t="s">
        <v>4077</v>
      </c>
    </row>
    <row r="304" spans="1:8" ht="19.5" x14ac:dyDescent="0.2">
      <c r="A304" s="191" t="s">
        <v>1118</v>
      </c>
      <c r="B304" s="191" t="s">
        <v>887</v>
      </c>
      <c r="C304" s="191" t="s">
        <v>148</v>
      </c>
      <c r="D304" s="191">
        <v>2116</v>
      </c>
      <c r="E304" s="193" t="s">
        <v>4076</v>
      </c>
      <c r="F304" s="41" t="s">
        <v>4077</v>
      </c>
    </row>
    <row r="305" spans="1:6" ht="19.5" x14ac:dyDescent="0.2">
      <c r="A305" s="191" t="s">
        <v>1119</v>
      </c>
      <c r="B305" s="191" t="s">
        <v>891</v>
      </c>
      <c r="C305" s="191" t="s">
        <v>148</v>
      </c>
      <c r="D305" s="191">
        <v>5205</v>
      </c>
      <c r="E305" s="193" t="s">
        <v>4076</v>
      </c>
      <c r="F305" s="41" t="s">
        <v>4077</v>
      </c>
    </row>
    <row r="306" spans="1:6" ht="19.5" x14ac:dyDescent="0.2">
      <c r="A306" s="191" t="s">
        <v>1120</v>
      </c>
      <c r="B306" s="191" t="s">
        <v>895</v>
      </c>
      <c r="C306" s="191" t="s">
        <v>148</v>
      </c>
      <c r="D306" s="191">
        <v>1795</v>
      </c>
      <c r="E306" s="193" t="s">
        <v>4076</v>
      </c>
      <c r="F306" s="41" t="s">
        <v>4077</v>
      </c>
    </row>
    <row r="307" spans="1:6" ht="19.5" x14ac:dyDescent="0.2">
      <c r="A307" s="191" t="s">
        <v>1121</v>
      </c>
      <c r="B307" s="191" t="s">
        <v>1123</v>
      </c>
      <c r="C307" s="191" t="s">
        <v>148</v>
      </c>
      <c r="D307" s="191">
        <v>553</v>
      </c>
      <c r="E307" s="193" t="s">
        <v>4076</v>
      </c>
      <c r="F307" s="41" t="s">
        <v>4077</v>
      </c>
    </row>
    <row r="308" spans="1:6" ht="19.5" x14ac:dyDescent="0.2">
      <c r="A308" s="191" t="s">
        <v>1125</v>
      </c>
      <c r="B308" s="191" t="s">
        <v>879</v>
      </c>
      <c r="C308" s="191" t="s">
        <v>148</v>
      </c>
      <c r="D308" s="191">
        <v>909</v>
      </c>
      <c r="E308" s="193" t="s">
        <v>4076</v>
      </c>
      <c r="F308" s="41" t="s">
        <v>4077</v>
      </c>
    </row>
    <row r="309" spans="1:6" ht="19.5" x14ac:dyDescent="0.2">
      <c r="A309" s="191" t="s">
        <v>1126</v>
      </c>
      <c r="B309" s="191" t="s">
        <v>1128</v>
      </c>
      <c r="C309" s="191" t="s">
        <v>148</v>
      </c>
      <c r="D309" s="191">
        <v>437</v>
      </c>
      <c r="E309" s="193" t="s">
        <v>4076</v>
      </c>
      <c r="F309" s="41" t="s">
        <v>4077</v>
      </c>
    </row>
    <row r="310" spans="1:6" ht="19.5" x14ac:dyDescent="0.2">
      <c r="A310" s="191" t="s">
        <v>1130</v>
      </c>
      <c r="B310" s="191" t="s">
        <v>1132</v>
      </c>
      <c r="C310" s="191" t="s">
        <v>148</v>
      </c>
      <c r="D310" s="191">
        <v>166</v>
      </c>
      <c r="E310" s="193" t="s">
        <v>4076</v>
      </c>
      <c r="F310" s="41" t="s">
        <v>4077</v>
      </c>
    </row>
    <row r="311" spans="1:6" ht="19.5" x14ac:dyDescent="0.2">
      <c r="A311" s="191" t="s">
        <v>1134</v>
      </c>
      <c r="B311" s="191" t="s">
        <v>1136</v>
      </c>
      <c r="C311" s="191" t="s">
        <v>67</v>
      </c>
      <c r="D311" s="191">
        <v>24</v>
      </c>
      <c r="E311" s="193" t="s">
        <v>4076</v>
      </c>
      <c r="F311" s="41" t="s">
        <v>4077</v>
      </c>
    </row>
    <row r="312" spans="1:6" ht="19.5" x14ac:dyDescent="0.2">
      <c r="A312" s="191" t="s">
        <v>1138</v>
      </c>
      <c r="B312" s="191" t="s">
        <v>1140</v>
      </c>
      <c r="C312" s="191" t="s">
        <v>67</v>
      </c>
      <c r="D312" s="191">
        <v>7</v>
      </c>
      <c r="E312" s="193" t="s">
        <v>4076</v>
      </c>
      <c r="F312" s="41" t="s">
        <v>4077</v>
      </c>
    </row>
    <row r="313" spans="1:6" ht="19.5" x14ac:dyDescent="0.2">
      <c r="A313" s="191" t="s">
        <v>1142</v>
      </c>
      <c r="B313" s="191" t="s">
        <v>1144</v>
      </c>
      <c r="C313" s="191" t="s">
        <v>67</v>
      </c>
      <c r="D313" s="191">
        <v>2</v>
      </c>
      <c r="E313" s="193" t="s">
        <v>4076</v>
      </c>
      <c r="F313" s="41" t="s">
        <v>4077</v>
      </c>
    </row>
    <row r="314" spans="1:6" ht="19.5" x14ac:dyDescent="0.2">
      <c r="A314" s="191" t="s">
        <v>1146</v>
      </c>
      <c r="B314" s="191" t="s">
        <v>1148</v>
      </c>
      <c r="C314" s="191" t="s">
        <v>67</v>
      </c>
      <c r="D314" s="191">
        <v>2</v>
      </c>
      <c r="E314" s="193" t="s">
        <v>4076</v>
      </c>
      <c r="F314" s="41" t="s">
        <v>4077</v>
      </c>
    </row>
    <row r="315" spans="1:6" ht="19.5" x14ac:dyDescent="0.2">
      <c r="A315" s="191" t="s">
        <v>1150</v>
      </c>
      <c r="B315" s="191" t="s">
        <v>1152</v>
      </c>
      <c r="C315" s="191" t="s">
        <v>67</v>
      </c>
      <c r="D315" s="191">
        <v>1</v>
      </c>
      <c r="E315" s="193" t="s">
        <v>4076</v>
      </c>
      <c r="F315" s="41" t="s">
        <v>4077</v>
      </c>
    </row>
    <row r="316" spans="1:6" ht="19.5" x14ac:dyDescent="0.2">
      <c r="A316" s="191" t="s">
        <v>1154</v>
      </c>
      <c r="B316" s="191" t="s">
        <v>939</v>
      </c>
      <c r="C316" s="191" t="s">
        <v>67</v>
      </c>
      <c r="D316" s="191">
        <v>6</v>
      </c>
      <c r="E316" s="193" t="s">
        <v>4076</v>
      </c>
      <c r="F316" s="41" t="s">
        <v>4077</v>
      </c>
    </row>
    <row r="317" spans="1:6" ht="19.5" x14ac:dyDescent="0.2">
      <c r="A317" s="191" t="s">
        <v>1155</v>
      </c>
      <c r="B317" s="191" t="s">
        <v>765</v>
      </c>
      <c r="C317" s="191" t="s">
        <v>148</v>
      </c>
      <c r="D317" s="191">
        <v>300</v>
      </c>
      <c r="E317" s="193" t="s">
        <v>4076</v>
      </c>
      <c r="F317" s="41" t="s">
        <v>4077</v>
      </c>
    </row>
    <row r="318" spans="1:6" x14ac:dyDescent="0.2">
      <c r="A318" s="191" t="s">
        <v>26</v>
      </c>
      <c r="B318" s="191" t="s">
        <v>27</v>
      </c>
      <c r="C318" s="191"/>
      <c r="D318" s="191"/>
      <c r="E318" s="193" t="s">
        <v>52</v>
      </c>
      <c r="F318" s="41"/>
    </row>
    <row r="319" spans="1:6" x14ac:dyDescent="0.2">
      <c r="A319" s="191" t="s">
        <v>1156</v>
      </c>
      <c r="B319" s="191" t="s">
        <v>1157</v>
      </c>
      <c r="C319" s="191"/>
      <c r="D319" s="191"/>
      <c r="E319" s="193" t="s">
        <v>52</v>
      </c>
      <c r="F319" s="41"/>
    </row>
    <row r="320" spans="1:6" ht="19.5" x14ac:dyDescent="0.2">
      <c r="A320" s="191" t="s">
        <v>1158</v>
      </c>
      <c r="B320" s="191" t="s">
        <v>1160</v>
      </c>
      <c r="C320" s="191" t="s">
        <v>148</v>
      </c>
      <c r="D320" s="191">
        <v>7.03</v>
      </c>
      <c r="E320" s="193" t="s">
        <v>4082</v>
      </c>
      <c r="F320" s="41" t="s">
        <v>4083</v>
      </c>
    </row>
    <row r="321" spans="1:6" ht="19.5" x14ac:dyDescent="0.2">
      <c r="A321" s="191" t="s">
        <v>1162</v>
      </c>
      <c r="B321" s="191" t="s">
        <v>1164</v>
      </c>
      <c r="C321" s="191" t="s">
        <v>148</v>
      </c>
      <c r="D321" s="191">
        <v>191.87</v>
      </c>
      <c r="E321" s="193" t="s">
        <v>4082</v>
      </c>
      <c r="F321" s="41" t="s">
        <v>4083</v>
      </c>
    </row>
    <row r="322" spans="1:6" ht="19.5" x14ac:dyDescent="0.2">
      <c r="A322" s="191" t="s">
        <v>1166</v>
      </c>
      <c r="B322" s="191" t="s">
        <v>1168</v>
      </c>
      <c r="C322" s="191" t="s">
        <v>148</v>
      </c>
      <c r="D322" s="191">
        <v>11.31</v>
      </c>
      <c r="E322" s="193" t="s">
        <v>4082</v>
      </c>
      <c r="F322" s="41" t="s">
        <v>4083</v>
      </c>
    </row>
    <row r="323" spans="1:6" ht="19.5" x14ac:dyDescent="0.2">
      <c r="A323" s="191" t="s">
        <v>1170</v>
      </c>
      <c r="B323" s="191" t="s">
        <v>1172</v>
      </c>
      <c r="C323" s="191" t="s">
        <v>148</v>
      </c>
      <c r="D323" s="191">
        <v>0.87</v>
      </c>
      <c r="E323" s="193" t="s">
        <v>4082</v>
      </c>
      <c r="F323" s="41" t="s">
        <v>4083</v>
      </c>
    </row>
    <row r="324" spans="1:6" ht="19.5" x14ac:dyDescent="0.2">
      <c r="A324" s="191" t="s">
        <v>1174</v>
      </c>
      <c r="B324" s="191" t="s">
        <v>1176</v>
      </c>
      <c r="C324" s="191" t="s">
        <v>148</v>
      </c>
      <c r="D324" s="191">
        <v>122.09</v>
      </c>
      <c r="E324" s="193" t="s">
        <v>4082</v>
      </c>
      <c r="F324" s="41" t="s">
        <v>4083</v>
      </c>
    </row>
    <row r="325" spans="1:6" ht="19.5" x14ac:dyDescent="0.2">
      <c r="A325" s="191" t="s">
        <v>1178</v>
      </c>
      <c r="B325" s="191" t="s">
        <v>1180</v>
      </c>
      <c r="C325" s="191" t="s">
        <v>148</v>
      </c>
      <c r="D325" s="191">
        <v>21.51</v>
      </c>
      <c r="E325" s="193" t="s">
        <v>4082</v>
      </c>
      <c r="F325" s="41" t="s">
        <v>4083</v>
      </c>
    </row>
    <row r="326" spans="1:6" ht="19.5" x14ac:dyDescent="0.2">
      <c r="A326" s="191" t="s">
        <v>1182</v>
      </c>
      <c r="B326" s="191" t="s">
        <v>1184</v>
      </c>
      <c r="C326" s="191" t="s">
        <v>148</v>
      </c>
      <c r="D326" s="191">
        <v>215.23</v>
      </c>
      <c r="E326" s="193" t="s">
        <v>4082</v>
      </c>
      <c r="F326" s="41" t="s">
        <v>4083</v>
      </c>
    </row>
    <row r="327" spans="1:6" ht="19.5" x14ac:dyDescent="0.2">
      <c r="A327" s="191" t="s">
        <v>1186</v>
      </c>
      <c r="B327" s="191" t="s">
        <v>1188</v>
      </c>
      <c r="C327" s="191" t="s">
        <v>148</v>
      </c>
      <c r="D327" s="191">
        <v>276.73</v>
      </c>
      <c r="E327" s="193" t="s">
        <v>4082</v>
      </c>
      <c r="F327" s="41" t="s">
        <v>4083</v>
      </c>
    </row>
    <row r="328" spans="1:6" ht="19.5" x14ac:dyDescent="0.2">
      <c r="A328" s="191" t="s">
        <v>1190</v>
      </c>
      <c r="B328" s="191" t="s">
        <v>1192</v>
      </c>
      <c r="C328" s="191" t="s">
        <v>148</v>
      </c>
      <c r="D328" s="191">
        <v>18.100000000000001</v>
      </c>
      <c r="E328" s="193" t="s">
        <v>4082</v>
      </c>
      <c r="F328" s="41" t="s">
        <v>4083</v>
      </c>
    </row>
    <row r="329" spans="1:6" ht="19.5" x14ac:dyDescent="0.2">
      <c r="A329" s="191" t="s">
        <v>1194</v>
      </c>
      <c r="B329" s="191" t="s">
        <v>1196</v>
      </c>
      <c r="C329" s="191" t="s">
        <v>148</v>
      </c>
      <c r="D329" s="191">
        <v>6.66</v>
      </c>
      <c r="E329" s="193" t="s">
        <v>4082</v>
      </c>
      <c r="F329" s="41" t="s">
        <v>4083</v>
      </c>
    </row>
    <row r="330" spans="1:6" ht="19.5" x14ac:dyDescent="0.2">
      <c r="A330" s="191" t="s">
        <v>1198</v>
      </c>
      <c r="B330" s="191" t="s">
        <v>1200</v>
      </c>
      <c r="C330" s="191" t="s">
        <v>148</v>
      </c>
      <c r="D330" s="191">
        <v>7.03</v>
      </c>
      <c r="E330" s="193" t="s">
        <v>4082</v>
      </c>
      <c r="F330" s="41" t="s">
        <v>4083</v>
      </c>
    </row>
    <row r="331" spans="1:6" x14ac:dyDescent="0.2">
      <c r="A331" s="191" t="s">
        <v>1202</v>
      </c>
      <c r="B331" s="191" t="s">
        <v>1204</v>
      </c>
      <c r="C331" s="191" t="s">
        <v>67</v>
      </c>
      <c r="D331" s="191">
        <v>4</v>
      </c>
      <c r="E331" s="193" t="s">
        <v>4084</v>
      </c>
      <c r="F331" s="41" t="s">
        <v>4085</v>
      </c>
    </row>
    <row r="332" spans="1:6" x14ac:dyDescent="0.2">
      <c r="A332" s="191" t="s">
        <v>1206</v>
      </c>
      <c r="B332" s="191" t="s">
        <v>1208</v>
      </c>
      <c r="C332" s="191" t="s">
        <v>67</v>
      </c>
      <c r="D332" s="191">
        <v>933</v>
      </c>
      <c r="E332" s="193" t="s">
        <v>4084</v>
      </c>
      <c r="F332" s="41" t="s">
        <v>4085</v>
      </c>
    </row>
    <row r="333" spans="1:6" x14ac:dyDescent="0.2">
      <c r="A333" s="191" t="s">
        <v>1209</v>
      </c>
      <c r="B333" s="191" t="s">
        <v>1211</v>
      </c>
      <c r="C333" s="191" t="s">
        <v>67</v>
      </c>
      <c r="D333" s="191">
        <v>66</v>
      </c>
      <c r="E333" s="193" t="s">
        <v>4084</v>
      </c>
      <c r="F333" s="41" t="s">
        <v>4085</v>
      </c>
    </row>
    <row r="334" spans="1:6" x14ac:dyDescent="0.2">
      <c r="A334" s="191" t="s">
        <v>1213</v>
      </c>
      <c r="B334" s="191" t="s">
        <v>1215</v>
      </c>
      <c r="C334" s="191" t="s">
        <v>67</v>
      </c>
      <c r="D334" s="191">
        <v>252</v>
      </c>
      <c r="E334" s="193" t="s">
        <v>4084</v>
      </c>
      <c r="F334" s="41" t="s">
        <v>4085</v>
      </c>
    </row>
    <row r="335" spans="1:6" ht="29.25" x14ac:dyDescent="0.2">
      <c r="A335" s="191" t="s">
        <v>1217</v>
      </c>
      <c r="B335" s="191" t="s">
        <v>1219</v>
      </c>
      <c r="C335" s="191" t="s">
        <v>67</v>
      </c>
      <c r="D335" s="191">
        <v>14</v>
      </c>
      <c r="E335" s="193" t="s">
        <v>4084</v>
      </c>
      <c r="F335" s="41" t="s">
        <v>4085</v>
      </c>
    </row>
    <row r="336" spans="1:6" x14ac:dyDescent="0.2">
      <c r="A336" s="191" t="s">
        <v>1221</v>
      </c>
      <c r="B336" s="191" t="s">
        <v>1223</v>
      </c>
      <c r="C336" s="191" t="s">
        <v>67</v>
      </c>
      <c r="D336" s="191">
        <v>1</v>
      </c>
      <c r="E336" s="193" t="s">
        <v>4084</v>
      </c>
      <c r="F336" s="41" t="s">
        <v>4085</v>
      </c>
    </row>
    <row r="337" spans="1:6" x14ac:dyDescent="0.2">
      <c r="A337" s="191" t="s">
        <v>1225</v>
      </c>
      <c r="B337" s="191" t="s">
        <v>1227</v>
      </c>
      <c r="C337" s="191" t="s">
        <v>67</v>
      </c>
      <c r="D337" s="191">
        <v>2</v>
      </c>
      <c r="E337" s="193" t="s">
        <v>4084</v>
      </c>
      <c r="F337" s="41" t="s">
        <v>4085</v>
      </c>
    </row>
    <row r="338" spans="1:6" x14ac:dyDescent="0.2">
      <c r="A338" s="191" t="s">
        <v>1229</v>
      </c>
      <c r="B338" s="191" t="s">
        <v>1231</v>
      </c>
      <c r="C338" s="191" t="s">
        <v>67</v>
      </c>
      <c r="D338" s="191">
        <v>1</v>
      </c>
      <c r="E338" s="193" t="s">
        <v>4084</v>
      </c>
      <c r="F338" s="41" t="s">
        <v>4085</v>
      </c>
    </row>
    <row r="339" spans="1:6" ht="19.5" x14ac:dyDescent="0.2">
      <c r="A339" s="191" t="s">
        <v>1233</v>
      </c>
      <c r="B339" s="191" t="s">
        <v>1235</v>
      </c>
      <c r="C339" s="191" t="s">
        <v>67</v>
      </c>
      <c r="D339" s="191">
        <v>1</v>
      </c>
      <c r="E339" s="193" t="s">
        <v>4084</v>
      </c>
      <c r="F339" s="41" t="s">
        <v>4085</v>
      </c>
    </row>
    <row r="340" spans="1:6" ht="29.25" x14ac:dyDescent="0.2">
      <c r="A340" s="191" t="s">
        <v>1237</v>
      </c>
      <c r="B340" s="191" t="s">
        <v>1239</v>
      </c>
      <c r="C340" s="191" t="s">
        <v>67</v>
      </c>
      <c r="D340" s="191">
        <v>11</v>
      </c>
      <c r="E340" s="193" t="s">
        <v>4084</v>
      </c>
      <c r="F340" s="41" t="s">
        <v>4085</v>
      </c>
    </row>
    <row r="341" spans="1:6" ht="29.25" x14ac:dyDescent="0.2">
      <c r="A341" s="191" t="s">
        <v>1241</v>
      </c>
      <c r="B341" s="191" t="s">
        <v>1243</v>
      </c>
      <c r="C341" s="191" t="s">
        <v>67</v>
      </c>
      <c r="D341" s="191">
        <v>13</v>
      </c>
      <c r="E341" s="193" t="s">
        <v>4084</v>
      </c>
      <c r="F341" s="41" t="s">
        <v>4085</v>
      </c>
    </row>
    <row r="342" spans="1:6" ht="29.25" x14ac:dyDescent="0.2">
      <c r="A342" s="191" t="s">
        <v>1245</v>
      </c>
      <c r="B342" s="191" t="s">
        <v>1247</v>
      </c>
      <c r="C342" s="191" t="s">
        <v>67</v>
      </c>
      <c r="D342" s="191">
        <v>3</v>
      </c>
      <c r="E342" s="193" t="s">
        <v>4084</v>
      </c>
      <c r="F342" s="41" t="s">
        <v>4085</v>
      </c>
    </row>
    <row r="343" spans="1:6" x14ac:dyDescent="0.2">
      <c r="A343" s="191" t="s">
        <v>1249</v>
      </c>
      <c r="B343" s="191" t="s">
        <v>1251</v>
      </c>
      <c r="C343" s="191" t="s">
        <v>67</v>
      </c>
      <c r="D343" s="191">
        <v>3</v>
      </c>
      <c r="E343" s="193" t="s">
        <v>4084</v>
      </c>
      <c r="F343" s="41" t="s">
        <v>4085</v>
      </c>
    </row>
    <row r="344" spans="1:6" ht="29.25" x14ac:dyDescent="0.2">
      <c r="A344" s="191" t="s">
        <v>1253</v>
      </c>
      <c r="B344" s="191" t="s">
        <v>1255</v>
      </c>
      <c r="C344" s="191" t="s">
        <v>67</v>
      </c>
      <c r="D344" s="191">
        <v>10</v>
      </c>
      <c r="E344" s="193" t="s">
        <v>4084</v>
      </c>
      <c r="F344" s="41" t="s">
        <v>4085</v>
      </c>
    </row>
    <row r="345" spans="1:6" ht="29.25" x14ac:dyDescent="0.2">
      <c r="A345" s="191" t="s">
        <v>1257</v>
      </c>
      <c r="B345" s="191" t="s">
        <v>1259</v>
      </c>
      <c r="C345" s="191" t="s">
        <v>67</v>
      </c>
      <c r="D345" s="191">
        <v>6</v>
      </c>
      <c r="E345" s="193" t="s">
        <v>4084</v>
      </c>
      <c r="F345" s="41" t="s">
        <v>4085</v>
      </c>
    </row>
    <row r="346" spans="1:6" ht="29.25" x14ac:dyDescent="0.2">
      <c r="A346" s="191" t="s">
        <v>1261</v>
      </c>
      <c r="B346" s="191" t="s">
        <v>1263</v>
      </c>
      <c r="C346" s="191" t="s">
        <v>67</v>
      </c>
      <c r="D346" s="191">
        <v>3</v>
      </c>
      <c r="E346" s="193" t="s">
        <v>4084</v>
      </c>
      <c r="F346" s="41" t="s">
        <v>4085</v>
      </c>
    </row>
    <row r="347" spans="1:6" ht="29.25" x14ac:dyDescent="0.2">
      <c r="A347" s="191" t="s">
        <v>1265</v>
      </c>
      <c r="B347" s="191" t="s">
        <v>1267</v>
      </c>
      <c r="C347" s="191" t="s">
        <v>67</v>
      </c>
      <c r="D347" s="191">
        <v>312</v>
      </c>
      <c r="E347" s="193" t="s">
        <v>4084</v>
      </c>
      <c r="F347" s="41" t="s">
        <v>4085</v>
      </c>
    </row>
    <row r="348" spans="1:6" ht="29.25" x14ac:dyDescent="0.2">
      <c r="A348" s="191" t="s">
        <v>1269</v>
      </c>
      <c r="B348" s="191" t="s">
        <v>1271</v>
      </c>
      <c r="C348" s="191" t="s">
        <v>67</v>
      </c>
      <c r="D348" s="191">
        <v>199</v>
      </c>
      <c r="E348" s="193" t="s">
        <v>4084</v>
      </c>
      <c r="F348" s="41" t="s">
        <v>4085</v>
      </c>
    </row>
    <row r="349" spans="1:6" ht="29.25" x14ac:dyDescent="0.2">
      <c r="A349" s="191" t="s">
        <v>1273</v>
      </c>
      <c r="B349" s="191" t="s">
        <v>1275</v>
      </c>
      <c r="C349" s="191" t="s">
        <v>67</v>
      </c>
      <c r="D349" s="191">
        <v>5</v>
      </c>
      <c r="E349" s="193" t="s">
        <v>4084</v>
      </c>
      <c r="F349" s="41" t="s">
        <v>4085</v>
      </c>
    </row>
    <row r="350" spans="1:6" ht="29.25" x14ac:dyDescent="0.2">
      <c r="A350" s="191" t="s">
        <v>1277</v>
      </c>
      <c r="B350" s="191" t="s">
        <v>1279</v>
      </c>
      <c r="C350" s="191" t="s">
        <v>67</v>
      </c>
      <c r="D350" s="191">
        <v>6</v>
      </c>
      <c r="E350" s="193" t="s">
        <v>4084</v>
      </c>
      <c r="F350" s="41" t="s">
        <v>4085</v>
      </c>
    </row>
    <row r="351" spans="1:6" ht="19.5" x14ac:dyDescent="0.2">
      <c r="A351" s="191" t="s">
        <v>1281</v>
      </c>
      <c r="B351" s="191" t="s">
        <v>1283</v>
      </c>
      <c r="C351" s="191" t="s">
        <v>67</v>
      </c>
      <c r="D351" s="191">
        <v>1</v>
      </c>
      <c r="E351" s="193" t="s">
        <v>4084</v>
      </c>
      <c r="F351" s="41" t="s">
        <v>4085</v>
      </c>
    </row>
    <row r="352" spans="1:6" ht="29.25" x14ac:dyDescent="0.2">
      <c r="A352" s="191" t="s">
        <v>1285</v>
      </c>
      <c r="B352" s="191" t="s">
        <v>1287</v>
      </c>
      <c r="C352" s="191" t="s">
        <v>67</v>
      </c>
      <c r="D352" s="191">
        <v>224</v>
      </c>
      <c r="E352" s="193" t="s">
        <v>4084</v>
      </c>
      <c r="F352" s="41" t="s">
        <v>4085</v>
      </c>
    </row>
    <row r="353" spans="1:6" ht="29.25" x14ac:dyDescent="0.2">
      <c r="A353" s="191" t="s">
        <v>1289</v>
      </c>
      <c r="B353" s="191" t="s">
        <v>1291</v>
      </c>
      <c r="C353" s="191" t="s">
        <v>67</v>
      </c>
      <c r="D353" s="191">
        <v>91</v>
      </c>
      <c r="E353" s="193" t="s">
        <v>4084</v>
      </c>
      <c r="F353" s="41" t="s">
        <v>4085</v>
      </c>
    </row>
    <row r="354" spans="1:6" ht="29.25" x14ac:dyDescent="0.2">
      <c r="A354" s="191" t="s">
        <v>1293</v>
      </c>
      <c r="B354" s="191" t="s">
        <v>1295</v>
      </c>
      <c r="C354" s="191" t="s">
        <v>67</v>
      </c>
      <c r="D354" s="191">
        <v>4</v>
      </c>
      <c r="E354" s="193" t="s">
        <v>4084</v>
      </c>
      <c r="F354" s="41" t="s">
        <v>4085</v>
      </c>
    </row>
    <row r="355" spans="1:6" ht="29.25" x14ac:dyDescent="0.2">
      <c r="A355" s="191" t="s">
        <v>1297</v>
      </c>
      <c r="B355" s="191" t="s">
        <v>1299</v>
      </c>
      <c r="C355" s="191" t="s">
        <v>67</v>
      </c>
      <c r="D355" s="191">
        <v>33</v>
      </c>
      <c r="E355" s="193" t="s">
        <v>4084</v>
      </c>
      <c r="F355" s="41" t="s">
        <v>4085</v>
      </c>
    </row>
    <row r="356" spans="1:6" ht="29.25" x14ac:dyDescent="0.2">
      <c r="A356" s="191" t="s">
        <v>1301</v>
      </c>
      <c r="B356" s="191" t="s">
        <v>1303</v>
      </c>
      <c r="C356" s="191" t="s">
        <v>67</v>
      </c>
      <c r="D356" s="191">
        <v>8</v>
      </c>
      <c r="E356" s="193" t="s">
        <v>4084</v>
      </c>
      <c r="F356" s="41" t="s">
        <v>4085</v>
      </c>
    </row>
    <row r="357" spans="1:6" ht="29.25" x14ac:dyDescent="0.2">
      <c r="A357" s="191" t="s">
        <v>1305</v>
      </c>
      <c r="B357" s="191" t="s">
        <v>1307</v>
      </c>
      <c r="C357" s="191" t="s">
        <v>67</v>
      </c>
      <c r="D357" s="191">
        <v>18</v>
      </c>
      <c r="E357" s="193" t="s">
        <v>4084</v>
      </c>
      <c r="F357" s="41" t="s">
        <v>4085</v>
      </c>
    </row>
    <row r="358" spans="1:6" ht="29.25" x14ac:dyDescent="0.2">
      <c r="A358" s="191" t="s">
        <v>1309</v>
      </c>
      <c r="B358" s="191" t="s">
        <v>1311</v>
      </c>
      <c r="C358" s="191" t="s">
        <v>67</v>
      </c>
      <c r="D358" s="191">
        <v>1</v>
      </c>
      <c r="E358" s="193" t="s">
        <v>4084</v>
      </c>
      <c r="F358" s="41" t="s">
        <v>4085</v>
      </c>
    </row>
    <row r="359" spans="1:6" ht="29.25" x14ac:dyDescent="0.2">
      <c r="A359" s="191" t="s">
        <v>1313</v>
      </c>
      <c r="B359" s="191" t="s">
        <v>1315</v>
      </c>
      <c r="C359" s="191" t="s">
        <v>67</v>
      </c>
      <c r="D359" s="191">
        <v>29</v>
      </c>
      <c r="E359" s="193" t="s">
        <v>4084</v>
      </c>
      <c r="F359" s="41" t="s">
        <v>4085</v>
      </c>
    </row>
    <row r="360" spans="1:6" ht="29.25" x14ac:dyDescent="0.2">
      <c r="A360" s="191" t="s">
        <v>1317</v>
      </c>
      <c r="B360" s="191" t="s">
        <v>1319</v>
      </c>
      <c r="C360" s="191" t="s">
        <v>67</v>
      </c>
      <c r="D360" s="191">
        <v>36</v>
      </c>
      <c r="E360" s="193" t="s">
        <v>4084</v>
      </c>
      <c r="F360" s="41" t="s">
        <v>4085</v>
      </c>
    </row>
    <row r="361" spans="1:6" ht="29.25" x14ac:dyDescent="0.2">
      <c r="A361" s="191" t="s">
        <v>1321</v>
      </c>
      <c r="B361" s="191" t="s">
        <v>1323</v>
      </c>
      <c r="C361" s="191" t="s">
        <v>67</v>
      </c>
      <c r="D361" s="191">
        <v>3</v>
      </c>
      <c r="E361" s="193" t="s">
        <v>4084</v>
      </c>
      <c r="F361" s="41" t="s">
        <v>4085</v>
      </c>
    </row>
    <row r="362" spans="1:6" ht="29.25" x14ac:dyDescent="0.2">
      <c r="A362" s="191" t="s">
        <v>1325</v>
      </c>
      <c r="B362" s="191" t="s">
        <v>1327</v>
      </c>
      <c r="C362" s="191" t="s">
        <v>67</v>
      </c>
      <c r="D362" s="191">
        <v>23</v>
      </c>
      <c r="E362" s="193" t="s">
        <v>4084</v>
      </c>
      <c r="F362" s="41" t="s">
        <v>4085</v>
      </c>
    </row>
    <row r="363" spans="1:6" ht="29.25" x14ac:dyDescent="0.2">
      <c r="A363" s="191" t="s">
        <v>1329</v>
      </c>
      <c r="B363" s="191" t="s">
        <v>1331</v>
      </c>
      <c r="C363" s="191" t="s">
        <v>67</v>
      </c>
      <c r="D363" s="191">
        <v>3</v>
      </c>
      <c r="E363" s="193" t="s">
        <v>4084</v>
      </c>
      <c r="F363" s="41" t="s">
        <v>4085</v>
      </c>
    </row>
    <row r="364" spans="1:6" ht="29.25" x14ac:dyDescent="0.2">
      <c r="A364" s="191" t="s">
        <v>1333</v>
      </c>
      <c r="B364" s="191" t="s">
        <v>1335</v>
      </c>
      <c r="C364" s="191" t="s">
        <v>67</v>
      </c>
      <c r="D364" s="191">
        <v>347</v>
      </c>
      <c r="E364" s="193" t="s">
        <v>4084</v>
      </c>
      <c r="F364" s="41" t="s">
        <v>4085</v>
      </c>
    </row>
    <row r="365" spans="1:6" ht="29.25" x14ac:dyDescent="0.2">
      <c r="A365" s="191" t="s">
        <v>1337</v>
      </c>
      <c r="B365" s="191" t="s">
        <v>1339</v>
      </c>
      <c r="C365" s="191" t="s">
        <v>67</v>
      </c>
      <c r="D365" s="191">
        <v>25</v>
      </c>
      <c r="E365" s="193" t="s">
        <v>4084</v>
      </c>
      <c r="F365" s="41" t="s">
        <v>4085</v>
      </c>
    </row>
    <row r="366" spans="1:6" ht="29.25" x14ac:dyDescent="0.2">
      <c r="A366" s="191" t="s">
        <v>1341</v>
      </c>
      <c r="B366" s="191" t="s">
        <v>1343</v>
      </c>
      <c r="C366" s="191" t="s">
        <v>67</v>
      </c>
      <c r="D366" s="191">
        <v>115</v>
      </c>
      <c r="E366" s="193" t="s">
        <v>4084</v>
      </c>
      <c r="F366" s="41" t="s">
        <v>4085</v>
      </c>
    </row>
    <row r="367" spans="1:6" ht="19.5" x14ac:dyDescent="0.2">
      <c r="A367" s="191" t="s">
        <v>1345</v>
      </c>
      <c r="B367" s="191" t="s">
        <v>1347</v>
      </c>
      <c r="C367" s="191" t="s">
        <v>399</v>
      </c>
      <c r="D367" s="191">
        <v>6</v>
      </c>
      <c r="E367" s="193" t="s">
        <v>4084</v>
      </c>
      <c r="F367" s="41" t="s">
        <v>4085</v>
      </c>
    </row>
    <row r="368" spans="1:6" ht="19.5" x14ac:dyDescent="0.2">
      <c r="A368" s="191" t="s">
        <v>1349</v>
      </c>
      <c r="B368" s="191" t="s">
        <v>1351</v>
      </c>
      <c r="C368" s="191" t="s">
        <v>67</v>
      </c>
      <c r="D368" s="191">
        <v>10</v>
      </c>
      <c r="E368" s="193" t="s">
        <v>4084</v>
      </c>
      <c r="F368" s="41" t="s">
        <v>4085</v>
      </c>
    </row>
    <row r="369" spans="1:6" ht="19.5" x14ac:dyDescent="0.2">
      <c r="A369" s="191" t="s">
        <v>1353</v>
      </c>
      <c r="B369" s="191" t="s">
        <v>1355</v>
      </c>
      <c r="C369" s="191" t="s">
        <v>399</v>
      </c>
      <c r="D369" s="191">
        <v>2</v>
      </c>
      <c r="E369" s="193" t="s">
        <v>4084</v>
      </c>
      <c r="F369" s="41" t="s">
        <v>4085</v>
      </c>
    </row>
    <row r="370" spans="1:6" ht="29.25" x14ac:dyDescent="0.2">
      <c r="A370" s="191" t="s">
        <v>1357</v>
      </c>
      <c r="B370" s="191" t="s">
        <v>1359</v>
      </c>
      <c r="C370" s="191" t="s">
        <v>67</v>
      </c>
      <c r="D370" s="191">
        <v>4</v>
      </c>
      <c r="E370" s="193" t="s">
        <v>4084</v>
      </c>
      <c r="F370" s="41" t="s">
        <v>4085</v>
      </c>
    </row>
    <row r="371" spans="1:6" ht="19.5" x14ac:dyDescent="0.2">
      <c r="A371" s="191" t="s">
        <v>1361</v>
      </c>
      <c r="B371" s="191" t="s">
        <v>1363</v>
      </c>
      <c r="C371" s="191" t="s">
        <v>67</v>
      </c>
      <c r="D371" s="191">
        <v>7</v>
      </c>
      <c r="E371" s="193" t="s">
        <v>4084</v>
      </c>
      <c r="F371" s="41" t="s">
        <v>4085</v>
      </c>
    </row>
    <row r="372" spans="1:6" ht="29.25" x14ac:dyDescent="0.2">
      <c r="A372" s="191" t="s">
        <v>1365</v>
      </c>
      <c r="B372" s="191" t="s">
        <v>1367</v>
      </c>
      <c r="C372" s="191" t="s">
        <v>67</v>
      </c>
      <c r="D372" s="191">
        <v>9</v>
      </c>
      <c r="E372" s="193" t="s">
        <v>4084</v>
      </c>
      <c r="F372" s="41" t="s">
        <v>4085</v>
      </c>
    </row>
    <row r="373" spans="1:6" ht="29.25" x14ac:dyDescent="0.2">
      <c r="A373" s="191" t="s">
        <v>1369</v>
      </c>
      <c r="B373" s="191" t="s">
        <v>1371</v>
      </c>
      <c r="C373" s="191" t="s">
        <v>67</v>
      </c>
      <c r="D373" s="191">
        <v>3</v>
      </c>
      <c r="E373" s="193" t="s">
        <v>4084</v>
      </c>
      <c r="F373" s="41" t="s">
        <v>4085</v>
      </c>
    </row>
    <row r="374" spans="1:6" ht="29.25" x14ac:dyDescent="0.2">
      <c r="A374" s="191" t="s">
        <v>1373</v>
      </c>
      <c r="B374" s="191" t="s">
        <v>1375</v>
      </c>
      <c r="C374" s="191" t="s">
        <v>67</v>
      </c>
      <c r="D374" s="191">
        <v>44</v>
      </c>
      <c r="E374" s="193" t="s">
        <v>4084</v>
      </c>
      <c r="F374" s="41" t="s">
        <v>4085</v>
      </c>
    </row>
    <row r="375" spans="1:6" ht="29.25" x14ac:dyDescent="0.2">
      <c r="A375" s="191" t="s">
        <v>1377</v>
      </c>
      <c r="B375" s="191" t="s">
        <v>1379</v>
      </c>
      <c r="C375" s="191" t="s">
        <v>67</v>
      </c>
      <c r="D375" s="191">
        <v>5</v>
      </c>
      <c r="E375" s="193" t="s">
        <v>4084</v>
      </c>
      <c r="F375" s="41" t="s">
        <v>4085</v>
      </c>
    </row>
    <row r="376" spans="1:6" x14ac:dyDescent="0.2">
      <c r="A376" s="191" t="s">
        <v>1381</v>
      </c>
      <c r="B376" s="191" t="s">
        <v>1383</v>
      </c>
      <c r="C376" s="191" t="s">
        <v>67</v>
      </c>
      <c r="D376" s="191">
        <v>7</v>
      </c>
      <c r="E376" s="193" t="s">
        <v>4082</v>
      </c>
      <c r="F376" s="41" t="s">
        <v>4086</v>
      </c>
    </row>
    <row r="377" spans="1:6" x14ac:dyDescent="0.2">
      <c r="A377" s="191" t="s">
        <v>1385</v>
      </c>
      <c r="B377" s="191" t="s">
        <v>1387</v>
      </c>
      <c r="C377" s="191" t="s">
        <v>67</v>
      </c>
      <c r="D377" s="191">
        <v>3</v>
      </c>
      <c r="E377" s="193" t="s">
        <v>4082</v>
      </c>
      <c r="F377" s="41" t="s">
        <v>4086</v>
      </c>
    </row>
    <row r="378" spans="1:6" ht="29.25" x14ac:dyDescent="0.2">
      <c r="A378" s="191" t="s">
        <v>1389</v>
      </c>
      <c r="B378" s="191" t="s">
        <v>1391</v>
      </c>
      <c r="C378" s="191" t="s">
        <v>67</v>
      </c>
      <c r="D378" s="191">
        <v>2</v>
      </c>
      <c r="E378" s="193" t="s">
        <v>4082</v>
      </c>
      <c r="F378" s="41" t="s">
        <v>4086</v>
      </c>
    </row>
    <row r="379" spans="1:6" ht="29.25" x14ac:dyDescent="0.2">
      <c r="A379" s="191" t="s">
        <v>1393</v>
      </c>
      <c r="B379" s="191" t="s">
        <v>1395</v>
      </c>
      <c r="C379" s="191" t="s">
        <v>67</v>
      </c>
      <c r="D379" s="191">
        <v>23</v>
      </c>
      <c r="E379" s="193" t="s">
        <v>4082</v>
      </c>
      <c r="F379" s="41" t="s">
        <v>4086</v>
      </c>
    </row>
    <row r="380" spans="1:6" ht="19.5" x14ac:dyDescent="0.2">
      <c r="A380" s="191" t="s">
        <v>1397</v>
      </c>
      <c r="B380" s="191" t="s">
        <v>1399</v>
      </c>
      <c r="C380" s="191" t="s">
        <v>67</v>
      </c>
      <c r="D380" s="191">
        <v>2</v>
      </c>
      <c r="E380" s="193" t="s">
        <v>4082</v>
      </c>
      <c r="F380" s="41" t="s">
        <v>4086</v>
      </c>
    </row>
    <row r="381" spans="1:6" ht="19.5" x14ac:dyDescent="0.2">
      <c r="A381" s="191" t="s">
        <v>1401</v>
      </c>
      <c r="B381" s="191" t="s">
        <v>1403</v>
      </c>
      <c r="C381" s="191" t="s">
        <v>67</v>
      </c>
      <c r="D381" s="191">
        <v>5</v>
      </c>
      <c r="E381" s="193" t="s">
        <v>4082</v>
      </c>
      <c r="F381" s="41" t="s">
        <v>4086</v>
      </c>
    </row>
    <row r="382" spans="1:6" x14ac:dyDescent="0.2">
      <c r="A382" s="191" t="s">
        <v>1405</v>
      </c>
      <c r="B382" s="191" t="s">
        <v>1407</v>
      </c>
      <c r="C382" s="191" t="s">
        <v>67</v>
      </c>
      <c r="D382" s="191">
        <v>30</v>
      </c>
      <c r="E382" s="193" t="s">
        <v>4082</v>
      </c>
      <c r="F382" s="41" t="s">
        <v>4086</v>
      </c>
    </row>
    <row r="383" spans="1:6" x14ac:dyDescent="0.2">
      <c r="A383" s="191" t="s">
        <v>1409</v>
      </c>
      <c r="B383" s="191" t="s">
        <v>1411</v>
      </c>
      <c r="C383" s="191" t="s">
        <v>67</v>
      </c>
      <c r="D383" s="191">
        <v>3</v>
      </c>
      <c r="E383" s="193" t="s">
        <v>4082</v>
      </c>
      <c r="F383" s="41" t="s">
        <v>4086</v>
      </c>
    </row>
    <row r="384" spans="1:6" x14ac:dyDescent="0.2">
      <c r="A384" s="191" t="s">
        <v>1413</v>
      </c>
      <c r="B384" s="191" t="s">
        <v>1415</v>
      </c>
      <c r="C384" s="191" t="s">
        <v>67</v>
      </c>
      <c r="D384" s="191">
        <v>2</v>
      </c>
      <c r="E384" s="193" t="s">
        <v>4082</v>
      </c>
      <c r="F384" s="41" t="s">
        <v>4086</v>
      </c>
    </row>
    <row r="385" spans="1:6" ht="19.5" x14ac:dyDescent="0.2">
      <c r="A385" s="191" t="s">
        <v>1417</v>
      </c>
      <c r="B385" s="191" t="s">
        <v>1419</v>
      </c>
      <c r="C385" s="191" t="s">
        <v>67</v>
      </c>
      <c r="D385" s="191">
        <v>2</v>
      </c>
      <c r="E385" s="193" t="s">
        <v>4082</v>
      </c>
      <c r="F385" s="41" t="s">
        <v>4086</v>
      </c>
    </row>
    <row r="386" spans="1:6" ht="19.5" x14ac:dyDescent="0.2">
      <c r="A386" s="191" t="s">
        <v>1421</v>
      </c>
      <c r="B386" s="191" t="s">
        <v>1423</v>
      </c>
      <c r="C386" s="191" t="s">
        <v>67</v>
      </c>
      <c r="D386" s="191">
        <v>39</v>
      </c>
      <c r="E386" s="193" t="s">
        <v>4082</v>
      </c>
      <c r="F386" s="41" t="s">
        <v>4086</v>
      </c>
    </row>
    <row r="387" spans="1:6" x14ac:dyDescent="0.2">
      <c r="A387" s="191" t="s">
        <v>1425</v>
      </c>
      <c r="B387" s="191" t="s">
        <v>1426</v>
      </c>
      <c r="C387" s="191"/>
      <c r="D387" s="191"/>
      <c r="E387" s="193" t="s">
        <v>52</v>
      </c>
      <c r="F387" s="41"/>
    </row>
    <row r="388" spans="1:6" ht="19.5" x14ac:dyDescent="0.2">
      <c r="A388" s="191" t="s">
        <v>1427</v>
      </c>
      <c r="B388" s="191" t="s">
        <v>1429</v>
      </c>
      <c r="C388" s="191" t="s">
        <v>148</v>
      </c>
      <c r="D388" s="191">
        <v>1.74</v>
      </c>
      <c r="E388" s="193" t="s">
        <v>4082</v>
      </c>
      <c r="F388" s="41" t="s">
        <v>4083</v>
      </c>
    </row>
    <row r="389" spans="1:6" ht="19.5" x14ac:dyDescent="0.2">
      <c r="A389" s="191" t="s">
        <v>1431</v>
      </c>
      <c r="B389" s="191" t="s">
        <v>1433</v>
      </c>
      <c r="C389" s="191" t="s">
        <v>148</v>
      </c>
      <c r="D389" s="191">
        <v>34.17</v>
      </c>
      <c r="E389" s="193" t="s">
        <v>4082</v>
      </c>
      <c r="F389" s="41" t="s">
        <v>4083</v>
      </c>
    </row>
    <row r="390" spans="1:6" ht="19.5" x14ac:dyDescent="0.2">
      <c r="A390" s="191" t="s">
        <v>1435</v>
      </c>
      <c r="B390" s="191" t="s">
        <v>1437</v>
      </c>
      <c r="C390" s="191" t="s">
        <v>148</v>
      </c>
      <c r="D390" s="191">
        <v>60.57</v>
      </c>
      <c r="E390" s="193" t="s">
        <v>4082</v>
      </c>
      <c r="F390" s="41" t="s">
        <v>4083</v>
      </c>
    </row>
    <row r="391" spans="1:6" ht="19.5" x14ac:dyDescent="0.2">
      <c r="A391" s="191" t="s">
        <v>1439</v>
      </c>
      <c r="B391" s="191" t="s">
        <v>1441</v>
      </c>
      <c r="C391" s="191" t="s">
        <v>148</v>
      </c>
      <c r="D391" s="191">
        <v>652.91</v>
      </c>
      <c r="E391" s="193" t="s">
        <v>4082</v>
      </c>
      <c r="F391" s="41" t="s">
        <v>4083</v>
      </c>
    </row>
    <row r="392" spans="1:6" ht="19.5" x14ac:dyDescent="0.2">
      <c r="A392" s="191" t="s">
        <v>1443</v>
      </c>
      <c r="B392" s="191" t="s">
        <v>1445</v>
      </c>
      <c r="C392" s="191" t="s">
        <v>148</v>
      </c>
      <c r="D392" s="191">
        <v>0.13</v>
      </c>
      <c r="E392" s="193" t="s">
        <v>4082</v>
      </c>
      <c r="F392" s="41" t="s">
        <v>4083</v>
      </c>
    </row>
    <row r="393" spans="1:6" ht="19.5" x14ac:dyDescent="0.2">
      <c r="A393" s="191" t="s">
        <v>1447</v>
      </c>
      <c r="B393" s="191" t="s">
        <v>1449</v>
      </c>
      <c r="C393" s="191" t="s">
        <v>148</v>
      </c>
      <c r="D393" s="191">
        <v>5.38</v>
      </c>
      <c r="E393" s="193" t="s">
        <v>4082</v>
      </c>
      <c r="F393" s="41" t="s">
        <v>4083</v>
      </c>
    </row>
    <row r="394" spans="1:6" ht="29.25" x14ac:dyDescent="0.2">
      <c r="A394" s="191" t="s">
        <v>1451</v>
      </c>
      <c r="B394" s="191" t="s">
        <v>1453</v>
      </c>
      <c r="C394" s="191" t="s">
        <v>67</v>
      </c>
      <c r="D394" s="191">
        <v>219</v>
      </c>
      <c r="E394" s="193" t="s">
        <v>4087</v>
      </c>
      <c r="F394" s="41" t="s">
        <v>4088</v>
      </c>
    </row>
    <row r="395" spans="1:6" ht="29.25" x14ac:dyDescent="0.2">
      <c r="A395" s="191" t="s">
        <v>1455</v>
      </c>
      <c r="B395" s="191" t="s">
        <v>1457</v>
      </c>
      <c r="C395" s="191" t="s">
        <v>67</v>
      </c>
      <c r="D395" s="191">
        <v>4</v>
      </c>
      <c r="E395" s="193" t="s">
        <v>4087</v>
      </c>
      <c r="F395" s="41" t="s">
        <v>4088</v>
      </c>
    </row>
    <row r="396" spans="1:6" ht="29.25" x14ac:dyDescent="0.2">
      <c r="A396" s="191" t="s">
        <v>1459</v>
      </c>
      <c r="B396" s="191" t="s">
        <v>1461</v>
      </c>
      <c r="C396" s="191" t="s">
        <v>67</v>
      </c>
      <c r="D396" s="191">
        <v>6</v>
      </c>
      <c r="E396" s="193" t="s">
        <v>4087</v>
      </c>
      <c r="F396" s="41" t="s">
        <v>4088</v>
      </c>
    </row>
    <row r="397" spans="1:6" ht="19.5" x14ac:dyDescent="0.2">
      <c r="A397" s="191" t="s">
        <v>1463</v>
      </c>
      <c r="B397" s="191" t="s">
        <v>1465</v>
      </c>
      <c r="C397" s="191" t="s">
        <v>67</v>
      </c>
      <c r="D397" s="191">
        <v>22</v>
      </c>
      <c r="E397" s="193" t="s">
        <v>4087</v>
      </c>
      <c r="F397" s="41" t="s">
        <v>4088</v>
      </c>
    </row>
    <row r="398" spans="1:6" ht="19.5" x14ac:dyDescent="0.2">
      <c r="A398" s="191" t="s">
        <v>1467</v>
      </c>
      <c r="B398" s="191" t="s">
        <v>1469</v>
      </c>
      <c r="C398" s="191" t="s">
        <v>67</v>
      </c>
      <c r="D398" s="191">
        <v>1</v>
      </c>
      <c r="E398" s="193" t="s">
        <v>4087</v>
      </c>
      <c r="F398" s="41" t="s">
        <v>4088</v>
      </c>
    </row>
    <row r="399" spans="1:6" ht="19.5" x14ac:dyDescent="0.2">
      <c r="A399" s="191" t="s">
        <v>1471</v>
      </c>
      <c r="B399" s="191" t="s">
        <v>1473</v>
      </c>
      <c r="C399" s="191" t="s">
        <v>67</v>
      </c>
      <c r="D399" s="191">
        <v>1</v>
      </c>
      <c r="E399" s="193" t="s">
        <v>4087</v>
      </c>
      <c r="F399" s="41" t="s">
        <v>4088</v>
      </c>
    </row>
    <row r="400" spans="1:6" ht="19.5" x14ac:dyDescent="0.2">
      <c r="A400" s="191" t="s">
        <v>1475</v>
      </c>
      <c r="B400" s="191" t="s">
        <v>1477</v>
      </c>
      <c r="C400" s="191" t="s">
        <v>67</v>
      </c>
      <c r="D400" s="191">
        <v>6</v>
      </c>
      <c r="E400" s="193" t="s">
        <v>4087</v>
      </c>
      <c r="F400" s="41" t="s">
        <v>4088</v>
      </c>
    </row>
    <row r="401" spans="1:6" ht="19.5" x14ac:dyDescent="0.2">
      <c r="A401" s="191" t="s">
        <v>1479</v>
      </c>
      <c r="B401" s="191" t="s">
        <v>1481</v>
      </c>
      <c r="C401" s="191" t="s">
        <v>67</v>
      </c>
      <c r="D401" s="191">
        <v>1</v>
      </c>
      <c r="E401" s="193" t="s">
        <v>4087</v>
      </c>
      <c r="F401" s="41" t="s">
        <v>4088</v>
      </c>
    </row>
    <row r="402" spans="1:6" ht="19.5" x14ac:dyDescent="0.2">
      <c r="A402" s="191" t="s">
        <v>1483</v>
      </c>
      <c r="B402" s="191" t="s">
        <v>1485</v>
      </c>
      <c r="C402" s="191" t="s">
        <v>67</v>
      </c>
      <c r="D402" s="191">
        <v>1</v>
      </c>
      <c r="E402" s="193" t="s">
        <v>4087</v>
      </c>
      <c r="F402" s="41" t="s">
        <v>4088</v>
      </c>
    </row>
    <row r="403" spans="1:6" x14ac:dyDescent="0.2">
      <c r="A403" s="191" t="s">
        <v>1487</v>
      </c>
      <c r="B403" s="191" t="s">
        <v>1489</v>
      </c>
      <c r="C403" s="191" t="s">
        <v>67</v>
      </c>
      <c r="D403" s="191">
        <v>1</v>
      </c>
      <c r="E403" s="193" t="s">
        <v>4087</v>
      </c>
      <c r="F403" s="41" t="s">
        <v>4088</v>
      </c>
    </row>
    <row r="404" spans="1:6" ht="19.5" x14ac:dyDescent="0.2">
      <c r="A404" s="191" t="s">
        <v>1491</v>
      </c>
      <c r="B404" s="191" t="s">
        <v>1493</v>
      </c>
      <c r="C404" s="191" t="s">
        <v>67</v>
      </c>
      <c r="D404" s="191">
        <v>5</v>
      </c>
      <c r="E404" s="193" t="s">
        <v>4087</v>
      </c>
      <c r="F404" s="41" t="s">
        <v>4088</v>
      </c>
    </row>
    <row r="405" spans="1:6" ht="19.5" x14ac:dyDescent="0.2">
      <c r="A405" s="191" t="s">
        <v>1495</v>
      </c>
      <c r="B405" s="191" t="s">
        <v>1497</v>
      </c>
      <c r="C405" s="191" t="s">
        <v>67</v>
      </c>
      <c r="D405" s="191">
        <v>122</v>
      </c>
      <c r="E405" s="193" t="s">
        <v>4087</v>
      </c>
      <c r="F405" s="41" t="s">
        <v>4088</v>
      </c>
    </row>
    <row r="406" spans="1:6" ht="19.5" x14ac:dyDescent="0.2">
      <c r="A406" s="191" t="s">
        <v>1499</v>
      </c>
      <c r="B406" s="191" t="s">
        <v>1501</v>
      </c>
      <c r="C406" s="191" t="s">
        <v>67</v>
      </c>
      <c r="D406" s="191">
        <v>2</v>
      </c>
      <c r="E406" s="193" t="s">
        <v>4087</v>
      </c>
      <c r="F406" s="41" t="s">
        <v>4088</v>
      </c>
    </row>
    <row r="407" spans="1:6" ht="19.5" x14ac:dyDescent="0.2">
      <c r="A407" s="191" t="s">
        <v>1503</v>
      </c>
      <c r="B407" s="191" t="s">
        <v>1505</v>
      </c>
      <c r="C407" s="191" t="s">
        <v>67</v>
      </c>
      <c r="D407" s="191">
        <v>2</v>
      </c>
      <c r="E407" s="193" t="s">
        <v>4087</v>
      </c>
      <c r="F407" s="41" t="s">
        <v>4088</v>
      </c>
    </row>
    <row r="408" spans="1:6" ht="19.5" x14ac:dyDescent="0.2">
      <c r="A408" s="191" t="s">
        <v>1507</v>
      </c>
      <c r="B408" s="191" t="s">
        <v>1509</v>
      </c>
      <c r="C408" s="191" t="s">
        <v>67</v>
      </c>
      <c r="D408" s="191">
        <v>1</v>
      </c>
      <c r="E408" s="193" t="s">
        <v>4087</v>
      </c>
      <c r="F408" s="41" t="s">
        <v>4088</v>
      </c>
    </row>
    <row r="409" spans="1:6" ht="19.5" x14ac:dyDescent="0.2">
      <c r="A409" s="191" t="s">
        <v>1511</v>
      </c>
      <c r="B409" s="191" t="s">
        <v>1513</v>
      </c>
      <c r="C409" s="191" t="s">
        <v>67</v>
      </c>
      <c r="D409" s="191">
        <v>31</v>
      </c>
      <c r="E409" s="193" t="s">
        <v>4087</v>
      </c>
      <c r="F409" s="41" t="s">
        <v>4088</v>
      </c>
    </row>
    <row r="410" spans="1:6" ht="19.5" x14ac:dyDescent="0.2">
      <c r="A410" s="191" t="s">
        <v>1515</v>
      </c>
      <c r="B410" s="191" t="s">
        <v>1517</v>
      </c>
      <c r="C410" s="191" t="s">
        <v>67</v>
      </c>
      <c r="D410" s="191">
        <v>1</v>
      </c>
      <c r="E410" s="193" t="s">
        <v>4087</v>
      </c>
      <c r="F410" s="41" t="s">
        <v>4088</v>
      </c>
    </row>
    <row r="411" spans="1:6" ht="19.5" x14ac:dyDescent="0.2">
      <c r="A411" s="191" t="s">
        <v>1519</v>
      </c>
      <c r="B411" s="191" t="s">
        <v>1521</v>
      </c>
      <c r="C411" s="191" t="s">
        <v>67</v>
      </c>
      <c r="D411" s="191">
        <v>1</v>
      </c>
      <c r="E411" s="193" t="s">
        <v>4087</v>
      </c>
      <c r="F411" s="41" t="s">
        <v>4088</v>
      </c>
    </row>
    <row r="412" spans="1:6" ht="29.25" x14ac:dyDescent="0.2">
      <c r="A412" s="191" t="s">
        <v>1523</v>
      </c>
      <c r="B412" s="191" t="s">
        <v>1525</v>
      </c>
      <c r="C412" s="191" t="s">
        <v>67</v>
      </c>
      <c r="D412" s="191">
        <v>76</v>
      </c>
      <c r="E412" s="193" t="s">
        <v>4087</v>
      </c>
      <c r="F412" s="41" t="s">
        <v>4088</v>
      </c>
    </row>
    <row r="413" spans="1:6" ht="29.25" x14ac:dyDescent="0.2">
      <c r="A413" s="191" t="s">
        <v>1527</v>
      </c>
      <c r="B413" s="191" t="s">
        <v>1529</v>
      </c>
      <c r="C413" s="191" t="s">
        <v>67</v>
      </c>
      <c r="D413" s="191">
        <v>63</v>
      </c>
      <c r="E413" s="193" t="s">
        <v>4087</v>
      </c>
      <c r="F413" s="41" t="s">
        <v>4088</v>
      </c>
    </row>
    <row r="414" spans="1:6" ht="19.5" x14ac:dyDescent="0.2">
      <c r="A414" s="191" t="s">
        <v>1531</v>
      </c>
      <c r="B414" s="191" t="s">
        <v>1533</v>
      </c>
      <c r="C414" s="191" t="s">
        <v>67</v>
      </c>
      <c r="D414" s="191">
        <v>184</v>
      </c>
      <c r="E414" s="193" t="s">
        <v>4087</v>
      </c>
      <c r="F414" s="41" t="s">
        <v>4088</v>
      </c>
    </row>
    <row r="415" spans="1:6" ht="19.5" x14ac:dyDescent="0.2">
      <c r="A415" s="191" t="s">
        <v>1535</v>
      </c>
      <c r="B415" s="191" t="s">
        <v>1537</v>
      </c>
      <c r="C415" s="191" t="s">
        <v>67</v>
      </c>
      <c r="D415" s="191">
        <v>6</v>
      </c>
      <c r="E415" s="193" t="s">
        <v>4087</v>
      </c>
      <c r="F415" s="41" t="s">
        <v>4088</v>
      </c>
    </row>
    <row r="416" spans="1:6" ht="19.5" x14ac:dyDescent="0.2">
      <c r="A416" s="191" t="s">
        <v>1539</v>
      </c>
      <c r="B416" s="191" t="s">
        <v>1541</v>
      </c>
      <c r="C416" s="191" t="s">
        <v>67</v>
      </c>
      <c r="D416" s="191">
        <v>6</v>
      </c>
      <c r="E416" s="193" t="s">
        <v>4087</v>
      </c>
      <c r="F416" s="41" t="s">
        <v>4088</v>
      </c>
    </row>
    <row r="417" spans="1:6" x14ac:dyDescent="0.2">
      <c r="A417" s="191" t="s">
        <v>1542</v>
      </c>
      <c r="B417" s="191" t="s">
        <v>1544</v>
      </c>
      <c r="C417" s="191" t="s">
        <v>399</v>
      </c>
      <c r="D417" s="191">
        <v>1</v>
      </c>
      <c r="E417" s="193" t="s">
        <v>4087</v>
      </c>
      <c r="F417" s="41" t="s">
        <v>4088</v>
      </c>
    </row>
    <row r="418" spans="1:6" ht="19.5" x14ac:dyDescent="0.2">
      <c r="A418" s="191" t="s">
        <v>1546</v>
      </c>
      <c r="B418" s="191" t="s">
        <v>1548</v>
      </c>
      <c r="C418" s="191" t="s">
        <v>67</v>
      </c>
      <c r="D418" s="191">
        <v>11</v>
      </c>
      <c r="E418" s="193" t="s">
        <v>4087</v>
      </c>
      <c r="F418" s="41" t="s">
        <v>4088</v>
      </c>
    </row>
    <row r="419" spans="1:6" ht="19.5" x14ac:dyDescent="0.2">
      <c r="A419" s="191" t="s">
        <v>1550</v>
      </c>
      <c r="B419" s="191" t="s">
        <v>1552</v>
      </c>
      <c r="C419" s="191" t="s">
        <v>67</v>
      </c>
      <c r="D419" s="191">
        <v>9</v>
      </c>
      <c r="E419" s="193" t="s">
        <v>4087</v>
      </c>
      <c r="F419" s="41" t="s">
        <v>4088</v>
      </c>
    </row>
    <row r="420" spans="1:6" ht="19.5" x14ac:dyDescent="0.2">
      <c r="A420" s="191" t="s">
        <v>1554</v>
      </c>
      <c r="B420" s="191" t="s">
        <v>1556</v>
      </c>
      <c r="C420" s="191" t="s">
        <v>67</v>
      </c>
      <c r="D420" s="191">
        <v>1</v>
      </c>
      <c r="E420" s="193" t="s">
        <v>4087</v>
      </c>
      <c r="F420" s="41" t="s">
        <v>4088</v>
      </c>
    </row>
    <row r="421" spans="1:6" ht="19.5" x14ac:dyDescent="0.2">
      <c r="A421" s="191" t="s">
        <v>1558</v>
      </c>
      <c r="B421" s="191" t="s">
        <v>1560</v>
      </c>
      <c r="C421" s="191" t="s">
        <v>67</v>
      </c>
      <c r="D421" s="191">
        <v>22</v>
      </c>
      <c r="E421" s="193" t="s">
        <v>4087</v>
      </c>
      <c r="F421" s="41" t="s">
        <v>4088</v>
      </c>
    </row>
    <row r="422" spans="1:6" ht="19.5" x14ac:dyDescent="0.2">
      <c r="A422" s="191" t="s">
        <v>1562</v>
      </c>
      <c r="B422" s="191" t="s">
        <v>1564</v>
      </c>
      <c r="C422" s="191" t="s">
        <v>67</v>
      </c>
      <c r="D422" s="191">
        <v>4</v>
      </c>
      <c r="E422" s="193" t="s">
        <v>4087</v>
      </c>
      <c r="F422" s="41" t="s">
        <v>4088</v>
      </c>
    </row>
    <row r="423" spans="1:6" ht="19.5" x14ac:dyDescent="0.2">
      <c r="A423" s="191" t="s">
        <v>1566</v>
      </c>
      <c r="B423" s="191" t="s">
        <v>1568</v>
      </c>
      <c r="C423" s="191" t="s">
        <v>67</v>
      </c>
      <c r="D423" s="191">
        <v>1</v>
      </c>
      <c r="E423" s="193" t="s">
        <v>4087</v>
      </c>
      <c r="F423" s="41" t="s">
        <v>4088</v>
      </c>
    </row>
    <row r="424" spans="1:6" x14ac:dyDescent="0.2">
      <c r="A424" s="191" t="s">
        <v>1570</v>
      </c>
      <c r="B424" s="191" t="s">
        <v>1572</v>
      </c>
      <c r="C424" s="191" t="s">
        <v>67</v>
      </c>
      <c r="D424" s="191">
        <v>2</v>
      </c>
      <c r="E424" s="193" t="s">
        <v>4087</v>
      </c>
      <c r="F424" s="41" t="s">
        <v>4088</v>
      </c>
    </row>
    <row r="425" spans="1:6" ht="19.5" x14ac:dyDescent="0.2">
      <c r="A425" s="191" t="s">
        <v>1574</v>
      </c>
      <c r="B425" s="191" t="s">
        <v>1576</v>
      </c>
      <c r="C425" s="191" t="s">
        <v>67</v>
      </c>
      <c r="D425" s="191">
        <v>2</v>
      </c>
      <c r="E425" s="193" t="s">
        <v>4087</v>
      </c>
      <c r="F425" s="41" t="s">
        <v>4088</v>
      </c>
    </row>
    <row r="426" spans="1:6" ht="29.25" x14ac:dyDescent="0.2">
      <c r="A426" s="191" t="s">
        <v>1578</v>
      </c>
      <c r="B426" s="191" t="s">
        <v>1580</v>
      </c>
      <c r="C426" s="191" t="s">
        <v>67</v>
      </c>
      <c r="D426" s="191">
        <v>29</v>
      </c>
      <c r="E426" s="193" t="s">
        <v>4087</v>
      </c>
      <c r="F426" s="41" t="s">
        <v>4088</v>
      </c>
    </row>
    <row r="427" spans="1:6" ht="29.25" x14ac:dyDescent="0.2">
      <c r="A427" s="191" t="s">
        <v>1582</v>
      </c>
      <c r="B427" s="191" t="s">
        <v>1584</v>
      </c>
      <c r="C427" s="191" t="s">
        <v>67</v>
      </c>
      <c r="D427" s="191">
        <v>7</v>
      </c>
      <c r="E427" s="193" t="s">
        <v>4087</v>
      </c>
      <c r="F427" s="41" t="s">
        <v>4088</v>
      </c>
    </row>
    <row r="428" spans="1:6" ht="19.5" x14ac:dyDescent="0.2">
      <c r="A428" s="191" t="s">
        <v>1586</v>
      </c>
      <c r="B428" s="191" t="s">
        <v>1588</v>
      </c>
      <c r="C428" s="191" t="s">
        <v>67</v>
      </c>
      <c r="D428" s="191">
        <v>82</v>
      </c>
      <c r="E428" s="193" t="s">
        <v>4087</v>
      </c>
      <c r="F428" s="41" t="s">
        <v>4088</v>
      </c>
    </row>
    <row r="429" spans="1:6" ht="19.5" x14ac:dyDescent="0.2">
      <c r="A429" s="191" t="s">
        <v>1589</v>
      </c>
      <c r="B429" s="191" t="s">
        <v>1591</v>
      </c>
      <c r="C429" s="191" t="s">
        <v>67</v>
      </c>
      <c r="D429" s="191">
        <v>9</v>
      </c>
      <c r="E429" s="193" t="s">
        <v>4087</v>
      </c>
      <c r="F429" s="41" t="s">
        <v>4088</v>
      </c>
    </row>
    <row r="430" spans="1:6" ht="19.5" x14ac:dyDescent="0.2">
      <c r="A430" s="191" t="s">
        <v>1593</v>
      </c>
      <c r="B430" s="191" t="s">
        <v>1595</v>
      </c>
      <c r="C430" s="191" t="s">
        <v>67</v>
      </c>
      <c r="D430" s="191">
        <v>6</v>
      </c>
      <c r="E430" s="193" t="s">
        <v>4087</v>
      </c>
      <c r="F430" s="41" t="s">
        <v>4088</v>
      </c>
    </row>
    <row r="431" spans="1:6" ht="19.5" x14ac:dyDescent="0.2">
      <c r="A431" s="191" t="s">
        <v>1597</v>
      </c>
      <c r="B431" s="191" t="s">
        <v>1599</v>
      </c>
      <c r="C431" s="191" t="s">
        <v>67</v>
      </c>
      <c r="D431" s="191">
        <v>1</v>
      </c>
      <c r="E431" s="193" t="s">
        <v>4087</v>
      </c>
      <c r="F431" s="41" t="s">
        <v>4088</v>
      </c>
    </row>
    <row r="432" spans="1:6" ht="19.5" x14ac:dyDescent="0.2">
      <c r="A432" s="191" t="s">
        <v>1601</v>
      </c>
      <c r="B432" s="191" t="s">
        <v>1603</v>
      </c>
      <c r="C432" s="191" t="s">
        <v>67</v>
      </c>
      <c r="D432" s="191">
        <v>1</v>
      </c>
      <c r="E432" s="193" t="s">
        <v>4087</v>
      </c>
      <c r="F432" s="41" t="s">
        <v>4088</v>
      </c>
    </row>
    <row r="433" spans="1:6" ht="19.5" x14ac:dyDescent="0.2">
      <c r="A433" s="191" t="s">
        <v>1605</v>
      </c>
      <c r="B433" s="191" t="s">
        <v>1607</v>
      </c>
      <c r="C433" s="191" t="s">
        <v>67</v>
      </c>
      <c r="D433" s="191">
        <v>2</v>
      </c>
      <c r="E433" s="193" t="s">
        <v>4087</v>
      </c>
      <c r="F433" s="41" t="s">
        <v>4088</v>
      </c>
    </row>
    <row r="434" spans="1:6" ht="19.5" x14ac:dyDescent="0.2">
      <c r="A434" s="191" t="s">
        <v>1609</v>
      </c>
      <c r="B434" s="191" t="s">
        <v>1611</v>
      </c>
      <c r="C434" s="191" t="s">
        <v>67</v>
      </c>
      <c r="D434" s="191">
        <v>2</v>
      </c>
      <c r="E434" s="193" t="s">
        <v>4087</v>
      </c>
      <c r="F434" s="41" t="s">
        <v>4088</v>
      </c>
    </row>
    <row r="435" spans="1:6" ht="19.5" x14ac:dyDescent="0.2">
      <c r="A435" s="191" t="s">
        <v>1613</v>
      </c>
      <c r="B435" s="191" t="s">
        <v>1615</v>
      </c>
      <c r="C435" s="191" t="s">
        <v>67</v>
      </c>
      <c r="D435" s="191">
        <v>105</v>
      </c>
      <c r="E435" s="193" t="s">
        <v>4087</v>
      </c>
      <c r="F435" s="41" t="s">
        <v>4088</v>
      </c>
    </row>
    <row r="436" spans="1:6" ht="19.5" x14ac:dyDescent="0.2">
      <c r="A436" s="191" t="s">
        <v>1616</v>
      </c>
      <c r="B436" s="191" t="s">
        <v>1618</v>
      </c>
      <c r="C436" s="191" t="s">
        <v>67</v>
      </c>
      <c r="D436" s="191">
        <v>9</v>
      </c>
      <c r="E436" s="193" t="s">
        <v>4087</v>
      </c>
      <c r="F436" s="41" t="s">
        <v>4088</v>
      </c>
    </row>
    <row r="437" spans="1:6" ht="19.5" x14ac:dyDescent="0.2">
      <c r="A437" s="191" t="s">
        <v>1620</v>
      </c>
      <c r="B437" s="191" t="s">
        <v>1622</v>
      </c>
      <c r="C437" s="191" t="s">
        <v>67</v>
      </c>
      <c r="D437" s="191">
        <v>2</v>
      </c>
      <c r="E437" s="193" t="s">
        <v>4087</v>
      </c>
      <c r="F437" s="41" t="s">
        <v>4088</v>
      </c>
    </row>
    <row r="438" spans="1:6" ht="39" x14ac:dyDescent="0.2">
      <c r="A438" s="191" t="s">
        <v>1624</v>
      </c>
      <c r="B438" s="191" t="s">
        <v>1626</v>
      </c>
      <c r="C438" s="191" t="s">
        <v>148</v>
      </c>
      <c r="D438" s="191">
        <v>84.01</v>
      </c>
      <c r="E438" s="193" t="s">
        <v>4087</v>
      </c>
      <c r="F438" s="41" t="s">
        <v>4088</v>
      </c>
    </row>
    <row r="439" spans="1:6" ht="39" x14ac:dyDescent="0.2">
      <c r="A439" s="191" t="s">
        <v>1628</v>
      </c>
      <c r="B439" s="191" t="s">
        <v>1630</v>
      </c>
      <c r="C439" s="191" t="s">
        <v>148</v>
      </c>
      <c r="D439" s="191">
        <v>44.69</v>
      </c>
      <c r="E439" s="193" t="s">
        <v>4087</v>
      </c>
      <c r="F439" s="41" t="s">
        <v>4088</v>
      </c>
    </row>
    <row r="440" spans="1:6" ht="29.25" x14ac:dyDescent="0.2">
      <c r="A440" s="191" t="s">
        <v>1632</v>
      </c>
      <c r="B440" s="191" t="s">
        <v>1634</v>
      </c>
      <c r="C440" s="191" t="s">
        <v>148</v>
      </c>
      <c r="D440" s="191">
        <v>88.05</v>
      </c>
      <c r="E440" s="193" t="s">
        <v>4087</v>
      </c>
      <c r="F440" s="41" t="s">
        <v>4088</v>
      </c>
    </row>
    <row r="441" spans="1:6" x14ac:dyDescent="0.2">
      <c r="A441" s="191" t="s">
        <v>28</v>
      </c>
      <c r="B441" s="191" t="s">
        <v>29</v>
      </c>
      <c r="C441" s="191"/>
      <c r="D441" s="191"/>
      <c r="E441" s="193" t="s">
        <v>52</v>
      </c>
      <c r="F441" s="41"/>
    </row>
    <row r="442" spans="1:6" ht="19.5" x14ac:dyDescent="0.2">
      <c r="A442" s="191" t="s">
        <v>1636</v>
      </c>
      <c r="B442" s="191" t="s">
        <v>1638</v>
      </c>
      <c r="C442" s="191" t="s">
        <v>148</v>
      </c>
      <c r="D442" s="191">
        <v>1128</v>
      </c>
      <c r="E442" s="193" t="s">
        <v>4089</v>
      </c>
      <c r="F442" s="41" t="s">
        <v>4090</v>
      </c>
    </row>
    <row r="443" spans="1:6" ht="19.5" x14ac:dyDescent="0.2">
      <c r="A443" s="191" t="s">
        <v>1640</v>
      </c>
      <c r="B443" s="191" t="s">
        <v>1642</v>
      </c>
      <c r="C443" s="191" t="s">
        <v>148</v>
      </c>
      <c r="D443" s="191">
        <v>310</v>
      </c>
      <c r="E443" s="193" t="s">
        <v>4091</v>
      </c>
      <c r="F443" s="41" t="s">
        <v>4064</v>
      </c>
    </row>
    <row r="444" spans="1:6" ht="19.5" x14ac:dyDescent="0.2">
      <c r="A444" s="191" t="s">
        <v>1644</v>
      </c>
      <c r="B444" s="191" t="s">
        <v>1646</v>
      </c>
      <c r="C444" s="191" t="s">
        <v>67</v>
      </c>
      <c r="D444" s="191">
        <v>32</v>
      </c>
      <c r="E444" s="193" t="s">
        <v>4091</v>
      </c>
      <c r="F444" s="41" t="s">
        <v>4064</v>
      </c>
    </row>
    <row r="445" spans="1:6" x14ac:dyDescent="0.2">
      <c r="A445" s="191" t="s">
        <v>1648</v>
      </c>
      <c r="B445" s="191" t="s">
        <v>721</v>
      </c>
      <c r="C445" s="191" t="s">
        <v>67</v>
      </c>
      <c r="D445" s="191">
        <v>8</v>
      </c>
      <c r="E445" s="193" t="s">
        <v>4091</v>
      </c>
      <c r="F445" s="41" t="s">
        <v>4064</v>
      </c>
    </row>
    <row r="446" spans="1:6" ht="19.5" x14ac:dyDescent="0.2">
      <c r="A446" s="191" t="s">
        <v>1649</v>
      </c>
      <c r="B446" s="191" t="s">
        <v>1651</v>
      </c>
      <c r="C446" s="191" t="s">
        <v>67</v>
      </c>
      <c r="D446" s="191">
        <v>24</v>
      </c>
      <c r="E446" s="193" t="s">
        <v>4091</v>
      </c>
      <c r="F446" s="41" t="s">
        <v>4064</v>
      </c>
    </row>
    <row r="447" spans="1:6" x14ac:dyDescent="0.2">
      <c r="A447" s="191" t="s">
        <v>1653</v>
      </c>
      <c r="B447" s="191" t="s">
        <v>1655</v>
      </c>
      <c r="C447" s="191" t="s">
        <v>67</v>
      </c>
      <c r="D447" s="191">
        <v>50</v>
      </c>
      <c r="E447" s="193" t="s">
        <v>4091</v>
      </c>
      <c r="F447" s="41" t="s">
        <v>4064</v>
      </c>
    </row>
    <row r="448" spans="1:6" x14ac:dyDescent="0.2">
      <c r="A448" s="191" t="s">
        <v>1657</v>
      </c>
      <c r="B448" s="191" t="s">
        <v>1659</v>
      </c>
      <c r="C448" s="191" t="s">
        <v>67</v>
      </c>
      <c r="D448" s="191">
        <v>1</v>
      </c>
      <c r="E448" s="193" t="s">
        <v>4091</v>
      </c>
      <c r="F448" s="41" t="s">
        <v>4064</v>
      </c>
    </row>
    <row r="449" spans="1:6" x14ac:dyDescent="0.2">
      <c r="A449" s="191" t="s">
        <v>1661</v>
      </c>
      <c r="B449" s="191" t="s">
        <v>1663</v>
      </c>
      <c r="C449" s="191" t="s">
        <v>67</v>
      </c>
      <c r="D449" s="191">
        <v>2</v>
      </c>
      <c r="E449" s="193" t="s">
        <v>4091</v>
      </c>
      <c r="F449" s="41" t="s">
        <v>4064</v>
      </c>
    </row>
    <row r="450" spans="1:6" ht="29.25" x14ac:dyDescent="0.2">
      <c r="A450" s="191" t="s">
        <v>1665</v>
      </c>
      <c r="B450" s="191" t="s">
        <v>1667</v>
      </c>
      <c r="C450" s="191" t="s">
        <v>148</v>
      </c>
      <c r="D450" s="191">
        <v>4</v>
      </c>
      <c r="E450" s="193" t="s">
        <v>4091</v>
      </c>
      <c r="F450" s="41" t="s">
        <v>4064</v>
      </c>
    </row>
    <row r="451" spans="1:6" ht="19.5" x14ac:dyDescent="0.2">
      <c r="A451" s="191" t="s">
        <v>1669</v>
      </c>
      <c r="B451" s="191" t="s">
        <v>1671</v>
      </c>
      <c r="C451" s="191" t="s">
        <v>148</v>
      </c>
      <c r="D451" s="191">
        <v>53</v>
      </c>
      <c r="E451" s="193" t="s">
        <v>4091</v>
      </c>
      <c r="F451" s="41" t="s">
        <v>4064</v>
      </c>
    </row>
    <row r="452" spans="1:6" x14ac:dyDescent="0.2">
      <c r="A452" s="191" t="s">
        <v>1673</v>
      </c>
      <c r="B452" s="191" t="s">
        <v>1675</v>
      </c>
      <c r="C452" s="191" t="s">
        <v>67</v>
      </c>
      <c r="D452" s="191">
        <v>1</v>
      </c>
      <c r="E452" s="193" t="s">
        <v>4091</v>
      </c>
      <c r="F452" s="41" t="s">
        <v>4064</v>
      </c>
    </row>
    <row r="453" spans="1:6" x14ac:dyDescent="0.2">
      <c r="A453" s="191" t="s">
        <v>1677</v>
      </c>
      <c r="B453" s="191" t="s">
        <v>1679</v>
      </c>
      <c r="C453" s="191" t="s">
        <v>67</v>
      </c>
      <c r="D453" s="191">
        <v>27</v>
      </c>
      <c r="E453" s="193" t="s">
        <v>4091</v>
      </c>
      <c r="F453" s="41" t="s">
        <v>4064</v>
      </c>
    </row>
    <row r="454" spans="1:6" ht="19.5" x14ac:dyDescent="0.2">
      <c r="A454" s="191" t="s">
        <v>1681</v>
      </c>
      <c r="B454" s="191" t="s">
        <v>1683</v>
      </c>
      <c r="C454" s="191" t="s">
        <v>67</v>
      </c>
      <c r="D454" s="191">
        <v>32</v>
      </c>
      <c r="E454" s="193" t="s">
        <v>4091</v>
      </c>
      <c r="F454" s="41" t="s">
        <v>4064</v>
      </c>
    </row>
    <row r="455" spans="1:6" ht="19.5" x14ac:dyDescent="0.2">
      <c r="A455" s="191" t="s">
        <v>1685</v>
      </c>
      <c r="B455" s="191" t="s">
        <v>987</v>
      </c>
      <c r="C455" s="191" t="s">
        <v>148</v>
      </c>
      <c r="D455" s="191">
        <v>66</v>
      </c>
      <c r="E455" s="193" t="s">
        <v>4091</v>
      </c>
      <c r="F455" s="41" t="s">
        <v>4064</v>
      </c>
    </row>
    <row r="456" spans="1:6" ht="19.5" x14ac:dyDescent="0.2">
      <c r="A456" s="191" t="s">
        <v>1686</v>
      </c>
      <c r="B456" s="191" t="s">
        <v>1688</v>
      </c>
      <c r="C456" s="191" t="s">
        <v>67</v>
      </c>
      <c r="D456" s="191">
        <v>22</v>
      </c>
      <c r="E456" s="193" t="s">
        <v>4091</v>
      </c>
      <c r="F456" s="41" t="s">
        <v>4064</v>
      </c>
    </row>
    <row r="457" spans="1:6" x14ac:dyDescent="0.2">
      <c r="A457" s="191" t="s">
        <v>30</v>
      </c>
      <c r="B457" s="191" t="s">
        <v>31</v>
      </c>
      <c r="C457" s="191"/>
      <c r="D457" s="191"/>
      <c r="E457" s="193" t="s">
        <v>52</v>
      </c>
      <c r="F457" s="41"/>
    </row>
    <row r="458" spans="1:6" x14ac:dyDescent="0.2">
      <c r="A458" s="191" t="s">
        <v>1690</v>
      </c>
      <c r="B458" s="191" t="s">
        <v>1691</v>
      </c>
      <c r="C458" s="191"/>
      <c r="D458" s="191"/>
      <c r="E458" s="193" t="s">
        <v>52</v>
      </c>
      <c r="F458" s="41"/>
    </row>
    <row r="459" spans="1:6" ht="19.5" x14ac:dyDescent="0.2">
      <c r="A459" s="191" t="s">
        <v>1692</v>
      </c>
      <c r="B459" s="191" t="s">
        <v>1694</v>
      </c>
      <c r="C459" s="191" t="s">
        <v>67</v>
      </c>
      <c r="D459" s="191">
        <v>500</v>
      </c>
      <c r="E459" s="193" t="s">
        <v>4092</v>
      </c>
      <c r="F459" s="41"/>
    </row>
    <row r="460" spans="1:6" ht="19.5" x14ac:dyDescent="0.2">
      <c r="A460" s="191" t="s">
        <v>1696</v>
      </c>
      <c r="B460" s="191" t="s">
        <v>1698</v>
      </c>
      <c r="C460" s="191" t="s">
        <v>67</v>
      </c>
      <c r="D460" s="191">
        <v>391</v>
      </c>
      <c r="E460" s="193" t="s">
        <v>4092</v>
      </c>
      <c r="F460" s="41"/>
    </row>
    <row r="461" spans="1:6" ht="19.5" x14ac:dyDescent="0.2">
      <c r="A461" s="191" t="s">
        <v>1700</v>
      </c>
      <c r="B461" s="191" t="s">
        <v>1702</v>
      </c>
      <c r="C461" s="191" t="s">
        <v>67</v>
      </c>
      <c r="D461" s="191">
        <v>6</v>
      </c>
      <c r="E461" s="193" t="s">
        <v>4092</v>
      </c>
      <c r="F461" s="41"/>
    </row>
    <row r="462" spans="1:6" ht="19.5" x14ac:dyDescent="0.2">
      <c r="A462" s="191" t="s">
        <v>1704</v>
      </c>
      <c r="B462" s="191" t="s">
        <v>1706</v>
      </c>
      <c r="C462" s="191" t="s">
        <v>67</v>
      </c>
      <c r="D462" s="191">
        <v>18</v>
      </c>
      <c r="E462" s="193" t="s">
        <v>4092</v>
      </c>
      <c r="F462" s="41"/>
    </row>
    <row r="463" spans="1:6" x14ac:dyDescent="0.2">
      <c r="A463" s="191" t="s">
        <v>1708</v>
      </c>
      <c r="B463" s="191" t="s">
        <v>1710</v>
      </c>
      <c r="C463" s="191" t="s">
        <v>67</v>
      </c>
      <c r="D463" s="191">
        <v>400</v>
      </c>
      <c r="E463" s="193" t="s">
        <v>4092</v>
      </c>
      <c r="F463" s="41"/>
    </row>
    <row r="464" spans="1:6" x14ac:dyDescent="0.2">
      <c r="A464" s="191" t="s">
        <v>1712</v>
      </c>
      <c r="B464" s="191" t="s">
        <v>1714</v>
      </c>
      <c r="C464" s="191" t="s">
        <v>67</v>
      </c>
      <c r="D464" s="191">
        <v>3</v>
      </c>
      <c r="E464" s="193" t="s">
        <v>4092</v>
      </c>
      <c r="F464" s="41"/>
    </row>
    <row r="465" spans="1:6" x14ac:dyDescent="0.2">
      <c r="A465" s="191" t="s">
        <v>1716</v>
      </c>
      <c r="B465" s="191" t="s">
        <v>1718</v>
      </c>
      <c r="C465" s="191" t="s">
        <v>67</v>
      </c>
      <c r="D465" s="191">
        <v>3</v>
      </c>
      <c r="E465" s="193" t="s">
        <v>4092</v>
      </c>
      <c r="F465" s="41"/>
    </row>
    <row r="466" spans="1:6" x14ac:dyDescent="0.2">
      <c r="A466" s="191" t="s">
        <v>1720</v>
      </c>
      <c r="B466" s="191" t="s">
        <v>1722</v>
      </c>
      <c r="C466" s="191" t="s">
        <v>148</v>
      </c>
      <c r="D466" s="191">
        <v>9</v>
      </c>
      <c r="E466" s="193" t="s">
        <v>4092</v>
      </c>
      <c r="F466" s="41"/>
    </row>
    <row r="467" spans="1:6" ht="19.5" x14ac:dyDescent="0.2">
      <c r="A467" s="191" t="s">
        <v>1724</v>
      </c>
      <c r="B467" s="191" t="s">
        <v>1726</v>
      </c>
      <c r="C467" s="191" t="s">
        <v>67</v>
      </c>
      <c r="D467" s="191">
        <v>210</v>
      </c>
      <c r="E467" s="193" t="s">
        <v>4092</v>
      </c>
      <c r="F467" s="41"/>
    </row>
    <row r="468" spans="1:6" ht="19.5" x14ac:dyDescent="0.2">
      <c r="A468" s="191" t="s">
        <v>1728</v>
      </c>
      <c r="B468" s="191" t="s">
        <v>1730</v>
      </c>
      <c r="C468" s="191" t="s">
        <v>67</v>
      </c>
      <c r="D468" s="191">
        <v>6</v>
      </c>
      <c r="E468" s="193" t="s">
        <v>4092</v>
      </c>
      <c r="F468" s="41"/>
    </row>
    <row r="469" spans="1:6" ht="19.5" x14ac:dyDescent="0.2">
      <c r="A469" s="191" t="s">
        <v>1732</v>
      </c>
      <c r="B469" s="191" t="s">
        <v>1734</v>
      </c>
      <c r="C469" s="191" t="s">
        <v>67</v>
      </c>
      <c r="D469" s="191">
        <v>12</v>
      </c>
      <c r="E469" s="193" t="s">
        <v>4092</v>
      </c>
      <c r="F469" s="41"/>
    </row>
    <row r="470" spans="1:6" ht="19.5" x14ac:dyDescent="0.2">
      <c r="A470" s="191" t="s">
        <v>1736</v>
      </c>
      <c r="B470" s="191" t="s">
        <v>1738</v>
      </c>
      <c r="C470" s="191" t="s">
        <v>67</v>
      </c>
      <c r="D470" s="191">
        <v>930</v>
      </c>
      <c r="E470" s="193" t="s">
        <v>4092</v>
      </c>
      <c r="F470" s="41"/>
    </row>
    <row r="471" spans="1:6" ht="19.5" x14ac:dyDescent="0.2">
      <c r="A471" s="191" t="s">
        <v>1740</v>
      </c>
      <c r="B471" s="191" t="s">
        <v>1742</v>
      </c>
      <c r="C471" s="191" t="s">
        <v>67</v>
      </c>
      <c r="D471" s="191">
        <v>40</v>
      </c>
      <c r="E471" s="193" t="s">
        <v>4092</v>
      </c>
      <c r="F471" s="41"/>
    </row>
    <row r="472" spans="1:6" ht="19.5" x14ac:dyDescent="0.2">
      <c r="A472" s="191" t="s">
        <v>1743</v>
      </c>
      <c r="B472" s="191" t="s">
        <v>1745</v>
      </c>
      <c r="C472" s="191" t="s">
        <v>67</v>
      </c>
      <c r="D472" s="191">
        <v>220</v>
      </c>
      <c r="E472" s="193" t="s">
        <v>4092</v>
      </c>
      <c r="F472" s="41"/>
    </row>
    <row r="473" spans="1:6" x14ac:dyDescent="0.2">
      <c r="A473" s="191" t="s">
        <v>1747</v>
      </c>
      <c r="B473" s="191" t="s">
        <v>1749</v>
      </c>
      <c r="C473" s="191" t="s">
        <v>67</v>
      </c>
      <c r="D473" s="191">
        <v>30</v>
      </c>
      <c r="E473" s="193" t="s">
        <v>4092</v>
      </c>
      <c r="F473" s="41"/>
    </row>
    <row r="474" spans="1:6" ht="19.5" x14ac:dyDescent="0.2">
      <c r="A474" s="191" t="s">
        <v>1751</v>
      </c>
      <c r="B474" s="191" t="s">
        <v>1753</v>
      </c>
      <c r="C474" s="191" t="s">
        <v>148</v>
      </c>
      <c r="D474" s="191">
        <v>28060</v>
      </c>
      <c r="E474" s="193" t="s">
        <v>4092</v>
      </c>
      <c r="F474" s="41"/>
    </row>
    <row r="475" spans="1:6" ht="19.5" x14ac:dyDescent="0.2">
      <c r="A475" s="191" t="s">
        <v>1755</v>
      </c>
      <c r="B475" s="191" t="s">
        <v>1757</v>
      </c>
      <c r="C475" s="191" t="s">
        <v>67</v>
      </c>
      <c r="D475" s="191">
        <v>8</v>
      </c>
      <c r="E475" s="193" t="s">
        <v>4092</v>
      </c>
      <c r="F475" s="41"/>
    </row>
    <row r="476" spans="1:6" ht="19.5" x14ac:dyDescent="0.2">
      <c r="A476" s="191" t="s">
        <v>1759</v>
      </c>
      <c r="B476" s="191" t="s">
        <v>1761</v>
      </c>
      <c r="C476" s="191" t="s">
        <v>67</v>
      </c>
      <c r="D476" s="191">
        <v>87</v>
      </c>
      <c r="E476" s="193" t="s">
        <v>4092</v>
      </c>
      <c r="F476" s="41"/>
    </row>
    <row r="477" spans="1:6" ht="19.5" x14ac:dyDescent="0.2">
      <c r="A477" s="191" t="s">
        <v>1763</v>
      </c>
      <c r="B477" s="191" t="s">
        <v>1765</v>
      </c>
      <c r="C477" s="191" t="s">
        <v>67</v>
      </c>
      <c r="D477" s="191">
        <v>1</v>
      </c>
      <c r="E477" s="193" t="s">
        <v>4092</v>
      </c>
      <c r="F477" s="41"/>
    </row>
    <row r="478" spans="1:6" ht="19.5" x14ac:dyDescent="0.2">
      <c r="A478" s="191" t="s">
        <v>1767</v>
      </c>
      <c r="B478" s="191" t="s">
        <v>1769</v>
      </c>
      <c r="C478" s="191" t="s">
        <v>67</v>
      </c>
      <c r="D478" s="191">
        <v>4</v>
      </c>
      <c r="E478" s="193" t="s">
        <v>4092</v>
      </c>
      <c r="F478" s="41"/>
    </row>
    <row r="479" spans="1:6" x14ac:dyDescent="0.2">
      <c r="A479" s="191" t="s">
        <v>1771</v>
      </c>
      <c r="B479" s="191" t="s">
        <v>1773</v>
      </c>
      <c r="C479" s="191" t="s">
        <v>67</v>
      </c>
      <c r="D479" s="191">
        <v>9</v>
      </c>
      <c r="E479" s="193" t="s">
        <v>4092</v>
      </c>
      <c r="F479" s="41"/>
    </row>
    <row r="480" spans="1:6" ht="19.5" x14ac:dyDescent="0.2">
      <c r="A480" s="191" t="s">
        <v>1775</v>
      </c>
      <c r="B480" s="191" t="s">
        <v>1777</v>
      </c>
      <c r="C480" s="191" t="s">
        <v>67</v>
      </c>
      <c r="D480" s="191">
        <v>254</v>
      </c>
      <c r="E480" s="193" t="s">
        <v>4092</v>
      </c>
      <c r="F480" s="41"/>
    </row>
    <row r="481" spans="1:6" x14ac:dyDescent="0.2">
      <c r="A481" s="191" t="s">
        <v>1779</v>
      </c>
      <c r="B481" s="191" t="s">
        <v>1781</v>
      </c>
      <c r="C481" s="191" t="s">
        <v>67</v>
      </c>
      <c r="D481" s="191">
        <v>516</v>
      </c>
      <c r="E481" s="193" t="s">
        <v>4092</v>
      </c>
      <c r="F481" s="41"/>
    </row>
    <row r="482" spans="1:6" x14ac:dyDescent="0.2">
      <c r="A482" s="191" t="s">
        <v>1783</v>
      </c>
      <c r="B482" s="191" t="s">
        <v>1785</v>
      </c>
      <c r="C482" s="191" t="s">
        <v>67</v>
      </c>
      <c r="D482" s="191">
        <v>20</v>
      </c>
      <c r="E482" s="193" t="s">
        <v>4092</v>
      </c>
      <c r="F482" s="41"/>
    </row>
    <row r="483" spans="1:6" ht="19.5" x14ac:dyDescent="0.2">
      <c r="A483" s="191" t="s">
        <v>1787</v>
      </c>
      <c r="B483" s="191" t="s">
        <v>1789</v>
      </c>
      <c r="C483" s="191" t="s">
        <v>67</v>
      </c>
      <c r="D483" s="191">
        <v>65</v>
      </c>
      <c r="E483" s="193" t="s">
        <v>4092</v>
      </c>
      <c r="F483" s="41"/>
    </row>
    <row r="484" spans="1:6" ht="19.5" x14ac:dyDescent="0.2">
      <c r="A484" s="191" t="s">
        <v>1791</v>
      </c>
      <c r="B484" s="191" t="s">
        <v>1793</v>
      </c>
      <c r="C484" s="191" t="s">
        <v>67</v>
      </c>
      <c r="D484" s="191">
        <v>2</v>
      </c>
      <c r="E484" s="193" t="s">
        <v>4092</v>
      </c>
      <c r="F484" s="41"/>
    </row>
    <row r="485" spans="1:6" ht="19.5" x14ac:dyDescent="0.2">
      <c r="A485" s="191" t="s">
        <v>1795</v>
      </c>
      <c r="B485" s="191" t="s">
        <v>1797</v>
      </c>
      <c r="C485" s="191" t="s">
        <v>67</v>
      </c>
      <c r="D485" s="191">
        <v>6</v>
      </c>
      <c r="E485" s="193" t="s">
        <v>4092</v>
      </c>
      <c r="F485" s="41" t="s">
        <v>52</v>
      </c>
    </row>
    <row r="486" spans="1:6" x14ac:dyDescent="0.2">
      <c r="A486" s="191" t="s">
        <v>1799</v>
      </c>
      <c r="B486" s="191" t="s">
        <v>1801</v>
      </c>
      <c r="C486" s="191" t="s">
        <v>1802</v>
      </c>
      <c r="D486" s="191">
        <v>9</v>
      </c>
      <c r="E486" s="193" t="s">
        <v>4092</v>
      </c>
      <c r="F486" s="41" t="s">
        <v>4093</v>
      </c>
    </row>
    <row r="487" spans="1:6" x14ac:dyDescent="0.2">
      <c r="A487" s="191" t="s">
        <v>1804</v>
      </c>
      <c r="B487" s="191" t="s">
        <v>1053</v>
      </c>
      <c r="C487" s="191" t="s">
        <v>761</v>
      </c>
      <c r="D487" s="191">
        <v>1</v>
      </c>
      <c r="E487" s="193" t="s">
        <v>4092</v>
      </c>
      <c r="F487" s="41"/>
    </row>
    <row r="488" spans="1:6" ht="19.5" x14ac:dyDescent="0.2">
      <c r="A488" s="191" t="s">
        <v>1805</v>
      </c>
      <c r="B488" s="191" t="s">
        <v>1807</v>
      </c>
      <c r="C488" s="191" t="s">
        <v>67</v>
      </c>
      <c r="D488" s="191">
        <v>10</v>
      </c>
      <c r="E488" s="193" t="s">
        <v>4092</v>
      </c>
      <c r="F488" s="41"/>
    </row>
    <row r="489" spans="1:6" x14ac:dyDescent="0.2">
      <c r="A489" s="191" t="s">
        <v>1809</v>
      </c>
      <c r="B489" s="191" t="s">
        <v>1811</v>
      </c>
      <c r="C489" s="191" t="s">
        <v>67</v>
      </c>
      <c r="D489" s="191">
        <v>101</v>
      </c>
      <c r="E489" s="193" t="s">
        <v>4092</v>
      </c>
      <c r="F489" s="41"/>
    </row>
    <row r="490" spans="1:6" x14ac:dyDescent="0.2">
      <c r="A490" s="191" t="s">
        <v>1813</v>
      </c>
      <c r="B490" s="191" t="s">
        <v>1011</v>
      </c>
      <c r="C490" s="191" t="s">
        <v>67</v>
      </c>
      <c r="D490" s="191">
        <v>3</v>
      </c>
      <c r="E490" s="193" t="s">
        <v>4092</v>
      </c>
      <c r="F490" s="41"/>
    </row>
    <row r="491" spans="1:6" x14ac:dyDescent="0.2">
      <c r="A491" s="191" t="s">
        <v>1814</v>
      </c>
      <c r="B491" s="191" t="s">
        <v>1015</v>
      </c>
      <c r="C491" s="191" t="s">
        <v>67</v>
      </c>
      <c r="D491" s="191">
        <v>6</v>
      </c>
      <c r="E491" s="193" t="s">
        <v>4092</v>
      </c>
      <c r="F491" s="41"/>
    </row>
    <row r="492" spans="1:6" x14ac:dyDescent="0.2">
      <c r="A492" s="191" t="s">
        <v>1815</v>
      </c>
      <c r="B492" s="191" t="s">
        <v>1817</v>
      </c>
      <c r="C492" s="191" t="s">
        <v>67</v>
      </c>
      <c r="D492" s="191">
        <v>9</v>
      </c>
      <c r="E492" s="193" t="s">
        <v>4092</v>
      </c>
      <c r="F492" s="41"/>
    </row>
    <row r="493" spans="1:6" ht="19.5" x14ac:dyDescent="0.2">
      <c r="A493" s="191" t="s">
        <v>1819</v>
      </c>
      <c r="B493" s="191" t="s">
        <v>1821</v>
      </c>
      <c r="C493" s="191" t="s">
        <v>67</v>
      </c>
      <c r="D493" s="191">
        <v>1</v>
      </c>
      <c r="E493" s="193" t="s">
        <v>4092</v>
      </c>
      <c r="F493" s="41"/>
    </row>
    <row r="494" spans="1:6" ht="19.5" x14ac:dyDescent="0.2">
      <c r="A494" s="191" t="s">
        <v>1823</v>
      </c>
      <c r="B494" s="191" t="s">
        <v>1825</v>
      </c>
      <c r="C494" s="191" t="s">
        <v>67</v>
      </c>
      <c r="D494" s="191">
        <v>1</v>
      </c>
      <c r="E494" s="193" t="s">
        <v>4092</v>
      </c>
      <c r="F494" s="41"/>
    </row>
    <row r="495" spans="1:6" ht="19.5" x14ac:dyDescent="0.2">
      <c r="A495" s="191" t="s">
        <v>1827</v>
      </c>
      <c r="B495" s="191" t="s">
        <v>1829</v>
      </c>
      <c r="C495" s="191" t="s">
        <v>67</v>
      </c>
      <c r="D495" s="191">
        <v>1</v>
      </c>
      <c r="E495" s="193" t="s">
        <v>4092</v>
      </c>
      <c r="F495" s="41" t="s">
        <v>52</v>
      </c>
    </row>
    <row r="496" spans="1:6" ht="19.5" x14ac:dyDescent="0.2">
      <c r="A496" s="191" t="s">
        <v>1831</v>
      </c>
      <c r="B496" s="191" t="s">
        <v>1833</v>
      </c>
      <c r="C496" s="191" t="s">
        <v>148</v>
      </c>
      <c r="D496" s="191">
        <v>309</v>
      </c>
      <c r="E496" s="193" t="s">
        <v>4092</v>
      </c>
      <c r="F496" s="41" t="s">
        <v>4094</v>
      </c>
    </row>
    <row r="497" spans="1:6" ht="19.5" x14ac:dyDescent="0.2">
      <c r="A497" s="191" t="s">
        <v>1835</v>
      </c>
      <c r="B497" s="191" t="s">
        <v>1837</v>
      </c>
      <c r="C497" s="191" t="s">
        <v>148</v>
      </c>
      <c r="D497" s="191">
        <v>6</v>
      </c>
      <c r="E497" s="193" t="s">
        <v>4092</v>
      </c>
      <c r="F497" s="41" t="s">
        <v>4095</v>
      </c>
    </row>
    <row r="498" spans="1:6" ht="19.5" x14ac:dyDescent="0.2">
      <c r="A498" s="191" t="s">
        <v>1839</v>
      </c>
      <c r="B498" s="191" t="s">
        <v>1841</v>
      </c>
      <c r="C498" s="191" t="s">
        <v>148</v>
      </c>
      <c r="D498" s="191">
        <v>18</v>
      </c>
      <c r="E498" s="193" t="s">
        <v>4092</v>
      </c>
      <c r="F498" s="41" t="s">
        <v>4096</v>
      </c>
    </row>
    <row r="499" spans="1:6" ht="19.5" x14ac:dyDescent="0.2">
      <c r="A499" s="191" t="s">
        <v>1843</v>
      </c>
      <c r="B499" s="191" t="s">
        <v>1845</v>
      </c>
      <c r="C499" s="191" t="s">
        <v>148</v>
      </c>
      <c r="D499" s="191">
        <v>20</v>
      </c>
      <c r="E499" s="193" t="s">
        <v>4097</v>
      </c>
      <c r="F499" s="41"/>
    </row>
    <row r="500" spans="1:6" x14ac:dyDescent="0.2">
      <c r="A500" s="191" t="s">
        <v>1847</v>
      </c>
      <c r="B500" s="191" t="s">
        <v>1849</v>
      </c>
      <c r="C500" s="191" t="s">
        <v>67</v>
      </c>
      <c r="D500" s="191">
        <v>20</v>
      </c>
      <c r="E500" s="193" t="s">
        <v>4092</v>
      </c>
      <c r="F500" s="41"/>
    </row>
    <row r="501" spans="1:6" ht="19.5" x14ac:dyDescent="0.2">
      <c r="A501" s="191" t="s">
        <v>1851</v>
      </c>
      <c r="B501" s="191" t="s">
        <v>1853</v>
      </c>
      <c r="C501" s="191" t="s">
        <v>67</v>
      </c>
      <c r="D501" s="191">
        <v>1</v>
      </c>
      <c r="E501" s="193" t="s">
        <v>4098</v>
      </c>
      <c r="F501" s="41"/>
    </row>
    <row r="502" spans="1:6" x14ac:dyDescent="0.2">
      <c r="A502" s="191" t="s">
        <v>1855</v>
      </c>
      <c r="B502" s="191" t="s">
        <v>1857</v>
      </c>
      <c r="C502" s="191" t="s">
        <v>67</v>
      </c>
      <c r="D502" s="191">
        <v>69</v>
      </c>
      <c r="E502" s="193" t="s">
        <v>4092</v>
      </c>
      <c r="F502" s="41"/>
    </row>
    <row r="503" spans="1:6" x14ac:dyDescent="0.2">
      <c r="A503" s="191" t="s">
        <v>1859</v>
      </c>
      <c r="B503" s="191" t="s">
        <v>1861</v>
      </c>
      <c r="C503" s="191" t="s">
        <v>67</v>
      </c>
      <c r="D503" s="191">
        <v>1000</v>
      </c>
      <c r="E503" s="193" t="s">
        <v>4092</v>
      </c>
      <c r="F503" s="41"/>
    </row>
    <row r="504" spans="1:6" ht="19.5" x14ac:dyDescent="0.2">
      <c r="A504" s="191" t="s">
        <v>1863</v>
      </c>
      <c r="B504" s="191" t="s">
        <v>1865</v>
      </c>
      <c r="C504" s="191" t="s">
        <v>67</v>
      </c>
      <c r="D504" s="191">
        <v>65</v>
      </c>
      <c r="E504" s="193" t="s">
        <v>4092</v>
      </c>
      <c r="F504" s="41"/>
    </row>
    <row r="505" spans="1:6" ht="19.5" x14ac:dyDescent="0.2">
      <c r="A505" s="191" t="s">
        <v>1867</v>
      </c>
      <c r="B505" s="191" t="s">
        <v>1869</v>
      </c>
      <c r="C505" s="191" t="s">
        <v>67</v>
      </c>
      <c r="D505" s="191">
        <v>2</v>
      </c>
      <c r="E505" s="193" t="s">
        <v>4092</v>
      </c>
      <c r="F505" s="41"/>
    </row>
    <row r="506" spans="1:6" ht="19.5" x14ac:dyDescent="0.2">
      <c r="A506" s="191" t="s">
        <v>1871</v>
      </c>
      <c r="B506" s="191" t="s">
        <v>1873</v>
      </c>
      <c r="C506" s="191" t="s">
        <v>67</v>
      </c>
      <c r="D506" s="191">
        <v>6</v>
      </c>
      <c r="E506" s="193" t="s">
        <v>4092</v>
      </c>
      <c r="F506" s="41"/>
    </row>
    <row r="507" spans="1:6" x14ac:dyDescent="0.2">
      <c r="A507" s="191" t="s">
        <v>1875</v>
      </c>
      <c r="B507" s="191" t="s">
        <v>1877</v>
      </c>
      <c r="C507" s="191" t="s">
        <v>67</v>
      </c>
      <c r="D507" s="191">
        <v>90</v>
      </c>
      <c r="E507" s="193" t="s">
        <v>4092</v>
      </c>
      <c r="F507" s="41"/>
    </row>
    <row r="508" spans="1:6" x14ac:dyDescent="0.2">
      <c r="A508" s="191" t="s">
        <v>1879</v>
      </c>
      <c r="B508" s="191" t="s">
        <v>1881</v>
      </c>
      <c r="C508" s="191" t="s">
        <v>67</v>
      </c>
      <c r="D508" s="191">
        <v>400</v>
      </c>
      <c r="E508" s="193" t="s">
        <v>4092</v>
      </c>
      <c r="F508" s="41"/>
    </row>
    <row r="509" spans="1:6" ht="19.5" x14ac:dyDescent="0.2">
      <c r="A509" s="191" t="s">
        <v>1883</v>
      </c>
      <c r="B509" s="191" t="s">
        <v>1885</v>
      </c>
      <c r="C509" s="191" t="s">
        <v>67</v>
      </c>
      <c r="D509" s="191">
        <v>25</v>
      </c>
      <c r="E509" s="193" t="s">
        <v>4092</v>
      </c>
      <c r="F509" s="41"/>
    </row>
    <row r="510" spans="1:6" ht="19.5" x14ac:dyDescent="0.2">
      <c r="A510" s="191" t="s">
        <v>1887</v>
      </c>
      <c r="B510" s="191" t="s">
        <v>1889</v>
      </c>
      <c r="C510" s="191" t="s">
        <v>67</v>
      </c>
      <c r="D510" s="191">
        <v>1032</v>
      </c>
      <c r="E510" s="193" t="s">
        <v>4092</v>
      </c>
      <c r="F510" s="41"/>
    </row>
    <row r="511" spans="1:6" x14ac:dyDescent="0.2">
      <c r="A511" s="191" t="s">
        <v>1891</v>
      </c>
      <c r="B511" s="191" t="s">
        <v>1893</v>
      </c>
      <c r="C511" s="191" t="s">
        <v>67</v>
      </c>
      <c r="D511" s="191">
        <v>23</v>
      </c>
      <c r="E511" s="193" t="s">
        <v>4092</v>
      </c>
      <c r="F511" s="41"/>
    </row>
    <row r="512" spans="1:6" x14ac:dyDescent="0.2">
      <c r="A512" s="191" t="s">
        <v>1895</v>
      </c>
      <c r="B512" s="191" t="s">
        <v>1897</v>
      </c>
      <c r="C512" s="191" t="s">
        <v>67</v>
      </c>
      <c r="D512" s="191">
        <v>400</v>
      </c>
      <c r="E512" s="193" t="s">
        <v>4092</v>
      </c>
      <c r="F512" s="41"/>
    </row>
    <row r="513" spans="1:6" x14ac:dyDescent="0.2">
      <c r="A513" s="191" t="s">
        <v>1899</v>
      </c>
      <c r="B513" s="191" t="s">
        <v>1901</v>
      </c>
      <c r="C513" s="191" t="s">
        <v>67</v>
      </c>
      <c r="D513" s="191">
        <v>1</v>
      </c>
      <c r="E513" s="193" t="s">
        <v>4092</v>
      </c>
      <c r="F513" s="41"/>
    </row>
    <row r="514" spans="1:6" x14ac:dyDescent="0.2">
      <c r="A514" s="191" t="s">
        <v>1903</v>
      </c>
      <c r="B514" s="191" t="s">
        <v>1905</v>
      </c>
      <c r="C514" s="191" t="s">
        <v>148</v>
      </c>
      <c r="D514" s="191">
        <v>904</v>
      </c>
      <c r="E514" s="193" t="s">
        <v>4092</v>
      </c>
      <c r="F514" s="41"/>
    </row>
    <row r="515" spans="1:6" x14ac:dyDescent="0.2">
      <c r="A515" s="191" t="s">
        <v>1907</v>
      </c>
      <c r="B515" s="191" t="s">
        <v>1909</v>
      </c>
      <c r="C515" s="191" t="s">
        <v>148</v>
      </c>
      <c r="D515" s="191">
        <v>21</v>
      </c>
      <c r="E515" s="193" t="s">
        <v>4092</v>
      </c>
      <c r="F515" s="41"/>
    </row>
    <row r="516" spans="1:6" x14ac:dyDescent="0.2">
      <c r="A516" s="191" t="s">
        <v>1911</v>
      </c>
      <c r="B516" s="191" t="s">
        <v>1913</v>
      </c>
      <c r="C516" s="191" t="s">
        <v>148</v>
      </c>
      <c r="D516" s="191">
        <v>42</v>
      </c>
      <c r="E516" s="193" t="s">
        <v>4092</v>
      </c>
      <c r="F516" s="41"/>
    </row>
    <row r="517" spans="1:6" ht="19.5" x14ac:dyDescent="0.2">
      <c r="A517" s="191" t="s">
        <v>1915</v>
      </c>
      <c r="B517" s="191" t="s">
        <v>1917</v>
      </c>
      <c r="C517" s="191" t="s">
        <v>67</v>
      </c>
      <c r="D517" s="191">
        <v>83</v>
      </c>
      <c r="E517" s="193" t="s">
        <v>4092</v>
      </c>
      <c r="F517" s="41"/>
    </row>
    <row r="518" spans="1:6" x14ac:dyDescent="0.2">
      <c r="A518" s="191" t="s">
        <v>1919</v>
      </c>
      <c r="B518" s="191" t="s">
        <v>1921</v>
      </c>
      <c r="C518" s="191" t="s">
        <v>67</v>
      </c>
      <c r="D518" s="191">
        <v>171</v>
      </c>
      <c r="E518" s="193" t="s">
        <v>4092</v>
      </c>
      <c r="F518" s="41"/>
    </row>
    <row r="519" spans="1:6" x14ac:dyDescent="0.2">
      <c r="A519" s="191" t="s">
        <v>1923</v>
      </c>
      <c r="B519" s="191" t="s">
        <v>1925</v>
      </c>
      <c r="C519" s="191" t="s">
        <v>67</v>
      </c>
      <c r="D519" s="191">
        <v>87</v>
      </c>
      <c r="E519" s="193" t="s">
        <v>4092</v>
      </c>
      <c r="F519" s="41"/>
    </row>
    <row r="520" spans="1:6" x14ac:dyDescent="0.2">
      <c r="A520" s="191" t="s">
        <v>1927</v>
      </c>
      <c r="B520" s="191" t="s">
        <v>1929</v>
      </c>
      <c r="C520" s="191" t="s">
        <v>67</v>
      </c>
      <c r="D520" s="191">
        <v>717</v>
      </c>
      <c r="E520" s="193" t="s">
        <v>4092</v>
      </c>
      <c r="F520" s="41"/>
    </row>
    <row r="521" spans="1:6" x14ac:dyDescent="0.2">
      <c r="A521" s="191" t="s">
        <v>1931</v>
      </c>
      <c r="B521" s="191" t="s">
        <v>1933</v>
      </c>
      <c r="C521" s="191" t="s">
        <v>67</v>
      </c>
      <c r="D521" s="191">
        <v>300</v>
      </c>
      <c r="E521" s="193" t="s">
        <v>4092</v>
      </c>
      <c r="F521" s="41"/>
    </row>
    <row r="522" spans="1:6" x14ac:dyDescent="0.2">
      <c r="A522" s="191" t="s">
        <v>1935</v>
      </c>
      <c r="B522" s="191" t="s">
        <v>1937</v>
      </c>
      <c r="C522" s="191" t="s">
        <v>67</v>
      </c>
      <c r="D522" s="191">
        <v>65</v>
      </c>
      <c r="E522" s="193" t="s">
        <v>4092</v>
      </c>
      <c r="F522" s="41"/>
    </row>
    <row r="523" spans="1:6" x14ac:dyDescent="0.2">
      <c r="A523" s="191" t="s">
        <v>1939</v>
      </c>
      <c r="B523" s="191" t="s">
        <v>1941</v>
      </c>
      <c r="C523" s="191" t="s">
        <v>67</v>
      </c>
      <c r="D523" s="191">
        <v>2</v>
      </c>
      <c r="E523" s="193" t="s">
        <v>4092</v>
      </c>
      <c r="F523" s="41"/>
    </row>
    <row r="524" spans="1:6" x14ac:dyDescent="0.2">
      <c r="A524" s="191" t="s">
        <v>1943</v>
      </c>
      <c r="B524" s="191" t="s">
        <v>1945</v>
      </c>
      <c r="C524" s="191" t="s">
        <v>399</v>
      </c>
      <c r="D524" s="191">
        <v>6</v>
      </c>
      <c r="E524" s="193" t="s">
        <v>4092</v>
      </c>
      <c r="F524" s="41"/>
    </row>
    <row r="525" spans="1:6" x14ac:dyDescent="0.2">
      <c r="A525" s="191" t="s">
        <v>1947</v>
      </c>
      <c r="B525" s="191" t="s">
        <v>1949</v>
      </c>
      <c r="C525" s="191" t="s">
        <v>148</v>
      </c>
      <c r="D525" s="191">
        <v>165</v>
      </c>
      <c r="E525" s="193" t="s">
        <v>4092</v>
      </c>
      <c r="F525" s="41" t="s">
        <v>4099</v>
      </c>
    </row>
    <row r="526" spans="1:6" ht="19.5" x14ac:dyDescent="0.2">
      <c r="A526" s="191" t="s">
        <v>1951</v>
      </c>
      <c r="B526" s="191" t="s">
        <v>1953</v>
      </c>
      <c r="C526" s="191" t="s">
        <v>67</v>
      </c>
      <c r="D526" s="191">
        <v>536</v>
      </c>
      <c r="E526" s="193" t="s">
        <v>4100</v>
      </c>
      <c r="F526" s="41"/>
    </row>
    <row r="527" spans="1:6" x14ac:dyDescent="0.2">
      <c r="A527" s="191" t="s">
        <v>1955</v>
      </c>
      <c r="B527" s="191" t="s">
        <v>1956</v>
      </c>
      <c r="C527" s="191"/>
      <c r="D527" s="191"/>
      <c r="E527" s="193" t="s">
        <v>52</v>
      </c>
      <c r="F527" s="41"/>
    </row>
    <row r="528" spans="1:6" x14ac:dyDescent="0.2">
      <c r="A528" s="191" t="s">
        <v>1957</v>
      </c>
      <c r="B528" s="191" t="s">
        <v>1959</v>
      </c>
      <c r="C528" s="191" t="s">
        <v>67</v>
      </c>
      <c r="D528" s="191">
        <v>24</v>
      </c>
      <c r="E528" s="193" t="s">
        <v>4092</v>
      </c>
      <c r="F528" s="41" t="s">
        <v>52</v>
      </c>
    </row>
    <row r="529" spans="1:6" x14ac:dyDescent="0.2">
      <c r="A529" s="191" t="s">
        <v>1961</v>
      </c>
      <c r="B529" s="191" t="s">
        <v>1963</v>
      </c>
      <c r="C529" s="191" t="s">
        <v>148</v>
      </c>
      <c r="D529" s="191">
        <v>150</v>
      </c>
      <c r="E529" s="193" t="s">
        <v>4092</v>
      </c>
      <c r="F529" s="41"/>
    </row>
    <row r="530" spans="1:6" x14ac:dyDescent="0.2">
      <c r="A530" s="191" t="s">
        <v>1965</v>
      </c>
      <c r="B530" s="191" t="s">
        <v>1967</v>
      </c>
      <c r="C530" s="191" t="s">
        <v>67</v>
      </c>
      <c r="D530" s="191">
        <v>2</v>
      </c>
      <c r="E530" s="193" t="s">
        <v>4092</v>
      </c>
      <c r="F530" s="41"/>
    </row>
    <row r="531" spans="1:6" ht="19.5" x14ac:dyDescent="0.2">
      <c r="A531" s="191" t="s">
        <v>1969</v>
      </c>
      <c r="B531" s="191" t="s">
        <v>1971</v>
      </c>
      <c r="C531" s="191" t="s">
        <v>67</v>
      </c>
      <c r="D531" s="191">
        <v>8</v>
      </c>
      <c r="E531" s="193" t="s">
        <v>4092</v>
      </c>
      <c r="F531" s="41"/>
    </row>
    <row r="532" spans="1:6" ht="19.5" x14ac:dyDescent="0.2">
      <c r="A532" s="191" t="s">
        <v>1973</v>
      </c>
      <c r="B532" s="191" t="s">
        <v>1975</v>
      </c>
      <c r="C532" s="191" t="s">
        <v>67</v>
      </c>
      <c r="D532" s="191">
        <v>8</v>
      </c>
      <c r="E532" s="193" t="s">
        <v>4092</v>
      </c>
      <c r="F532" s="41"/>
    </row>
    <row r="533" spans="1:6" ht="19.5" x14ac:dyDescent="0.2">
      <c r="A533" s="191" t="s">
        <v>1977</v>
      </c>
      <c r="B533" s="191" t="s">
        <v>1979</v>
      </c>
      <c r="C533" s="191" t="s">
        <v>67</v>
      </c>
      <c r="D533" s="191">
        <v>1</v>
      </c>
      <c r="E533" s="193" t="s">
        <v>4092</v>
      </c>
      <c r="F533" s="41"/>
    </row>
    <row r="534" spans="1:6" x14ac:dyDescent="0.2">
      <c r="A534" s="191" t="s">
        <v>1981</v>
      </c>
      <c r="B534" s="191" t="s">
        <v>1983</v>
      </c>
      <c r="C534" s="191" t="s">
        <v>148</v>
      </c>
      <c r="D534" s="191">
        <v>60</v>
      </c>
      <c r="E534" s="193" t="s">
        <v>4092</v>
      </c>
      <c r="F534" s="41" t="s">
        <v>4101</v>
      </c>
    </row>
    <row r="535" spans="1:6" x14ac:dyDescent="0.2">
      <c r="A535" s="191" t="s">
        <v>1985</v>
      </c>
      <c r="B535" s="191" t="s">
        <v>1987</v>
      </c>
      <c r="C535" s="191" t="s">
        <v>67</v>
      </c>
      <c r="D535" s="191">
        <v>8</v>
      </c>
      <c r="E535" s="193" t="s">
        <v>4092</v>
      </c>
      <c r="F535" s="41"/>
    </row>
    <row r="536" spans="1:6" x14ac:dyDescent="0.2">
      <c r="A536" s="191" t="s">
        <v>32</v>
      </c>
      <c r="B536" s="191" t="s">
        <v>33</v>
      </c>
      <c r="C536" s="191"/>
      <c r="D536" s="191"/>
      <c r="E536" s="193" t="s">
        <v>52</v>
      </c>
      <c r="F536" s="41"/>
    </row>
    <row r="537" spans="1:6" ht="19.5" x14ac:dyDescent="0.2">
      <c r="A537" s="191" t="s">
        <v>1989</v>
      </c>
      <c r="B537" s="191" t="s">
        <v>1991</v>
      </c>
      <c r="C537" s="191" t="s">
        <v>60</v>
      </c>
      <c r="D537" s="191">
        <v>2843.03</v>
      </c>
      <c r="E537" s="193" t="s">
        <v>4102</v>
      </c>
      <c r="F537" s="41" t="s">
        <v>4103</v>
      </c>
    </row>
    <row r="538" spans="1:6" ht="19.5" x14ac:dyDescent="0.2">
      <c r="A538" s="191" t="s">
        <v>1993</v>
      </c>
      <c r="B538" s="191" t="s">
        <v>1995</v>
      </c>
      <c r="C538" s="191" t="s">
        <v>148</v>
      </c>
      <c r="D538" s="191">
        <v>162.74</v>
      </c>
      <c r="E538" s="193" t="s">
        <v>4104</v>
      </c>
      <c r="F538" s="41"/>
    </row>
    <row r="539" spans="1:6" x14ac:dyDescent="0.2">
      <c r="A539" s="191" t="s">
        <v>1997</v>
      </c>
      <c r="B539" s="191" t="s">
        <v>1999</v>
      </c>
      <c r="C539" s="191" t="s">
        <v>148</v>
      </c>
      <c r="D539" s="191">
        <v>211.72</v>
      </c>
      <c r="E539" s="193" t="s">
        <v>4105</v>
      </c>
      <c r="F539" s="41"/>
    </row>
    <row r="540" spans="1:6" ht="19.5" x14ac:dyDescent="0.2">
      <c r="A540" s="191" t="s">
        <v>2001</v>
      </c>
      <c r="B540" s="191" t="s">
        <v>2003</v>
      </c>
      <c r="C540" s="191" t="s">
        <v>148</v>
      </c>
      <c r="D540" s="191">
        <v>28.92</v>
      </c>
      <c r="E540" s="193" t="s">
        <v>4106</v>
      </c>
      <c r="F540" s="41"/>
    </row>
    <row r="541" spans="1:6" ht="19.5" x14ac:dyDescent="0.2">
      <c r="A541" s="191" t="s">
        <v>2005</v>
      </c>
      <c r="B541" s="191" t="s">
        <v>2007</v>
      </c>
      <c r="C541" s="191" t="s">
        <v>2008</v>
      </c>
      <c r="D541" s="191">
        <v>32925.07</v>
      </c>
      <c r="E541" s="193" t="s">
        <v>4107</v>
      </c>
      <c r="F541" s="41"/>
    </row>
    <row r="542" spans="1:6" ht="19.5" x14ac:dyDescent="0.2">
      <c r="A542" s="191" t="s">
        <v>2010</v>
      </c>
      <c r="B542" s="191" t="s">
        <v>2012</v>
      </c>
      <c r="C542" s="191" t="s">
        <v>67</v>
      </c>
      <c r="D542" s="191">
        <v>576</v>
      </c>
      <c r="E542" s="193" t="s">
        <v>4108</v>
      </c>
      <c r="F542" s="41"/>
    </row>
    <row r="543" spans="1:6" ht="19.5" x14ac:dyDescent="0.2">
      <c r="A543" s="191" t="s">
        <v>34</v>
      </c>
      <c r="B543" s="191" t="s">
        <v>35</v>
      </c>
      <c r="C543" s="191"/>
      <c r="D543" s="191"/>
      <c r="E543" s="193" t="s">
        <v>52</v>
      </c>
      <c r="F543" s="41"/>
    </row>
    <row r="544" spans="1:6" x14ac:dyDescent="0.2">
      <c r="A544" s="191" t="s">
        <v>2014</v>
      </c>
      <c r="B544" s="191" t="s">
        <v>2015</v>
      </c>
      <c r="C544" s="191"/>
      <c r="D544" s="191"/>
      <c r="E544" s="193" t="s">
        <v>52</v>
      </c>
      <c r="F544" s="41"/>
    </row>
    <row r="545" spans="1:6" ht="19.5" x14ac:dyDescent="0.2">
      <c r="A545" s="191" t="s">
        <v>2016</v>
      </c>
      <c r="B545" s="191" t="s">
        <v>2018</v>
      </c>
      <c r="C545" s="191" t="s">
        <v>67</v>
      </c>
      <c r="D545" s="191">
        <v>3</v>
      </c>
      <c r="E545" s="193" t="s">
        <v>4109</v>
      </c>
      <c r="F545" s="41"/>
    </row>
    <row r="546" spans="1:6" x14ac:dyDescent="0.2">
      <c r="A546" s="191" t="s">
        <v>2020</v>
      </c>
      <c r="B546" s="191" t="s">
        <v>2022</v>
      </c>
      <c r="C546" s="191" t="s">
        <v>67</v>
      </c>
      <c r="D546" s="191">
        <v>263</v>
      </c>
      <c r="E546" s="193" t="s">
        <v>4110</v>
      </c>
      <c r="F546" s="41"/>
    </row>
    <row r="547" spans="1:6" ht="19.5" x14ac:dyDescent="0.2">
      <c r="A547" s="191" t="s">
        <v>2024</v>
      </c>
      <c r="B547" s="191" t="s">
        <v>2026</v>
      </c>
      <c r="C547" s="191" t="s">
        <v>148</v>
      </c>
      <c r="D547" s="191">
        <v>3156</v>
      </c>
      <c r="E547" s="193" t="s">
        <v>4111</v>
      </c>
      <c r="F547" s="41"/>
    </row>
    <row r="548" spans="1:6" ht="19.5" x14ac:dyDescent="0.2">
      <c r="A548" s="191" t="s">
        <v>2028</v>
      </c>
      <c r="B548" s="191" t="s">
        <v>547</v>
      </c>
      <c r="C548" s="191" t="s">
        <v>67</v>
      </c>
      <c r="D548" s="191">
        <v>10</v>
      </c>
      <c r="E548" s="193" t="s">
        <v>4112</v>
      </c>
      <c r="F548" s="41"/>
    </row>
    <row r="549" spans="1:6" ht="19.5" x14ac:dyDescent="0.2">
      <c r="A549" s="191" t="s">
        <v>2029</v>
      </c>
      <c r="B549" s="191" t="s">
        <v>2031</v>
      </c>
      <c r="C549" s="191" t="s">
        <v>148</v>
      </c>
      <c r="D549" s="191">
        <v>1052</v>
      </c>
      <c r="E549" s="193" t="s">
        <v>4113</v>
      </c>
      <c r="F549" s="41"/>
    </row>
    <row r="550" spans="1:6" x14ac:dyDescent="0.2">
      <c r="A550" s="191" t="s">
        <v>2032</v>
      </c>
      <c r="B550" s="191" t="s">
        <v>2033</v>
      </c>
      <c r="C550" s="191"/>
      <c r="D550" s="191"/>
      <c r="E550" s="193" t="s">
        <v>52</v>
      </c>
      <c r="F550" s="41"/>
    </row>
    <row r="551" spans="1:6" ht="29.25" x14ac:dyDescent="0.2">
      <c r="A551" s="191" t="s">
        <v>2034</v>
      </c>
      <c r="B551" s="191" t="s">
        <v>2036</v>
      </c>
      <c r="C551" s="191" t="s">
        <v>2037</v>
      </c>
      <c r="D551" s="191">
        <v>188</v>
      </c>
      <c r="E551" s="193" t="s">
        <v>4114</v>
      </c>
      <c r="F551" s="41"/>
    </row>
    <row r="552" spans="1:6" ht="29.25" x14ac:dyDescent="0.2">
      <c r="A552" s="191" t="s">
        <v>2039</v>
      </c>
      <c r="B552" s="191" t="s">
        <v>2041</v>
      </c>
      <c r="C552" s="191" t="s">
        <v>2037</v>
      </c>
      <c r="D552" s="191">
        <v>72</v>
      </c>
      <c r="E552" s="193" t="s">
        <v>4115</v>
      </c>
      <c r="F552" s="41"/>
    </row>
    <row r="553" spans="1:6" x14ac:dyDescent="0.2">
      <c r="A553" s="191" t="s">
        <v>2042</v>
      </c>
      <c r="B553" s="191" t="s">
        <v>2043</v>
      </c>
      <c r="C553" s="191"/>
      <c r="D553" s="191"/>
      <c r="E553" s="193" t="s">
        <v>52</v>
      </c>
      <c r="F553" s="41"/>
    </row>
    <row r="554" spans="1:6" ht="19.5" x14ac:dyDescent="0.2">
      <c r="A554" s="191" t="s">
        <v>2044</v>
      </c>
      <c r="B554" s="191" t="s">
        <v>2046</v>
      </c>
      <c r="C554" s="191" t="s">
        <v>67</v>
      </c>
      <c r="D554" s="191">
        <v>1</v>
      </c>
      <c r="E554" s="193" t="s">
        <v>4116</v>
      </c>
      <c r="F554" s="41"/>
    </row>
    <row r="555" spans="1:6" x14ac:dyDescent="0.2">
      <c r="A555" s="191" t="s">
        <v>2048</v>
      </c>
      <c r="B555" s="191" t="s">
        <v>2050</v>
      </c>
      <c r="C555" s="191" t="s">
        <v>67</v>
      </c>
      <c r="D555" s="191">
        <v>10</v>
      </c>
      <c r="E555" s="193" t="s">
        <v>4112</v>
      </c>
      <c r="F555" s="41"/>
    </row>
    <row r="556" spans="1:6" x14ac:dyDescent="0.2">
      <c r="A556" s="191" t="s">
        <v>2052</v>
      </c>
      <c r="B556" s="191" t="s">
        <v>2054</v>
      </c>
      <c r="C556" s="191" t="s">
        <v>67</v>
      </c>
      <c r="D556" s="191">
        <v>10</v>
      </c>
      <c r="E556" s="193" t="s">
        <v>4112</v>
      </c>
      <c r="F556" s="41"/>
    </row>
    <row r="557" spans="1:6" ht="19.5" x14ac:dyDescent="0.2">
      <c r="A557" s="191" t="s">
        <v>2056</v>
      </c>
      <c r="B557" s="191" t="s">
        <v>2058</v>
      </c>
      <c r="C557" s="191" t="s">
        <v>67</v>
      </c>
      <c r="D557" s="191">
        <v>318</v>
      </c>
      <c r="E557" s="193" t="s">
        <v>4117</v>
      </c>
      <c r="F557" s="41"/>
    </row>
    <row r="558" spans="1:6" ht="19.5" x14ac:dyDescent="0.2">
      <c r="A558" s="191" t="s">
        <v>2060</v>
      </c>
      <c r="B558" s="191" t="s">
        <v>2062</v>
      </c>
      <c r="C558" s="191" t="s">
        <v>148</v>
      </c>
      <c r="D558" s="191">
        <v>1630</v>
      </c>
      <c r="E558" s="193" t="s">
        <v>4118</v>
      </c>
      <c r="F558" s="41"/>
    </row>
    <row r="559" spans="1:6" ht="19.5" x14ac:dyDescent="0.2">
      <c r="A559" s="191" t="s">
        <v>2064</v>
      </c>
      <c r="B559" s="191" t="s">
        <v>2066</v>
      </c>
      <c r="C559" s="191" t="s">
        <v>148</v>
      </c>
      <c r="D559" s="191">
        <v>1860</v>
      </c>
      <c r="E559" s="193" t="s">
        <v>4119</v>
      </c>
      <c r="F559" s="41"/>
    </row>
    <row r="560" spans="1:6" x14ac:dyDescent="0.2">
      <c r="A560" s="191" t="s">
        <v>2068</v>
      </c>
      <c r="B560" s="191" t="s">
        <v>2069</v>
      </c>
      <c r="C560" s="191"/>
      <c r="D560" s="191"/>
      <c r="E560" s="193" t="s">
        <v>52</v>
      </c>
      <c r="F560" s="41"/>
    </row>
    <row r="561" spans="1:6" ht="29.25" x14ac:dyDescent="0.2">
      <c r="A561" s="191" t="s">
        <v>2070</v>
      </c>
      <c r="B561" s="191" t="s">
        <v>2072</v>
      </c>
      <c r="C561" s="191" t="s">
        <v>67</v>
      </c>
      <c r="D561" s="191">
        <v>255</v>
      </c>
      <c r="E561" s="193" t="s">
        <v>4120</v>
      </c>
      <c r="F561" s="41"/>
    </row>
    <row r="562" spans="1:6" ht="29.25" x14ac:dyDescent="0.2">
      <c r="A562" s="191" t="s">
        <v>2074</v>
      </c>
      <c r="B562" s="191" t="s">
        <v>2076</v>
      </c>
      <c r="C562" s="191" t="s">
        <v>67</v>
      </c>
      <c r="D562" s="191">
        <v>3</v>
      </c>
      <c r="E562" s="193" t="s">
        <v>4109</v>
      </c>
      <c r="F562" s="41"/>
    </row>
    <row r="563" spans="1:6" ht="29.25" x14ac:dyDescent="0.2">
      <c r="A563" s="191" t="s">
        <v>2078</v>
      </c>
      <c r="B563" s="191" t="s">
        <v>2080</v>
      </c>
      <c r="C563" s="191" t="s">
        <v>67</v>
      </c>
      <c r="D563" s="191">
        <v>76</v>
      </c>
      <c r="E563" s="193" t="s">
        <v>4121</v>
      </c>
      <c r="F563" s="41"/>
    </row>
    <row r="564" spans="1:6" ht="29.25" x14ac:dyDescent="0.2">
      <c r="A564" s="191" t="s">
        <v>2082</v>
      </c>
      <c r="B564" s="191" t="s">
        <v>2084</v>
      </c>
      <c r="C564" s="191" t="s">
        <v>67</v>
      </c>
      <c r="D564" s="191">
        <v>20</v>
      </c>
      <c r="E564" s="193" t="s">
        <v>4122</v>
      </c>
      <c r="F564" s="41"/>
    </row>
    <row r="565" spans="1:6" x14ac:dyDescent="0.2">
      <c r="A565" s="191" t="s">
        <v>2086</v>
      </c>
      <c r="B565" s="191" t="s">
        <v>2087</v>
      </c>
      <c r="C565" s="191"/>
      <c r="D565" s="191"/>
      <c r="E565" s="193" t="s">
        <v>52</v>
      </c>
      <c r="F565" s="41"/>
    </row>
    <row r="566" spans="1:6" ht="19.5" x14ac:dyDescent="0.2">
      <c r="A566" s="191" t="s">
        <v>2088</v>
      </c>
      <c r="B566" s="191" t="s">
        <v>2090</v>
      </c>
      <c r="C566" s="191" t="s">
        <v>67</v>
      </c>
      <c r="D566" s="191">
        <v>12</v>
      </c>
      <c r="E566" s="193" t="s">
        <v>4123</v>
      </c>
      <c r="F566" s="41"/>
    </row>
    <row r="567" spans="1:6" ht="19.5" x14ac:dyDescent="0.2">
      <c r="A567" s="191" t="s">
        <v>2092</v>
      </c>
      <c r="B567" s="191" t="s">
        <v>2094</v>
      </c>
      <c r="C567" s="191" t="s">
        <v>67</v>
      </c>
      <c r="D567" s="191">
        <v>7</v>
      </c>
      <c r="E567" s="193" t="s">
        <v>4124</v>
      </c>
      <c r="F567" s="41"/>
    </row>
    <row r="568" spans="1:6" ht="19.5" x14ac:dyDescent="0.2">
      <c r="A568" s="191" t="s">
        <v>2096</v>
      </c>
      <c r="B568" s="191" t="s">
        <v>2098</v>
      </c>
      <c r="C568" s="191" t="s">
        <v>67</v>
      </c>
      <c r="D568" s="191">
        <v>15</v>
      </c>
      <c r="E568" s="193" t="s">
        <v>4125</v>
      </c>
      <c r="F568" s="41"/>
    </row>
    <row r="569" spans="1:6" x14ac:dyDescent="0.2">
      <c r="A569" s="191" t="s">
        <v>2100</v>
      </c>
      <c r="B569" s="191" t="s">
        <v>2101</v>
      </c>
      <c r="C569" s="191"/>
      <c r="D569" s="191"/>
      <c r="E569" s="193" t="s">
        <v>52</v>
      </c>
      <c r="F569" s="41"/>
    </row>
    <row r="570" spans="1:6" ht="19.5" x14ac:dyDescent="0.2">
      <c r="A570" s="191" t="s">
        <v>2102</v>
      </c>
      <c r="B570" s="191" t="s">
        <v>2104</v>
      </c>
      <c r="C570" s="191" t="s">
        <v>67</v>
      </c>
      <c r="D570" s="191">
        <v>1</v>
      </c>
      <c r="E570" s="193" t="s">
        <v>4116</v>
      </c>
      <c r="F570" s="41"/>
    </row>
    <row r="571" spans="1:6" ht="29.25" x14ac:dyDescent="0.2">
      <c r="A571" s="191" t="s">
        <v>2106</v>
      </c>
      <c r="B571" s="191" t="s">
        <v>2108</v>
      </c>
      <c r="C571" s="191" t="s">
        <v>2037</v>
      </c>
      <c r="D571" s="191">
        <v>1</v>
      </c>
      <c r="E571" s="193" t="s">
        <v>4126</v>
      </c>
      <c r="F571" s="41"/>
    </row>
    <row r="572" spans="1:6" x14ac:dyDescent="0.2">
      <c r="A572" s="191" t="s">
        <v>2110</v>
      </c>
      <c r="B572" s="191" t="s">
        <v>2111</v>
      </c>
      <c r="C572" s="191"/>
      <c r="D572" s="191"/>
      <c r="E572" s="193" t="s">
        <v>52</v>
      </c>
      <c r="F572" s="41"/>
    </row>
    <row r="573" spans="1:6" x14ac:dyDescent="0.2">
      <c r="A573" s="191" t="s">
        <v>2112</v>
      </c>
      <c r="B573" s="191" t="s">
        <v>2114</v>
      </c>
      <c r="C573" s="191" t="s">
        <v>67</v>
      </c>
      <c r="D573" s="191">
        <v>1</v>
      </c>
      <c r="E573" s="193" t="s">
        <v>4116</v>
      </c>
      <c r="F573" s="41"/>
    </row>
    <row r="574" spans="1:6" ht="19.5" x14ac:dyDescent="0.2">
      <c r="A574" s="191" t="s">
        <v>2116</v>
      </c>
      <c r="B574" s="191" t="s">
        <v>2118</v>
      </c>
      <c r="C574" s="191" t="s">
        <v>67</v>
      </c>
      <c r="D574" s="191">
        <v>1</v>
      </c>
      <c r="E574" s="193" t="s">
        <v>4116</v>
      </c>
      <c r="F574" s="41"/>
    </row>
    <row r="575" spans="1:6" ht="29.25" x14ac:dyDescent="0.2">
      <c r="A575" s="191" t="s">
        <v>2120</v>
      </c>
      <c r="B575" s="191" t="s">
        <v>2122</v>
      </c>
      <c r="C575" s="191" t="s">
        <v>67</v>
      </c>
      <c r="D575" s="191">
        <v>10</v>
      </c>
      <c r="E575" s="193" t="s">
        <v>4112</v>
      </c>
      <c r="F575" s="41"/>
    </row>
    <row r="576" spans="1:6" x14ac:dyDescent="0.2">
      <c r="A576" s="191" t="s">
        <v>2124</v>
      </c>
      <c r="B576" s="191" t="s">
        <v>2125</v>
      </c>
      <c r="C576" s="191"/>
      <c r="D576" s="191"/>
      <c r="E576" s="193" t="s">
        <v>52</v>
      </c>
      <c r="F576" s="41"/>
    </row>
    <row r="577" spans="1:6" x14ac:dyDescent="0.2">
      <c r="A577" s="191" t="s">
        <v>2126</v>
      </c>
      <c r="B577" s="191" t="s">
        <v>2128</v>
      </c>
      <c r="C577" s="191" t="s">
        <v>67</v>
      </c>
      <c r="D577" s="191">
        <v>1</v>
      </c>
      <c r="E577" s="193" t="s">
        <v>4116</v>
      </c>
      <c r="F577" s="41"/>
    </row>
    <row r="578" spans="1:6" ht="19.5" x14ac:dyDescent="0.2">
      <c r="A578" s="191" t="s">
        <v>2130</v>
      </c>
      <c r="B578" s="191" t="s">
        <v>2132</v>
      </c>
      <c r="C578" s="191" t="s">
        <v>67</v>
      </c>
      <c r="D578" s="191">
        <v>1</v>
      </c>
      <c r="E578" s="193" t="s">
        <v>4116</v>
      </c>
      <c r="F578" s="41"/>
    </row>
    <row r="579" spans="1:6" ht="19.5" x14ac:dyDescent="0.2">
      <c r="A579" s="191" t="s">
        <v>2134</v>
      </c>
      <c r="B579" s="191" t="s">
        <v>2136</v>
      </c>
      <c r="C579" s="191" t="s">
        <v>67</v>
      </c>
      <c r="D579" s="191">
        <v>10</v>
      </c>
      <c r="E579" s="193" t="s">
        <v>4112</v>
      </c>
      <c r="F579" s="41"/>
    </row>
    <row r="580" spans="1:6" x14ac:dyDescent="0.2">
      <c r="A580" s="191" t="s">
        <v>2138</v>
      </c>
      <c r="B580" s="191" t="s">
        <v>2139</v>
      </c>
      <c r="C580" s="191"/>
      <c r="D580" s="191"/>
      <c r="E580" s="193" t="s">
        <v>52</v>
      </c>
      <c r="F580" s="41"/>
    </row>
    <row r="581" spans="1:6" ht="29.25" x14ac:dyDescent="0.2">
      <c r="A581" s="191" t="s">
        <v>2140</v>
      </c>
      <c r="B581" s="191" t="s">
        <v>2142</v>
      </c>
      <c r="C581" s="191" t="s">
        <v>148</v>
      </c>
      <c r="D581" s="191">
        <v>207.12</v>
      </c>
      <c r="E581" s="193" t="s">
        <v>4127</v>
      </c>
      <c r="F581" s="41"/>
    </row>
    <row r="582" spans="1:6" ht="19.5" x14ac:dyDescent="0.2">
      <c r="A582" s="191" t="s">
        <v>2144</v>
      </c>
      <c r="B582" s="191" t="s">
        <v>2146</v>
      </c>
      <c r="C582" s="191" t="s">
        <v>107</v>
      </c>
      <c r="D582" s="191">
        <v>0.89</v>
      </c>
      <c r="E582" s="193" t="s">
        <v>4128</v>
      </c>
      <c r="F582" s="41"/>
    </row>
    <row r="583" spans="1:6" ht="19.5" x14ac:dyDescent="0.2">
      <c r="A583" s="191" t="s">
        <v>2148</v>
      </c>
      <c r="B583" s="191" t="s">
        <v>2150</v>
      </c>
      <c r="C583" s="191" t="s">
        <v>107</v>
      </c>
      <c r="D583" s="191">
        <v>0.89</v>
      </c>
      <c r="E583" s="193" t="s">
        <v>4129</v>
      </c>
      <c r="F583" s="41" t="s">
        <v>4130</v>
      </c>
    </row>
    <row r="584" spans="1:6" ht="19.5" x14ac:dyDescent="0.2">
      <c r="A584" s="191" t="s">
        <v>2151</v>
      </c>
      <c r="B584" s="191" t="s">
        <v>2153</v>
      </c>
      <c r="C584" s="191" t="s">
        <v>67</v>
      </c>
      <c r="D584" s="191">
        <v>22</v>
      </c>
      <c r="E584" s="193" t="s">
        <v>4131</v>
      </c>
      <c r="F584" s="41"/>
    </row>
    <row r="585" spans="1:6" ht="19.5" x14ac:dyDescent="0.2">
      <c r="A585" s="191" t="s">
        <v>2155</v>
      </c>
      <c r="B585" s="191" t="s">
        <v>2157</v>
      </c>
      <c r="C585" s="191" t="s">
        <v>67</v>
      </c>
      <c r="D585" s="191">
        <v>35</v>
      </c>
      <c r="E585" s="193" t="s">
        <v>4132</v>
      </c>
      <c r="F585" s="41"/>
    </row>
    <row r="586" spans="1:6" ht="29.25" x14ac:dyDescent="0.2">
      <c r="A586" s="191" t="s">
        <v>2159</v>
      </c>
      <c r="B586" s="191" t="s">
        <v>2161</v>
      </c>
      <c r="C586" s="191" t="s">
        <v>67</v>
      </c>
      <c r="D586" s="191">
        <v>33</v>
      </c>
      <c r="E586" s="193" t="s">
        <v>4133</v>
      </c>
      <c r="F586" s="41"/>
    </row>
    <row r="587" spans="1:6" ht="19.5" x14ac:dyDescent="0.2">
      <c r="A587" s="191" t="s">
        <v>2163</v>
      </c>
      <c r="B587" s="191" t="s">
        <v>2165</v>
      </c>
      <c r="C587" s="191" t="s">
        <v>67</v>
      </c>
      <c r="D587" s="191">
        <v>12</v>
      </c>
      <c r="E587" s="193" t="s">
        <v>4123</v>
      </c>
      <c r="F587" s="41"/>
    </row>
    <row r="588" spans="1:6" ht="29.25" x14ac:dyDescent="0.2">
      <c r="A588" s="191" t="s">
        <v>2167</v>
      </c>
      <c r="B588" s="191" t="s">
        <v>2169</v>
      </c>
      <c r="C588" s="191" t="s">
        <v>67</v>
      </c>
      <c r="D588" s="191">
        <v>20</v>
      </c>
      <c r="E588" s="193" t="s">
        <v>4122</v>
      </c>
      <c r="F588" s="41"/>
    </row>
    <row r="589" spans="1:6" ht="19.5" x14ac:dyDescent="0.2">
      <c r="A589" s="191" t="s">
        <v>2171</v>
      </c>
      <c r="B589" s="191" t="s">
        <v>2173</v>
      </c>
      <c r="C589" s="191" t="s">
        <v>67</v>
      </c>
      <c r="D589" s="191">
        <v>3</v>
      </c>
      <c r="E589" s="193" t="s">
        <v>4109</v>
      </c>
      <c r="F589" s="41"/>
    </row>
    <row r="590" spans="1:6" ht="19.5" x14ac:dyDescent="0.2">
      <c r="A590" s="191" t="s">
        <v>2175</v>
      </c>
      <c r="B590" s="191" t="s">
        <v>2177</v>
      </c>
      <c r="C590" s="191" t="s">
        <v>67</v>
      </c>
      <c r="D590" s="191">
        <v>2</v>
      </c>
      <c r="E590" s="193" t="s">
        <v>4134</v>
      </c>
      <c r="F590" s="41"/>
    </row>
    <row r="591" spans="1:6" ht="19.5" x14ac:dyDescent="0.2">
      <c r="A591" s="191" t="s">
        <v>2179</v>
      </c>
      <c r="B591" s="191" t="s">
        <v>2181</v>
      </c>
      <c r="C591" s="191" t="s">
        <v>67</v>
      </c>
      <c r="D591" s="191">
        <v>1</v>
      </c>
      <c r="E591" s="193" t="s">
        <v>4116</v>
      </c>
      <c r="F591" s="41"/>
    </row>
    <row r="592" spans="1:6" ht="19.5" x14ac:dyDescent="0.2">
      <c r="A592" s="191" t="s">
        <v>2183</v>
      </c>
      <c r="B592" s="191" t="s">
        <v>2185</v>
      </c>
      <c r="C592" s="191" t="s">
        <v>67</v>
      </c>
      <c r="D592" s="191">
        <v>1</v>
      </c>
      <c r="E592" s="193" t="s">
        <v>4116</v>
      </c>
      <c r="F592" s="41"/>
    </row>
    <row r="593" spans="1:6" ht="19.5" x14ac:dyDescent="0.2">
      <c r="A593" s="191" t="s">
        <v>2187</v>
      </c>
      <c r="B593" s="191" t="s">
        <v>2189</v>
      </c>
      <c r="C593" s="191" t="s">
        <v>148</v>
      </c>
      <c r="D593" s="191">
        <v>9.75</v>
      </c>
      <c r="E593" s="193" t="s">
        <v>4135</v>
      </c>
      <c r="F593" s="41"/>
    </row>
    <row r="594" spans="1:6" ht="19.5" x14ac:dyDescent="0.2">
      <c r="A594" s="191" t="s">
        <v>2191</v>
      </c>
      <c r="B594" s="191" t="s">
        <v>2193</v>
      </c>
      <c r="C594" s="191" t="s">
        <v>67</v>
      </c>
      <c r="D594" s="191">
        <v>1</v>
      </c>
      <c r="E594" s="193" t="s">
        <v>4116</v>
      </c>
      <c r="F594" s="41"/>
    </row>
    <row r="595" spans="1:6" x14ac:dyDescent="0.2">
      <c r="A595" s="191" t="s">
        <v>36</v>
      </c>
      <c r="B595" s="191" t="s">
        <v>37</v>
      </c>
      <c r="C595" s="191"/>
      <c r="D595" s="191"/>
      <c r="E595" s="193" t="s">
        <v>52</v>
      </c>
      <c r="F595" s="41"/>
    </row>
    <row r="596" spans="1:6" x14ac:dyDescent="0.2">
      <c r="A596" s="191" t="s">
        <v>2195</v>
      </c>
      <c r="B596" s="191" t="s">
        <v>2196</v>
      </c>
      <c r="C596" s="191"/>
      <c r="D596" s="191"/>
      <c r="E596" s="193" t="s">
        <v>52</v>
      </c>
      <c r="F596" s="41"/>
    </row>
    <row r="597" spans="1:6" ht="68.25" x14ac:dyDescent="0.2">
      <c r="A597" s="191" t="s">
        <v>2197</v>
      </c>
      <c r="B597" s="191" t="s">
        <v>152</v>
      </c>
      <c r="C597" s="191" t="s">
        <v>60</v>
      </c>
      <c r="D597" s="191">
        <v>19.3</v>
      </c>
      <c r="E597" s="193" t="s">
        <v>4136</v>
      </c>
      <c r="F597" s="41" t="s">
        <v>4137</v>
      </c>
    </row>
    <row r="598" spans="1:6" ht="29.25" x14ac:dyDescent="0.2">
      <c r="A598" s="191" t="s">
        <v>2198</v>
      </c>
      <c r="B598" s="191" t="s">
        <v>262</v>
      </c>
      <c r="C598" s="191" t="s">
        <v>60</v>
      </c>
      <c r="D598" s="191">
        <v>19.3</v>
      </c>
      <c r="E598" s="193" t="s">
        <v>4138</v>
      </c>
      <c r="F598" s="41" t="s">
        <v>4139</v>
      </c>
    </row>
    <row r="599" spans="1:6" ht="29.25" x14ac:dyDescent="0.2">
      <c r="A599" s="191" t="s">
        <v>2199</v>
      </c>
      <c r="B599" s="191" t="s">
        <v>2201</v>
      </c>
      <c r="C599" s="191" t="s">
        <v>60</v>
      </c>
      <c r="D599" s="191">
        <v>19.3</v>
      </c>
      <c r="E599" s="193" t="s">
        <v>4140</v>
      </c>
      <c r="F599" s="41"/>
    </row>
    <row r="600" spans="1:6" ht="29.25" x14ac:dyDescent="0.2">
      <c r="A600" s="191" t="s">
        <v>2203</v>
      </c>
      <c r="B600" s="191" t="s">
        <v>266</v>
      </c>
      <c r="C600" s="191" t="s">
        <v>60</v>
      </c>
      <c r="D600" s="191">
        <v>19.3</v>
      </c>
      <c r="E600" s="193" t="s">
        <v>4141</v>
      </c>
      <c r="F600" s="41"/>
    </row>
    <row r="601" spans="1:6" ht="29.25" x14ac:dyDescent="0.2">
      <c r="A601" s="191" t="s">
        <v>2204</v>
      </c>
      <c r="B601" s="191" t="s">
        <v>2206</v>
      </c>
      <c r="C601" s="191" t="s">
        <v>60</v>
      </c>
      <c r="D601" s="191">
        <v>19.3</v>
      </c>
      <c r="E601" s="193" t="s">
        <v>4140</v>
      </c>
      <c r="F601" s="41"/>
    </row>
    <row r="602" spans="1:6" ht="29.25" x14ac:dyDescent="0.2">
      <c r="A602" s="191" t="s">
        <v>2208</v>
      </c>
      <c r="B602" s="191" t="s">
        <v>2210</v>
      </c>
      <c r="C602" s="191" t="s">
        <v>60</v>
      </c>
      <c r="D602" s="191">
        <v>12.55</v>
      </c>
      <c r="E602" s="193" t="s">
        <v>4142</v>
      </c>
      <c r="F602" s="41" t="s">
        <v>4143</v>
      </c>
    </row>
    <row r="603" spans="1:6" ht="19.5" x14ac:dyDescent="0.2">
      <c r="A603" s="191" t="s">
        <v>2212</v>
      </c>
      <c r="B603" s="191" t="s">
        <v>2214</v>
      </c>
      <c r="C603" s="191" t="s">
        <v>60</v>
      </c>
      <c r="D603" s="191">
        <v>12.55</v>
      </c>
      <c r="E603" s="193" t="s">
        <v>4144</v>
      </c>
      <c r="F603" s="41"/>
    </row>
    <row r="604" spans="1:6" ht="29.25" x14ac:dyDescent="0.2">
      <c r="A604" s="191" t="s">
        <v>2216</v>
      </c>
      <c r="B604" s="191" t="s">
        <v>222</v>
      </c>
      <c r="C604" s="191" t="s">
        <v>60</v>
      </c>
      <c r="D604" s="191">
        <v>8</v>
      </c>
      <c r="E604" s="193" t="s">
        <v>4145</v>
      </c>
      <c r="F604" s="41" t="s">
        <v>4146</v>
      </c>
    </row>
    <row r="605" spans="1:6" ht="19.5" x14ac:dyDescent="0.2">
      <c r="A605" s="191" t="s">
        <v>2217</v>
      </c>
      <c r="B605" s="191" t="s">
        <v>2219</v>
      </c>
      <c r="C605" s="191" t="s">
        <v>60</v>
      </c>
      <c r="D605" s="191">
        <v>12.55</v>
      </c>
      <c r="E605" s="193" t="s">
        <v>4144</v>
      </c>
      <c r="F605" s="41"/>
    </row>
    <row r="606" spans="1:6" x14ac:dyDescent="0.2">
      <c r="A606" s="191" t="s">
        <v>2221</v>
      </c>
      <c r="B606" s="191" t="s">
        <v>294</v>
      </c>
      <c r="C606" s="191" t="s">
        <v>60</v>
      </c>
      <c r="D606" s="191">
        <v>12.55</v>
      </c>
      <c r="E606" s="193" t="s">
        <v>4144</v>
      </c>
      <c r="F606" s="41"/>
    </row>
    <row r="607" spans="1:6" ht="19.5" x14ac:dyDescent="0.2">
      <c r="A607" s="191" t="s">
        <v>2222</v>
      </c>
      <c r="B607" s="191" t="s">
        <v>302</v>
      </c>
      <c r="C607" s="191" t="s">
        <v>60</v>
      </c>
      <c r="D607" s="191">
        <v>12.55</v>
      </c>
      <c r="E607" s="193" t="s">
        <v>4144</v>
      </c>
      <c r="F607" s="41"/>
    </row>
    <row r="608" spans="1:6" ht="19.5" x14ac:dyDescent="0.2">
      <c r="A608" s="191" t="s">
        <v>2223</v>
      </c>
      <c r="B608" s="191" t="s">
        <v>310</v>
      </c>
      <c r="C608" s="191" t="s">
        <v>60</v>
      </c>
      <c r="D608" s="191">
        <v>12.55</v>
      </c>
      <c r="E608" s="193" t="s">
        <v>4144</v>
      </c>
      <c r="F608" s="41"/>
    </row>
    <row r="609" spans="1:6" ht="19.5" x14ac:dyDescent="0.2">
      <c r="A609" s="191" t="s">
        <v>2224</v>
      </c>
      <c r="B609" s="191" t="s">
        <v>290</v>
      </c>
      <c r="C609" s="191" t="s">
        <v>60</v>
      </c>
      <c r="D609" s="191">
        <v>38.6</v>
      </c>
      <c r="E609" s="193" t="s">
        <v>4147</v>
      </c>
      <c r="F609" s="41" t="s">
        <v>4148</v>
      </c>
    </row>
    <row r="610" spans="1:6" ht="19.5" x14ac:dyDescent="0.2">
      <c r="A610" s="191" t="s">
        <v>2225</v>
      </c>
      <c r="B610" s="191" t="s">
        <v>298</v>
      </c>
      <c r="C610" s="191" t="s">
        <v>60</v>
      </c>
      <c r="D610" s="191">
        <v>38.6</v>
      </c>
      <c r="E610" s="193" t="s">
        <v>4147</v>
      </c>
      <c r="F610" s="41" t="s">
        <v>4148</v>
      </c>
    </row>
    <row r="611" spans="1:6" ht="19.5" x14ac:dyDescent="0.2">
      <c r="A611" s="191" t="s">
        <v>2226</v>
      </c>
      <c r="B611" s="191" t="s">
        <v>306</v>
      </c>
      <c r="C611" s="191" t="s">
        <v>60</v>
      </c>
      <c r="D611" s="191">
        <v>38.6</v>
      </c>
      <c r="E611" s="193" t="s">
        <v>4147</v>
      </c>
      <c r="F611" s="41" t="s">
        <v>4148</v>
      </c>
    </row>
    <row r="612" spans="1:6" ht="29.25" x14ac:dyDescent="0.2">
      <c r="A612" s="191" t="s">
        <v>2227</v>
      </c>
      <c r="B612" s="191" t="s">
        <v>2229</v>
      </c>
      <c r="C612" s="191" t="s">
        <v>60</v>
      </c>
      <c r="D612" s="191">
        <v>16</v>
      </c>
      <c r="E612" s="193" t="s">
        <v>4149</v>
      </c>
      <c r="F612" s="41" t="s">
        <v>4150</v>
      </c>
    </row>
    <row r="613" spans="1:6" ht="29.25" x14ac:dyDescent="0.2">
      <c r="A613" s="191" t="s">
        <v>2231</v>
      </c>
      <c r="B613" s="191" t="s">
        <v>330</v>
      </c>
      <c r="C613" s="191" t="s">
        <v>60</v>
      </c>
      <c r="D613" s="191">
        <v>16</v>
      </c>
      <c r="E613" s="193" t="s">
        <v>4149</v>
      </c>
      <c r="F613" s="41" t="s">
        <v>4150</v>
      </c>
    </row>
    <row r="614" spans="1:6" x14ac:dyDescent="0.2">
      <c r="A614" s="191" t="s">
        <v>2232</v>
      </c>
      <c r="B614" s="191" t="s">
        <v>2233</v>
      </c>
      <c r="C614" s="191"/>
      <c r="D614" s="191"/>
      <c r="E614" s="193" t="s">
        <v>52</v>
      </c>
      <c r="F614" s="41"/>
    </row>
    <row r="615" spans="1:6" x14ac:dyDescent="0.2">
      <c r="A615" s="191" t="s">
        <v>2234</v>
      </c>
      <c r="B615" s="191" t="s">
        <v>2236</v>
      </c>
      <c r="C615" s="191" t="s">
        <v>67</v>
      </c>
      <c r="D615" s="191">
        <v>21</v>
      </c>
      <c r="E615" s="193" t="s">
        <v>4151</v>
      </c>
      <c r="F615" s="41" t="s">
        <v>4152</v>
      </c>
    </row>
    <row r="616" spans="1:6" x14ac:dyDescent="0.2">
      <c r="A616" s="191" t="s">
        <v>2238</v>
      </c>
      <c r="B616" s="191" t="s">
        <v>2240</v>
      </c>
      <c r="C616" s="191" t="s">
        <v>67</v>
      </c>
      <c r="D616" s="191">
        <v>12</v>
      </c>
      <c r="E616" s="193" t="s">
        <v>4153</v>
      </c>
      <c r="F616" s="41" t="s">
        <v>4152</v>
      </c>
    </row>
    <row r="617" spans="1:6" x14ac:dyDescent="0.2">
      <c r="A617" s="191" t="s">
        <v>2242</v>
      </c>
      <c r="B617" s="191" t="s">
        <v>2244</v>
      </c>
      <c r="C617" s="191" t="s">
        <v>67</v>
      </c>
      <c r="D617" s="191">
        <v>1</v>
      </c>
      <c r="E617" s="193" t="s">
        <v>4154</v>
      </c>
      <c r="F617" s="41" t="s">
        <v>4152</v>
      </c>
    </row>
    <row r="618" spans="1:6" x14ac:dyDescent="0.2">
      <c r="A618" s="191" t="s">
        <v>2246</v>
      </c>
      <c r="B618" s="191" t="s">
        <v>2248</v>
      </c>
      <c r="C618" s="191" t="s">
        <v>67</v>
      </c>
      <c r="D618" s="191">
        <v>11</v>
      </c>
      <c r="E618" s="193" t="s">
        <v>4155</v>
      </c>
      <c r="F618" s="41" t="s">
        <v>4152</v>
      </c>
    </row>
    <row r="619" spans="1:6" x14ac:dyDescent="0.2">
      <c r="A619" s="191" t="s">
        <v>2250</v>
      </c>
      <c r="B619" s="191" t="s">
        <v>2251</v>
      </c>
      <c r="C619" s="191"/>
      <c r="D619" s="191"/>
      <c r="E619" s="193" t="s">
        <v>52</v>
      </c>
      <c r="F619" s="41"/>
    </row>
    <row r="620" spans="1:6" ht="19.5" x14ac:dyDescent="0.2">
      <c r="A620" s="191" t="s">
        <v>2252</v>
      </c>
      <c r="B620" s="191" t="s">
        <v>2254</v>
      </c>
      <c r="C620" s="191" t="s">
        <v>148</v>
      </c>
      <c r="D620" s="191">
        <v>319.57</v>
      </c>
      <c r="E620" s="193" t="s">
        <v>4156</v>
      </c>
      <c r="F620" s="41" t="s">
        <v>4157</v>
      </c>
    </row>
    <row r="621" spans="1:6" ht="19.5" x14ac:dyDescent="0.2">
      <c r="A621" s="191" t="s">
        <v>2256</v>
      </c>
      <c r="B621" s="191" t="s">
        <v>2258</v>
      </c>
      <c r="C621" s="191" t="s">
        <v>148</v>
      </c>
      <c r="D621" s="191">
        <v>276.55</v>
      </c>
      <c r="E621" s="193" t="s">
        <v>4158</v>
      </c>
      <c r="F621" s="41" t="s">
        <v>4157</v>
      </c>
    </row>
    <row r="622" spans="1:6" ht="19.5" x14ac:dyDescent="0.2">
      <c r="A622" s="191" t="s">
        <v>2260</v>
      </c>
      <c r="B622" s="191" t="s">
        <v>2262</v>
      </c>
      <c r="C622" s="191" t="s">
        <v>67</v>
      </c>
      <c r="D622" s="191">
        <v>128</v>
      </c>
      <c r="E622" s="193" t="s">
        <v>4159</v>
      </c>
      <c r="F622" s="41" t="s">
        <v>4160</v>
      </c>
    </row>
    <row r="623" spans="1:6" ht="19.5" x14ac:dyDescent="0.2">
      <c r="A623" s="191" t="s">
        <v>2264</v>
      </c>
      <c r="B623" s="191" t="s">
        <v>2266</v>
      </c>
      <c r="C623" s="191" t="s">
        <v>67</v>
      </c>
      <c r="D623" s="191">
        <v>30</v>
      </c>
      <c r="E623" s="193" t="s">
        <v>4161</v>
      </c>
      <c r="F623" s="41" t="s">
        <v>4160</v>
      </c>
    </row>
    <row r="624" spans="1:6" ht="29.25" x14ac:dyDescent="0.2">
      <c r="A624" s="191" t="s">
        <v>2268</v>
      </c>
      <c r="B624" s="191" t="s">
        <v>2270</v>
      </c>
      <c r="C624" s="191" t="s">
        <v>67</v>
      </c>
      <c r="D624" s="191">
        <v>16</v>
      </c>
      <c r="E624" s="193" t="s">
        <v>4162</v>
      </c>
      <c r="F624" s="41" t="s">
        <v>4160</v>
      </c>
    </row>
    <row r="625" spans="1:6" ht="19.5" x14ac:dyDescent="0.2">
      <c r="A625" s="191" t="s">
        <v>2271</v>
      </c>
      <c r="B625" s="191" t="s">
        <v>2273</v>
      </c>
      <c r="C625" s="191" t="s">
        <v>67</v>
      </c>
      <c r="D625" s="191">
        <v>32</v>
      </c>
      <c r="E625" s="193" t="s">
        <v>4163</v>
      </c>
      <c r="F625" s="41" t="s">
        <v>4160</v>
      </c>
    </row>
    <row r="626" spans="1:6" ht="19.5" x14ac:dyDescent="0.2">
      <c r="A626" s="191" t="s">
        <v>2275</v>
      </c>
      <c r="B626" s="191" t="s">
        <v>2277</v>
      </c>
      <c r="C626" s="191" t="s">
        <v>67</v>
      </c>
      <c r="D626" s="191">
        <v>13</v>
      </c>
      <c r="E626" s="193" t="s">
        <v>4164</v>
      </c>
      <c r="F626" s="41" t="s">
        <v>4160</v>
      </c>
    </row>
    <row r="627" spans="1:6" x14ac:dyDescent="0.2">
      <c r="A627" s="191" t="s">
        <v>2279</v>
      </c>
      <c r="B627" s="191" t="s">
        <v>2280</v>
      </c>
      <c r="C627" s="191"/>
      <c r="D627" s="191"/>
      <c r="E627" s="193" t="s">
        <v>52</v>
      </c>
      <c r="F627" s="41"/>
    </row>
    <row r="628" spans="1:6" ht="19.5" x14ac:dyDescent="0.2">
      <c r="A628" s="191" t="s">
        <v>2281</v>
      </c>
      <c r="B628" s="191" t="s">
        <v>2283</v>
      </c>
      <c r="C628" s="191" t="s">
        <v>60</v>
      </c>
      <c r="D628" s="191">
        <v>8.6</v>
      </c>
      <c r="E628" s="193" t="s">
        <v>4165</v>
      </c>
      <c r="F628" s="41"/>
    </row>
    <row r="629" spans="1:6" ht="19.5" x14ac:dyDescent="0.2">
      <c r="A629" s="191" t="s">
        <v>2285</v>
      </c>
      <c r="B629" s="191" t="s">
        <v>2287</v>
      </c>
      <c r="C629" s="191" t="s">
        <v>60</v>
      </c>
      <c r="D629" s="191">
        <v>14.15</v>
      </c>
      <c r="E629" s="193" t="s">
        <v>4166</v>
      </c>
      <c r="F629" s="41"/>
    </row>
    <row r="630" spans="1:6" ht="19.5" x14ac:dyDescent="0.2">
      <c r="A630" s="191" t="s">
        <v>2289</v>
      </c>
      <c r="B630" s="191" t="s">
        <v>2291</v>
      </c>
      <c r="C630" s="191" t="s">
        <v>60</v>
      </c>
      <c r="D630" s="191">
        <v>3.21</v>
      </c>
      <c r="E630" s="193" t="s">
        <v>4167</v>
      </c>
      <c r="F630" s="41"/>
    </row>
    <row r="631" spans="1:6" ht="29.25" x14ac:dyDescent="0.2">
      <c r="A631" s="191" t="s">
        <v>2293</v>
      </c>
      <c r="B631" s="191" t="s">
        <v>2295</v>
      </c>
      <c r="C631" s="191" t="s">
        <v>60</v>
      </c>
      <c r="D631" s="191">
        <v>3.21</v>
      </c>
      <c r="E631" s="193" t="s">
        <v>4167</v>
      </c>
      <c r="F631" s="41"/>
    </row>
    <row r="632" spans="1:6" ht="19.5" x14ac:dyDescent="0.2">
      <c r="A632" s="191" t="s">
        <v>2297</v>
      </c>
      <c r="B632" s="191" t="s">
        <v>1991</v>
      </c>
      <c r="C632" s="191" t="s">
        <v>60</v>
      </c>
      <c r="D632" s="191">
        <v>14.15</v>
      </c>
      <c r="E632" s="193" t="s">
        <v>4166</v>
      </c>
      <c r="F632" s="41"/>
    </row>
    <row r="633" spans="1:6" x14ac:dyDescent="0.2">
      <c r="A633" s="191" t="s">
        <v>38</v>
      </c>
      <c r="B633" s="191" t="s">
        <v>39</v>
      </c>
      <c r="C633" s="191"/>
      <c r="D633" s="191"/>
      <c r="E633" s="193" t="s">
        <v>52</v>
      </c>
      <c r="F633" s="41"/>
    </row>
    <row r="634" spans="1:6" x14ac:dyDescent="0.2">
      <c r="A634" s="191" t="s">
        <v>2298</v>
      </c>
      <c r="B634" s="191" t="s">
        <v>2300</v>
      </c>
      <c r="C634" s="191" t="s">
        <v>67</v>
      </c>
      <c r="D634" s="191">
        <v>1</v>
      </c>
      <c r="E634" s="193" t="s">
        <v>4168</v>
      </c>
      <c r="F634" s="41"/>
    </row>
    <row r="635" spans="1:6" x14ac:dyDescent="0.2">
      <c r="A635" s="191" t="s">
        <v>2302</v>
      </c>
      <c r="B635" s="191" t="s">
        <v>2304</v>
      </c>
      <c r="C635" s="191" t="s">
        <v>60</v>
      </c>
      <c r="D635" s="191">
        <v>6754.14</v>
      </c>
      <c r="E635" s="193" t="s">
        <v>4169</v>
      </c>
      <c r="F635" s="41"/>
    </row>
    <row r="636" spans="1:6" x14ac:dyDescent="0.2">
      <c r="A636" s="191" t="s">
        <v>2306</v>
      </c>
      <c r="B636" s="191" t="s">
        <v>2308</v>
      </c>
      <c r="C636" s="191" t="s">
        <v>60</v>
      </c>
      <c r="D636" s="191">
        <v>6754.14</v>
      </c>
      <c r="E636" s="193" t="s">
        <v>4169</v>
      </c>
      <c r="F636" s="41"/>
    </row>
    <row r="637" spans="1:6" x14ac:dyDescent="0.2">
      <c r="A637" s="191" t="s">
        <v>40</v>
      </c>
      <c r="B637" s="191" t="s">
        <v>41</v>
      </c>
      <c r="C637" s="191"/>
      <c r="D637" s="191"/>
      <c r="E637" s="193" t="s">
        <v>52</v>
      </c>
      <c r="F637" s="41"/>
    </row>
    <row r="638" spans="1:6" ht="19.5" x14ac:dyDescent="0.2">
      <c r="A638" s="194" t="s">
        <v>2309</v>
      </c>
      <c r="B638" s="194" t="s">
        <v>2311</v>
      </c>
      <c r="C638" s="194" t="s">
        <v>67</v>
      </c>
      <c r="D638" s="194">
        <v>1</v>
      </c>
      <c r="E638" s="31" t="s">
        <v>4168</v>
      </c>
      <c r="F638" s="41"/>
    </row>
    <row r="651" ht="19.5" customHeight="1" x14ac:dyDescent="0.2"/>
    <row r="656" ht="19.5" customHeight="1" x14ac:dyDescent="0.2"/>
    <row r="701" ht="12.75" customHeight="1" x14ac:dyDescent="0.2"/>
    <row r="810" ht="12.75" customHeight="1" x14ac:dyDescent="0.2"/>
    <row r="824" ht="19.5" customHeight="1" x14ac:dyDescent="0.2"/>
    <row r="829" ht="12.75" customHeight="1" x14ac:dyDescent="0.2"/>
    <row r="831" ht="12.75" customHeight="1" x14ac:dyDescent="0.2"/>
    <row r="832" ht="12.75" customHeight="1" x14ac:dyDescent="0.2"/>
    <row r="833" ht="12.75" customHeight="1" x14ac:dyDescent="0.2"/>
    <row r="855" ht="12.75" customHeight="1" x14ac:dyDescent="0.2"/>
    <row r="856" ht="12.75" customHeight="1" x14ac:dyDescent="0.2"/>
    <row r="868" ht="12.75" customHeight="1" x14ac:dyDescent="0.2"/>
    <row r="909" ht="12.75" customHeight="1" x14ac:dyDescent="0.2"/>
    <row r="912" ht="12.75" customHeight="1" x14ac:dyDescent="0.2"/>
    <row r="952" ht="19.5" customHeight="1" x14ac:dyDescent="0.2"/>
    <row r="959" ht="12.75" customHeight="1" x14ac:dyDescent="0.2"/>
    <row r="1011" ht="12.75" customHeight="1" x14ac:dyDescent="0.2"/>
    <row r="1012" ht="12.75" customHeight="1" x14ac:dyDescent="0.2"/>
    <row r="1013" ht="12.75" customHeight="1" x14ac:dyDescent="0.2"/>
    <row r="1022" ht="19.5" customHeight="1" x14ac:dyDescent="0.2"/>
    <row r="1033" ht="12.75" customHeight="1" x14ac:dyDescent="0.2"/>
    <row r="1038" ht="12.75" customHeight="1" x14ac:dyDescent="0.2"/>
    <row r="1067" ht="19.5" customHeight="1" x14ac:dyDescent="0.2"/>
    <row r="1122" ht="12.75" customHeight="1" x14ac:dyDescent="0.2"/>
    <row r="1124" ht="12.75" customHeight="1" x14ac:dyDescent="0.2"/>
    <row r="1140" ht="29.25" customHeight="1" x14ac:dyDescent="0.2"/>
    <row r="1141" ht="29.25" customHeight="1" x14ac:dyDescent="0.2"/>
    <row r="1144" ht="29.25" customHeight="1" x14ac:dyDescent="0.2"/>
    <row r="1145" ht="29.25" customHeight="1" x14ac:dyDescent="0.2"/>
    <row r="1208" ht="19.5" customHeight="1" x14ac:dyDescent="0.2"/>
  </sheetData>
  <mergeCells count="3">
    <mergeCell ref="A1:G1"/>
    <mergeCell ref="E3:F3"/>
    <mergeCell ref="A2:F2"/>
  </mergeCells>
  <conditionalFormatting sqref="A4:F638">
    <cfRule type="expression" dxfId="158" priority="1">
      <formula>$C4=""</formula>
    </cfRule>
  </conditionalFormatting>
  <pageMargins left="0.78740157480314998" right="0.70866141732283505" top="0.98425196850393704" bottom="0.70866141732283505" header="0.39370078740157499" footer="0.196850393700787"/>
  <pageSetup paperSize="9" scale="58" orientation="landscape"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&amp;L&amp;7&amp;P/&amp;N
&amp;A&amp;R&amp;G&amp;C&amp;6HMAS
21/10/2025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A1:K1844"/>
  <sheetViews>
    <sheetView view="pageBreakPreview" zoomScale="130" zoomScaleNormal="130" zoomScaleSheetLayoutView="130" workbookViewId="0">
      <selection activeCell="D10" sqref="D10"/>
    </sheetView>
  </sheetViews>
  <sheetFormatPr defaultColWidth="9.140625" defaultRowHeight="12.75" x14ac:dyDescent="0.2"/>
  <cols>
    <col min="1" max="1" width="14.7109375" style="5" customWidth="1"/>
    <col min="2" max="3" width="10.42578125" style="5" customWidth="1"/>
    <col min="4" max="4" width="69.5703125" style="5" customWidth="1"/>
    <col min="5" max="5" width="9.85546875" style="5" customWidth="1"/>
    <col min="6" max="8" width="12.28515625" style="5" customWidth="1"/>
    <col min="9" max="9" width="8.140625" style="5" customWidth="1"/>
    <col min="10" max="12" width="9.140625" style="18"/>
    <col min="13" max="13" width="7.42578125" style="18" customWidth="1"/>
    <col min="14" max="16384" width="9.140625" style="18"/>
  </cols>
  <sheetData>
    <row r="1" spans="1:11" ht="13.5" thickBot="1" x14ac:dyDescent="0.25">
      <c r="A1" s="252" t="s">
        <v>2317</v>
      </c>
      <c r="B1" s="252"/>
      <c r="C1" s="252"/>
      <c r="D1" s="252"/>
      <c r="E1" s="252"/>
      <c r="F1" s="252"/>
      <c r="G1" s="252"/>
      <c r="H1" s="252"/>
      <c r="I1" s="34" t="s">
        <v>0</v>
      </c>
      <c r="J1" s="35"/>
      <c r="K1" s="35"/>
    </row>
    <row r="2" spans="1:11" ht="24" customHeight="1" x14ac:dyDescent="0.2">
      <c r="A2" s="256" t="s">
        <v>3948</v>
      </c>
      <c r="B2" s="256"/>
      <c r="C2" s="256"/>
      <c r="D2" s="256"/>
      <c r="E2" s="256"/>
      <c r="F2" s="256"/>
      <c r="G2" s="256"/>
      <c r="H2" s="256"/>
      <c r="I2" s="36"/>
      <c r="J2" s="35"/>
      <c r="K2" s="35"/>
    </row>
    <row r="3" spans="1:11" x14ac:dyDescent="0.2">
      <c r="A3" s="197" t="s">
        <v>63</v>
      </c>
      <c r="B3" s="198" t="s">
        <v>44</v>
      </c>
      <c r="C3" s="199" t="s">
        <v>45</v>
      </c>
      <c r="D3" s="199"/>
      <c r="E3" s="198" t="s">
        <v>46</v>
      </c>
      <c r="F3" s="198" t="s">
        <v>47</v>
      </c>
      <c r="G3" s="199" t="s">
        <v>48</v>
      </c>
      <c r="H3" s="200" t="s">
        <v>4</v>
      </c>
      <c r="I3" s="201"/>
    </row>
    <row r="4" spans="1:11" x14ac:dyDescent="0.2">
      <c r="A4" s="37" t="s">
        <v>62</v>
      </c>
      <c r="B4" s="38" t="s">
        <v>64</v>
      </c>
      <c r="C4" s="39" t="s">
        <v>65</v>
      </c>
      <c r="D4" s="39" t="s">
        <v>66</v>
      </c>
      <c r="E4" s="38" t="s">
        <v>67</v>
      </c>
      <c r="F4" s="38" t="s">
        <v>6</v>
      </c>
      <c r="G4" s="39">
        <v>350</v>
      </c>
      <c r="H4" s="40">
        <v>350</v>
      </c>
      <c r="I4" s="195"/>
    </row>
    <row r="5" spans="1:11" x14ac:dyDescent="0.2">
      <c r="A5" s="37" t="s">
        <v>77</v>
      </c>
      <c r="B5" s="38" t="s">
        <v>2318</v>
      </c>
      <c r="C5" s="39" t="s">
        <v>472</v>
      </c>
      <c r="D5" s="39" t="s">
        <v>66</v>
      </c>
      <c r="E5" s="38" t="s">
        <v>67</v>
      </c>
      <c r="F5" s="38" t="s">
        <v>6</v>
      </c>
      <c r="G5" s="39">
        <v>350</v>
      </c>
      <c r="H5" s="40">
        <v>350</v>
      </c>
      <c r="I5" s="195"/>
    </row>
    <row r="6" spans="1:11" x14ac:dyDescent="0.2">
      <c r="A6" s="37" t="s">
        <v>78</v>
      </c>
      <c r="B6" s="38" t="s">
        <v>44</v>
      </c>
      <c r="C6" s="39" t="s">
        <v>45</v>
      </c>
      <c r="D6" s="39" t="s">
        <v>3</v>
      </c>
      <c r="E6" s="38" t="s">
        <v>46</v>
      </c>
      <c r="F6" s="38" t="s">
        <v>47</v>
      </c>
      <c r="G6" s="39" t="s">
        <v>48</v>
      </c>
      <c r="H6" s="40" t="s">
        <v>4</v>
      </c>
      <c r="I6" s="195"/>
    </row>
    <row r="7" spans="1:11" ht="19.5" x14ac:dyDescent="0.2">
      <c r="A7" s="37" t="s">
        <v>62</v>
      </c>
      <c r="B7" s="38" t="s">
        <v>79</v>
      </c>
      <c r="C7" s="39" t="s">
        <v>65</v>
      </c>
      <c r="D7" s="39" t="s">
        <v>80</v>
      </c>
      <c r="E7" s="38" t="s">
        <v>60</v>
      </c>
      <c r="F7" s="38" t="s">
        <v>6</v>
      </c>
      <c r="G7" s="39">
        <v>700.17</v>
      </c>
      <c r="H7" s="40">
        <v>700.17</v>
      </c>
      <c r="I7" s="195"/>
    </row>
    <row r="8" spans="1:11" ht="19.5" x14ac:dyDescent="0.2">
      <c r="A8" s="37" t="s">
        <v>2319</v>
      </c>
      <c r="B8" s="38" t="s">
        <v>2320</v>
      </c>
      <c r="C8" s="39" t="s">
        <v>58</v>
      </c>
      <c r="D8" s="39" t="s">
        <v>2321</v>
      </c>
      <c r="E8" s="38" t="s">
        <v>67</v>
      </c>
      <c r="F8" s="38" t="s">
        <v>2322</v>
      </c>
      <c r="G8" s="39">
        <v>103.4</v>
      </c>
      <c r="H8" s="40">
        <v>2.06</v>
      </c>
      <c r="I8" s="195"/>
    </row>
    <row r="9" spans="1:11" ht="19.5" x14ac:dyDescent="0.2">
      <c r="A9" s="37" t="s">
        <v>2319</v>
      </c>
      <c r="B9" s="38" t="s">
        <v>2323</v>
      </c>
      <c r="C9" s="39" t="s">
        <v>58</v>
      </c>
      <c r="D9" s="39" t="s">
        <v>2324</v>
      </c>
      <c r="E9" s="38" t="s">
        <v>60</v>
      </c>
      <c r="F9" s="38" t="s">
        <v>2325</v>
      </c>
      <c r="G9" s="39">
        <v>744.77</v>
      </c>
      <c r="H9" s="40">
        <v>34.4</v>
      </c>
      <c r="I9" s="195"/>
    </row>
    <row r="10" spans="1:11" ht="19.5" x14ac:dyDescent="0.2">
      <c r="A10" s="37" t="s">
        <v>2319</v>
      </c>
      <c r="B10" s="38" t="s">
        <v>2326</v>
      </c>
      <c r="C10" s="39" t="s">
        <v>58</v>
      </c>
      <c r="D10" s="39" t="s">
        <v>2327</v>
      </c>
      <c r="E10" s="38" t="s">
        <v>148</v>
      </c>
      <c r="F10" s="38" t="s">
        <v>2328</v>
      </c>
      <c r="G10" s="39">
        <v>8.33</v>
      </c>
      <c r="H10" s="40">
        <v>1.54</v>
      </c>
      <c r="I10" s="195"/>
    </row>
    <row r="11" spans="1:11" ht="19.5" x14ac:dyDescent="0.2">
      <c r="A11" s="37" t="s">
        <v>2319</v>
      </c>
      <c r="B11" s="38" t="s">
        <v>2329</v>
      </c>
      <c r="C11" s="39" t="s">
        <v>58</v>
      </c>
      <c r="D11" s="39" t="s">
        <v>2330</v>
      </c>
      <c r="E11" s="38" t="s">
        <v>148</v>
      </c>
      <c r="F11" s="38" t="s">
        <v>2331</v>
      </c>
      <c r="G11" s="39">
        <v>9.49</v>
      </c>
      <c r="H11" s="40">
        <v>0.7</v>
      </c>
      <c r="I11" s="195"/>
    </row>
    <row r="12" spans="1:11" ht="19.5" x14ac:dyDescent="0.2">
      <c r="A12" s="37" t="s">
        <v>2319</v>
      </c>
      <c r="B12" s="38" t="s">
        <v>2025</v>
      </c>
      <c r="C12" s="39" t="s">
        <v>58</v>
      </c>
      <c r="D12" s="39" t="s">
        <v>2026</v>
      </c>
      <c r="E12" s="38" t="s">
        <v>148</v>
      </c>
      <c r="F12" s="38" t="s">
        <v>2332</v>
      </c>
      <c r="G12" s="39">
        <v>3.68</v>
      </c>
      <c r="H12" s="40">
        <v>1.48</v>
      </c>
      <c r="I12" s="195"/>
    </row>
    <row r="13" spans="1:11" ht="19.5" x14ac:dyDescent="0.2">
      <c r="A13" s="37" t="s">
        <v>2319</v>
      </c>
      <c r="B13" s="38" t="s">
        <v>2333</v>
      </c>
      <c r="C13" s="39" t="s">
        <v>58</v>
      </c>
      <c r="D13" s="39" t="s">
        <v>2334</v>
      </c>
      <c r="E13" s="38" t="s">
        <v>148</v>
      </c>
      <c r="F13" s="38" t="s">
        <v>2335</v>
      </c>
      <c r="G13" s="39">
        <v>4.9800000000000004</v>
      </c>
      <c r="H13" s="40">
        <v>6.55</v>
      </c>
      <c r="I13" s="195"/>
    </row>
    <row r="14" spans="1:11" ht="19.5" x14ac:dyDescent="0.2">
      <c r="A14" s="37" t="s">
        <v>2319</v>
      </c>
      <c r="B14" s="38" t="s">
        <v>2336</v>
      </c>
      <c r="C14" s="39" t="s">
        <v>58</v>
      </c>
      <c r="D14" s="39" t="s">
        <v>2337</v>
      </c>
      <c r="E14" s="38" t="s">
        <v>148</v>
      </c>
      <c r="F14" s="38" t="s">
        <v>2338</v>
      </c>
      <c r="G14" s="39">
        <v>16.61</v>
      </c>
      <c r="H14" s="40">
        <v>8.3699999999999992</v>
      </c>
      <c r="I14" s="195"/>
    </row>
    <row r="15" spans="1:11" ht="19.5" x14ac:dyDescent="0.2">
      <c r="A15" s="37" t="s">
        <v>2319</v>
      </c>
      <c r="B15" s="38" t="s">
        <v>2339</v>
      </c>
      <c r="C15" s="39" t="s">
        <v>58</v>
      </c>
      <c r="D15" s="39" t="s">
        <v>2340</v>
      </c>
      <c r="E15" s="38" t="s">
        <v>67</v>
      </c>
      <c r="F15" s="38" t="s">
        <v>2322</v>
      </c>
      <c r="G15" s="39">
        <v>14.63</v>
      </c>
      <c r="H15" s="40">
        <v>0.28999999999999998</v>
      </c>
      <c r="I15" s="195"/>
    </row>
    <row r="16" spans="1:11" ht="19.5" x14ac:dyDescent="0.2">
      <c r="A16" s="37" t="s">
        <v>2319</v>
      </c>
      <c r="B16" s="38" t="s">
        <v>696</v>
      </c>
      <c r="C16" s="39" t="s">
        <v>58</v>
      </c>
      <c r="D16" s="39" t="s">
        <v>697</v>
      </c>
      <c r="E16" s="38" t="s">
        <v>67</v>
      </c>
      <c r="F16" s="38" t="s">
        <v>2322</v>
      </c>
      <c r="G16" s="39">
        <v>28.32</v>
      </c>
      <c r="H16" s="40">
        <v>0.56000000000000005</v>
      </c>
      <c r="I16" s="195"/>
    </row>
    <row r="17" spans="1:9" ht="19.5" x14ac:dyDescent="0.2">
      <c r="A17" s="37" t="s">
        <v>2319</v>
      </c>
      <c r="B17" s="38" t="s">
        <v>680</v>
      </c>
      <c r="C17" s="39" t="s">
        <v>58</v>
      </c>
      <c r="D17" s="39" t="s">
        <v>681</v>
      </c>
      <c r="E17" s="38" t="s">
        <v>67</v>
      </c>
      <c r="F17" s="38" t="s">
        <v>2322</v>
      </c>
      <c r="G17" s="39">
        <v>35.42</v>
      </c>
      <c r="H17" s="40">
        <v>0.7</v>
      </c>
      <c r="I17" s="195"/>
    </row>
    <row r="18" spans="1:9" ht="19.5" x14ac:dyDescent="0.2">
      <c r="A18" s="37" t="s">
        <v>2319</v>
      </c>
      <c r="B18" s="38" t="s">
        <v>664</v>
      </c>
      <c r="C18" s="39" t="s">
        <v>58</v>
      </c>
      <c r="D18" s="39" t="s">
        <v>665</v>
      </c>
      <c r="E18" s="38" t="s">
        <v>67</v>
      </c>
      <c r="F18" s="38" t="s">
        <v>2322</v>
      </c>
      <c r="G18" s="39">
        <v>29.67</v>
      </c>
      <c r="H18" s="40">
        <v>0.59</v>
      </c>
      <c r="I18" s="195"/>
    </row>
    <row r="19" spans="1:9" ht="29.25" x14ac:dyDescent="0.2">
      <c r="A19" s="37" t="s">
        <v>2319</v>
      </c>
      <c r="B19" s="38" t="s">
        <v>2294</v>
      </c>
      <c r="C19" s="39" t="s">
        <v>58</v>
      </c>
      <c r="D19" s="39" t="s">
        <v>2295</v>
      </c>
      <c r="E19" s="38" t="s">
        <v>60</v>
      </c>
      <c r="F19" s="38" t="s">
        <v>2341</v>
      </c>
      <c r="G19" s="39">
        <v>24.29</v>
      </c>
      <c r="H19" s="40">
        <v>33.729999999999997</v>
      </c>
      <c r="I19" s="195"/>
    </row>
    <row r="20" spans="1:9" ht="29.25" x14ac:dyDescent="0.2">
      <c r="A20" s="37" t="s">
        <v>2319</v>
      </c>
      <c r="B20" s="38" t="s">
        <v>2342</v>
      </c>
      <c r="C20" s="39" t="s">
        <v>58</v>
      </c>
      <c r="D20" s="39" t="s">
        <v>2343</v>
      </c>
      <c r="E20" s="38" t="s">
        <v>67</v>
      </c>
      <c r="F20" s="38" t="s">
        <v>2344</v>
      </c>
      <c r="G20" s="39">
        <v>1321.09</v>
      </c>
      <c r="H20" s="40">
        <v>132.1</v>
      </c>
      <c r="I20" s="195"/>
    </row>
    <row r="21" spans="1:9" ht="19.5" x14ac:dyDescent="0.2">
      <c r="A21" s="37" t="s">
        <v>2319</v>
      </c>
      <c r="B21" s="38" t="s">
        <v>538</v>
      </c>
      <c r="C21" s="39" t="s">
        <v>58</v>
      </c>
      <c r="D21" s="39" t="s">
        <v>539</v>
      </c>
      <c r="E21" s="38" t="s">
        <v>67</v>
      </c>
      <c r="F21" s="38" t="s">
        <v>2345</v>
      </c>
      <c r="G21" s="39">
        <v>12.48</v>
      </c>
      <c r="H21" s="40">
        <v>0.49</v>
      </c>
      <c r="I21" s="195"/>
    </row>
    <row r="22" spans="1:9" ht="19.5" x14ac:dyDescent="0.2">
      <c r="A22" s="37" t="s">
        <v>2319</v>
      </c>
      <c r="B22" s="38" t="s">
        <v>584</v>
      </c>
      <c r="C22" s="39" t="s">
        <v>58</v>
      </c>
      <c r="D22" s="39" t="s">
        <v>585</v>
      </c>
      <c r="E22" s="38" t="s">
        <v>67</v>
      </c>
      <c r="F22" s="38" t="s">
        <v>2346</v>
      </c>
      <c r="G22" s="39">
        <v>88.92</v>
      </c>
      <c r="H22" s="40">
        <v>0.44</v>
      </c>
      <c r="I22" s="195"/>
    </row>
    <row r="23" spans="1:9" ht="29.25" x14ac:dyDescent="0.2">
      <c r="A23" s="37" t="s">
        <v>2319</v>
      </c>
      <c r="B23" s="38" t="s">
        <v>2347</v>
      </c>
      <c r="C23" s="39" t="s">
        <v>58</v>
      </c>
      <c r="D23" s="39" t="s">
        <v>2348</v>
      </c>
      <c r="E23" s="38" t="s">
        <v>60</v>
      </c>
      <c r="F23" s="38" t="s">
        <v>2341</v>
      </c>
      <c r="G23" s="39">
        <v>48.45</v>
      </c>
      <c r="H23" s="40">
        <v>67.28</v>
      </c>
      <c r="I23" s="195"/>
    </row>
    <row r="24" spans="1:9" ht="39" x14ac:dyDescent="0.2">
      <c r="A24" s="37" t="s">
        <v>2319</v>
      </c>
      <c r="B24" s="38" t="s">
        <v>2349</v>
      </c>
      <c r="C24" s="39" t="s">
        <v>58</v>
      </c>
      <c r="D24" s="39" t="s">
        <v>2350</v>
      </c>
      <c r="E24" s="38" t="s">
        <v>60</v>
      </c>
      <c r="F24" s="38" t="s">
        <v>2351</v>
      </c>
      <c r="G24" s="39">
        <v>469.85</v>
      </c>
      <c r="H24" s="40">
        <v>37.58</v>
      </c>
      <c r="I24" s="195"/>
    </row>
    <row r="25" spans="1:9" ht="29.25" x14ac:dyDescent="0.2">
      <c r="A25" s="37" t="s">
        <v>2319</v>
      </c>
      <c r="B25" s="38" t="s">
        <v>2352</v>
      </c>
      <c r="C25" s="39" t="s">
        <v>58</v>
      </c>
      <c r="D25" s="39" t="s">
        <v>2353</v>
      </c>
      <c r="E25" s="38" t="s">
        <v>60</v>
      </c>
      <c r="F25" s="38" t="s">
        <v>6</v>
      </c>
      <c r="G25" s="39">
        <v>76.97</v>
      </c>
      <c r="H25" s="40">
        <v>76.97</v>
      </c>
      <c r="I25" s="195"/>
    </row>
    <row r="26" spans="1:9" ht="19.5" x14ac:dyDescent="0.2">
      <c r="A26" s="37" t="s">
        <v>2319</v>
      </c>
      <c r="B26" s="38" t="s">
        <v>2354</v>
      </c>
      <c r="C26" s="39" t="s">
        <v>58</v>
      </c>
      <c r="D26" s="39" t="s">
        <v>2355</v>
      </c>
      <c r="E26" s="38" t="s">
        <v>60</v>
      </c>
      <c r="F26" s="38" t="s">
        <v>6</v>
      </c>
      <c r="G26" s="39">
        <v>18.14</v>
      </c>
      <c r="H26" s="40">
        <v>18.14</v>
      </c>
      <c r="I26" s="195"/>
    </row>
    <row r="27" spans="1:9" ht="19.5" x14ac:dyDescent="0.2">
      <c r="A27" s="37" t="s">
        <v>2319</v>
      </c>
      <c r="B27" s="38" t="s">
        <v>2356</v>
      </c>
      <c r="C27" s="39" t="s">
        <v>58</v>
      </c>
      <c r="D27" s="39" t="s">
        <v>2357</v>
      </c>
      <c r="E27" s="38" t="s">
        <v>148</v>
      </c>
      <c r="F27" s="38" t="s">
        <v>2358</v>
      </c>
      <c r="G27" s="39">
        <v>20.8</v>
      </c>
      <c r="H27" s="40">
        <v>10.19</v>
      </c>
      <c r="I27" s="195"/>
    </row>
    <row r="28" spans="1:9" ht="19.5" x14ac:dyDescent="0.2">
      <c r="A28" s="37" t="s">
        <v>2319</v>
      </c>
      <c r="B28" s="38" t="s">
        <v>2017</v>
      </c>
      <c r="C28" s="39" t="s">
        <v>58</v>
      </c>
      <c r="D28" s="39" t="s">
        <v>2018</v>
      </c>
      <c r="E28" s="38" t="s">
        <v>67</v>
      </c>
      <c r="F28" s="38" t="s">
        <v>2322</v>
      </c>
      <c r="G28" s="39">
        <v>18.62</v>
      </c>
      <c r="H28" s="40">
        <v>0.37</v>
      </c>
      <c r="I28" s="195"/>
    </row>
    <row r="29" spans="1:9" ht="19.5" x14ac:dyDescent="0.2">
      <c r="A29" s="37" t="s">
        <v>2319</v>
      </c>
      <c r="B29" s="38" t="s">
        <v>2359</v>
      </c>
      <c r="C29" s="39" t="s">
        <v>58</v>
      </c>
      <c r="D29" s="39" t="s">
        <v>2360</v>
      </c>
      <c r="E29" s="38" t="s">
        <v>148</v>
      </c>
      <c r="F29" s="38" t="s">
        <v>2361</v>
      </c>
      <c r="G29" s="39">
        <v>8.48</v>
      </c>
      <c r="H29" s="40">
        <v>1.19</v>
      </c>
      <c r="I29" s="195"/>
    </row>
    <row r="30" spans="1:9" x14ac:dyDescent="0.2">
      <c r="A30" s="37" t="s">
        <v>2319</v>
      </c>
      <c r="B30" s="38" t="s">
        <v>2362</v>
      </c>
      <c r="C30" s="39" t="s">
        <v>58</v>
      </c>
      <c r="D30" s="39" t="s">
        <v>2363</v>
      </c>
      <c r="E30" s="38" t="s">
        <v>67</v>
      </c>
      <c r="F30" s="38" t="s">
        <v>2322</v>
      </c>
      <c r="G30" s="39">
        <v>42.34</v>
      </c>
      <c r="H30" s="40">
        <v>0.84</v>
      </c>
      <c r="I30" s="195"/>
    </row>
    <row r="31" spans="1:9" ht="19.5" x14ac:dyDescent="0.2">
      <c r="A31" s="37" t="s">
        <v>2319</v>
      </c>
      <c r="B31" s="38" t="s">
        <v>2364</v>
      </c>
      <c r="C31" s="39" t="s">
        <v>58</v>
      </c>
      <c r="D31" s="39" t="s">
        <v>2365</v>
      </c>
      <c r="E31" s="38" t="s">
        <v>60</v>
      </c>
      <c r="F31" s="38" t="s">
        <v>2366</v>
      </c>
      <c r="G31" s="39">
        <v>93.77</v>
      </c>
      <c r="H31" s="40">
        <v>98.45</v>
      </c>
      <c r="I31" s="195"/>
    </row>
    <row r="32" spans="1:9" ht="19.5" x14ac:dyDescent="0.2">
      <c r="A32" s="37" t="s">
        <v>2319</v>
      </c>
      <c r="B32" s="38" t="s">
        <v>2367</v>
      </c>
      <c r="C32" s="39" t="s">
        <v>58</v>
      </c>
      <c r="D32" s="39" t="s">
        <v>2368</v>
      </c>
      <c r="E32" s="38" t="s">
        <v>60</v>
      </c>
      <c r="F32" s="38" t="s">
        <v>2369</v>
      </c>
      <c r="G32" s="39">
        <v>75.25</v>
      </c>
      <c r="H32" s="40">
        <v>11.06</v>
      </c>
      <c r="I32" s="195"/>
    </row>
    <row r="33" spans="1:9" ht="19.5" x14ac:dyDescent="0.2">
      <c r="A33" s="37" t="s">
        <v>2319</v>
      </c>
      <c r="B33" s="38" t="s">
        <v>2370</v>
      </c>
      <c r="C33" s="39" t="s">
        <v>58</v>
      </c>
      <c r="D33" s="39" t="s">
        <v>2371</v>
      </c>
      <c r="E33" s="38" t="s">
        <v>60</v>
      </c>
      <c r="F33" s="38" t="s">
        <v>2372</v>
      </c>
      <c r="G33" s="39">
        <v>108.25</v>
      </c>
      <c r="H33" s="40">
        <v>40.46</v>
      </c>
      <c r="I33" s="195"/>
    </row>
    <row r="34" spans="1:9" ht="29.25" x14ac:dyDescent="0.2">
      <c r="A34" s="37" t="s">
        <v>2319</v>
      </c>
      <c r="B34" s="38" t="s">
        <v>514</v>
      </c>
      <c r="C34" s="39" t="s">
        <v>58</v>
      </c>
      <c r="D34" s="39" t="s">
        <v>515</v>
      </c>
      <c r="E34" s="38" t="s">
        <v>67</v>
      </c>
      <c r="F34" s="38" t="s">
        <v>2346</v>
      </c>
      <c r="G34" s="39">
        <v>499.45</v>
      </c>
      <c r="H34" s="40">
        <v>2.4900000000000002</v>
      </c>
      <c r="I34" s="195"/>
    </row>
    <row r="35" spans="1:9" ht="19.5" x14ac:dyDescent="0.2">
      <c r="A35" s="37" t="s">
        <v>2319</v>
      </c>
      <c r="B35" s="38" t="s">
        <v>2373</v>
      </c>
      <c r="C35" s="39" t="s">
        <v>58</v>
      </c>
      <c r="D35" s="39" t="s">
        <v>2374</v>
      </c>
      <c r="E35" s="38" t="s">
        <v>67</v>
      </c>
      <c r="F35" s="38" t="s">
        <v>2345</v>
      </c>
      <c r="G35" s="39">
        <v>213.36</v>
      </c>
      <c r="H35" s="40">
        <v>8.5299999999999994</v>
      </c>
      <c r="I35" s="195"/>
    </row>
    <row r="36" spans="1:9" ht="19.5" x14ac:dyDescent="0.2">
      <c r="A36" s="37" t="s">
        <v>2319</v>
      </c>
      <c r="B36" s="38" t="s">
        <v>2375</v>
      </c>
      <c r="C36" s="39" t="s">
        <v>58</v>
      </c>
      <c r="D36" s="39" t="s">
        <v>2376</v>
      </c>
      <c r="E36" s="38" t="s">
        <v>60</v>
      </c>
      <c r="F36" s="38" t="s">
        <v>2377</v>
      </c>
      <c r="G36" s="39">
        <v>15.5</v>
      </c>
      <c r="H36" s="40">
        <v>48.69</v>
      </c>
      <c r="I36" s="195"/>
    </row>
    <row r="37" spans="1:9" ht="19.5" x14ac:dyDescent="0.2">
      <c r="A37" s="37" t="s">
        <v>2319</v>
      </c>
      <c r="B37" s="38" t="s">
        <v>708</v>
      </c>
      <c r="C37" s="39" t="s">
        <v>65</v>
      </c>
      <c r="D37" s="39" t="s">
        <v>709</v>
      </c>
      <c r="E37" s="38" t="s">
        <v>67</v>
      </c>
      <c r="F37" s="38" t="s">
        <v>2378</v>
      </c>
      <c r="G37" s="39">
        <v>269.67</v>
      </c>
      <c r="H37" s="40">
        <v>53.93</v>
      </c>
      <c r="I37" s="195"/>
    </row>
    <row r="38" spans="1:9" x14ac:dyDescent="0.2">
      <c r="A38" s="37" t="s">
        <v>82</v>
      </c>
      <c r="B38" s="38" t="s">
        <v>44</v>
      </c>
      <c r="C38" s="39" t="s">
        <v>45</v>
      </c>
      <c r="D38" s="39" t="s">
        <v>3</v>
      </c>
      <c r="E38" s="38" t="s">
        <v>46</v>
      </c>
      <c r="F38" s="38" t="s">
        <v>47</v>
      </c>
      <c r="G38" s="39" t="s">
        <v>48</v>
      </c>
      <c r="H38" s="40" t="s">
        <v>4</v>
      </c>
      <c r="I38" s="195"/>
    </row>
    <row r="39" spans="1:9" ht="19.5" x14ac:dyDescent="0.2">
      <c r="A39" s="37" t="s">
        <v>62</v>
      </c>
      <c r="B39" s="38" t="s">
        <v>83</v>
      </c>
      <c r="C39" s="39" t="s">
        <v>65</v>
      </c>
      <c r="D39" s="39" t="s">
        <v>84</v>
      </c>
      <c r="E39" s="38" t="s">
        <v>60</v>
      </c>
      <c r="F39" s="38" t="s">
        <v>6</v>
      </c>
      <c r="G39" s="39">
        <v>1070.48</v>
      </c>
      <c r="H39" s="40">
        <v>1070.48</v>
      </c>
      <c r="I39" s="195"/>
    </row>
    <row r="40" spans="1:9" ht="19.5" x14ac:dyDescent="0.2">
      <c r="A40" s="37" t="s">
        <v>2319</v>
      </c>
      <c r="B40" s="38" t="s">
        <v>363</v>
      </c>
      <c r="C40" s="39" t="s">
        <v>58</v>
      </c>
      <c r="D40" s="39" t="s">
        <v>364</v>
      </c>
      <c r="E40" s="38" t="s">
        <v>67</v>
      </c>
      <c r="F40" s="38" t="s">
        <v>2379</v>
      </c>
      <c r="G40" s="39">
        <v>509.42</v>
      </c>
      <c r="H40" s="40">
        <v>17.62</v>
      </c>
      <c r="I40" s="195"/>
    </row>
    <row r="41" spans="1:9" ht="29.25" x14ac:dyDescent="0.2">
      <c r="A41" s="37" t="s">
        <v>2319</v>
      </c>
      <c r="B41" s="38" t="s">
        <v>2380</v>
      </c>
      <c r="C41" s="39" t="s">
        <v>58</v>
      </c>
      <c r="D41" s="39" t="s">
        <v>2381</v>
      </c>
      <c r="E41" s="38" t="s">
        <v>67</v>
      </c>
      <c r="F41" s="38" t="s">
        <v>2382</v>
      </c>
      <c r="G41" s="39">
        <v>499.45</v>
      </c>
      <c r="H41" s="40">
        <v>8.64</v>
      </c>
      <c r="I41" s="195"/>
    </row>
    <row r="42" spans="1:9" ht="39" x14ac:dyDescent="0.2">
      <c r="A42" s="37" t="s">
        <v>2319</v>
      </c>
      <c r="B42" s="38" t="s">
        <v>2383</v>
      </c>
      <c r="C42" s="39" t="s">
        <v>58</v>
      </c>
      <c r="D42" s="39" t="s">
        <v>2384</v>
      </c>
      <c r="E42" s="38" t="s">
        <v>67</v>
      </c>
      <c r="F42" s="38" t="s">
        <v>2379</v>
      </c>
      <c r="G42" s="39">
        <v>263.17</v>
      </c>
      <c r="H42" s="40">
        <v>9.1</v>
      </c>
      <c r="I42" s="195"/>
    </row>
    <row r="43" spans="1:9" ht="19.5" x14ac:dyDescent="0.2">
      <c r="A43" s="37" t="s">
        <v>2319</v>
      </c>
      <c r="B43" s="38" t="s">
        <v>2385</v>
      </c>
      <c r="C43" s="39" t="s">
        <v>58</v>
      </c>
      <c r="D43" s="39" t="s">
        <v>2386</v>
      </c>
      <c r="E43" s="38" t="s">
        <v>60</v>
      </c>
      <c r="F43" s="38" t="s">
        <v>2387</v>
      </c>
      <c r="G43" s="39">
        <v>64.260000000000005</v>
      </c>
      <c r="H43" s="40">
        <v>15.15</v>
      </c>
      <c r="I43" s="195"/>
    </row>
    <row r="44" spans="1:9" ht="29.25" x14ac:dyDescent="0.2">
      <c r="A44" s="37" t="s">
        <v>2319</v>
      </c>
      <c r="B44" s="38" t="s">
        <v>2388</v>
      </c>
      <c r="C44" s="39" t="s">
        <v>58</v>
      </c>
      <c r="D44" s="39" t="s">
        <v>2389</v>
      </c>
      <c r="E44" s="38" t="s">
        <v>60</v>
      </c>
      <c r="F44" s="38" t="s">
        <v>2390</v>
      </c>
      <c r="G44" s="39">
        <v>37.76</v>
      </c>
      <c r="H44" s="40">
        <v>4.12</v>
      </c>
      <c r="I44" s="195"/>
    </row>
    <row r="45" spans="1:9" ht="19.5" x14ac:dyDescent="0.2">
      <c r="A45" s="37" t="s">
        <v>2319</v>
      </c>
      <c r="B45" s="38" t="s">
        <v>261</v>
      </c>
      <c r="C45" s="39" t="s">
        <v>58</v>
      </c>
      <c r="D45" s="39" t="s">
        <v>262</v>
      </c>
      <c r="E45" s="38" t="s">
        <v>60</v>
      </c>
      <c r="F45" s="38" t="s">
        <v>2390</v>
      </c>
      <c r="G45" s="39">
        <v>4.25</v>
      </c>
      <c r="H45" s="40">
        <v>0.46</v>
      </c>
      <c r="I45" s="195"/>
    </row>
    <row r="46" spans="1:9" x14ac:dyDescent="0.2">
      <c r="A46" s="37" t="s">
        <v>2319</v>
      </c>
      <c r="B46" s="38" t="s">
        <v>289</v>
      </c>
      <c r="C46" s="39" t="s">
        <v>58</v>
      </c>
      <c r="D46" s="39" t="s">
        <v>290</v>
      </c>
      <c r="E46" s="38" t="s">
        <v>60</v>
      </c>
      <c r="F46" s="38" t="s">
        <v>2391</v>
      </c>
      <c r="G46" s="39">
        <v>3.84</v>
      </c>
      <c r="H46" s="40">
        <v>0.45</v>
      </c>
      <c r="I46" s="195"/>
    </row>
    <row r="47" spans="1:9" ht="19.5" x14ac:dyDescent="0.2">
      <c r="A47" s="37" t="s">
        <v>2319</v>
      </c>
      <c r="B47" s="38" t="s">
        <v>2392</v>
      </c>
      <c r="C47" s="39" t="s">
        <v>58</v>
      </c>
      <c r="D47" s="39" t="s">
        <v>2393</v>
      </c>
      <c r="E47" s="38" t="s">
        <v>148</v>
      </c>
      <c r="F47" s="38" t="s">
        <v>2394</v>
      </c>
      <c r="G47" s="39">
        <v>21.98</v>
      </c>
      <c r="H47" s="40">
        <v>4.3</v>
      </c>
      <c r="I47" s="195"/>
    </row>
    <row r="48" spans="1:9" ht="19.5" x14ac:dyDescent="0.2">
      <c r="A48" s="37" t="s">
        <v>2319</v>
      </c>
      <c r="B48" s="38" t="s">
        <v>2395</v>
      </c>
      <c r="C48" s="39" t="s">
        <v>58</v>
      </c>
      <c r="D48" s="39" t="s">
        <v>2396</v>
      </c>
      <c r="E48" s="38" t="s">
        <v>148</v>
      </c>
      <c r="F48" s="38" t="s">
        <v>2382</v>
      </c>
      <c r="G48" s="39">
        <v>30.36</v>
      </c>
      <c r="H48" s="40">
        <v>0.52</v>
      </c>
      <c r="I48" s="195"/>
    </row>
    <row r="49" spans="1:9" ht="19.5" x14ac:dyDescent="0.2">
      <c r="A49" s="37" t="s">
        <v>2319</v>
      </c>
      <c r="B49" s="38" t="s">
        <v>1532</v>
      </c>
      <c r="C49" s="39" t="s">
        <v>58</v>
      </c>
      <c r="D49" s="39" t="s">
        <v>1533</v>
      </c>
      <c r="E49" s="38" t="s">
        <v>67</v>
      </c>
      <c r="F49" s="38" t="s">
        <v>2397</v>
      </c>
      <c r="G49" s="39">
        <v>9.01</v>
      </c>
      <c r="H49" s="40">
        <v>2.02</v>
      </c>
      <c r="I49" s="195"/>
    </row>
    <row r="50" spans="1:9" ht="19.5" x14ac:dyDescent="0.2">
      <c r="A50" s="37" t="s">
        <v>2319</v>
      </c>
      <c r="B50" s="38" t="s">
        <v>1512</v>
      </c>
      <c r="C50" s="39" t="s">
        <v>58</v>
      </c>
      <c r="D50" s="39" t="s">
        <v>1513</v>
      </c>
      <c r="E50" s="38" t="s">
        <v>67</v>
      </c>
      <c r="F50" s="38" t="s">
        <v>2382</v>
      </c>
      <c r="G50" s="39">
        <v>9.77</v>
      </c>
      <c r="H50" s="40">
        <v>0.16</v>
      </c>
      <c r="I50" s="195"/>
    </row>
    <row r="51" spans="1:9" ht="19.5" x14ac:dyDescent="0.2">
      <c r="A51" s="37" t="s">
        <v>2319</v>
      </c>
      <c r="B51" s="38" t="s">
        <v>1587</v>
      </c>
      <c r="C51" s="39" t="s">
        <v>58</v>
      </c>
      <c r="D51" s="39" t="s">
        <v>1588</v>
      </c>
      <c r="E51" s="38" t="s">
        <v>67</v>
      </c>
      <c r="F51" s="38" t="s">
        <v>2398</v>
      </c>
      <c r="G51" s="39">
        <v>12.45</v>
      </c>
      <c r="H51" s="40">
        <v>0.86</v>
      </c>
      <c r="I51" s="195"/>
    </row>
    <row r="52" spans="1:9" ht="19.5" x14ac:dyDescent="0.2">
      <c r="A52" s="37" t="s">
        <v>2319</v>
      </c>
      <c r="B52" s="38" t="s">
        <v>1559</v>
      </c>
      <c r="C52" s="39" t="s">
        <v>58</v>
      </c>
      <c r="D52" s="39" t="s">
        <v>1560</v>
      </c>
      <c r="E52" s="38" t="s">
        <v>67</v>
      </c>
      <c r="F52" s="38" t="s">
        <v>2382</v>
      </c>
      <c r="G52" s="39">
        <v>19.12</v>
      </c>
      <c r="H52" s="40">
        <v>0.33</v>
      </c>
      <c r="I52" s="195"/>
    </row>
    <row r="53" spans="1:9" ht="19.5" x14ac:dyDescent="0.2">
      <c r="A53" s="37" t="s">
        <v>2319</v>
      </c>
      <c r="B53" s="38" t="s">
        <v>2399</v>
      </c>
      <c r="C53" s="39" t="s">
        <v>58</v>
      </c>
      <c r="D53" s="39" t="s">
        <v>2400</v>
      </c>
      <c r="E53" s="38" t="s">
        <v>60</v>
      </c>
      <c r="F53" s="38" t="s">
        <v>2401</v>
      </c>
      <c r="G53" s="39">
        <v>95.92</v>
      </c>
      <c r="H53" s="40">
        <v>10.91</v>
      </c>
      <c r="I53" s="195"/>
    </row>
    <row r="54" spans="1:9" ht="19.5" x14ac:dyDescent="0.2">
      <c r="A54" s="37" t="s">
        <v>2319</v>
      </c>
      <c r="B54" s="38" t="s">
        <v>2402</v>
      </c>
      <c r="C54" s="39" t="s">
        <v>58</v>
      </c>
      <c r="D54" s="39" t="s">
        <v>2403</v>
      </c>
      <c r="E54" s="38" t="s">
        <v>67</v>
      </c>
      <c r="F54" s="38" t="s">
        <v>2404</v>
      </c>
      <c r="G54" s="39">
        <v>47.74</v>
      </c>
      <c r="H54" s="40">
        <v>2.4700000000000002</v>
      </c>
      <c r="I54" s="195"/>
    </row>
    <row r="55" spans="1:9" ht="19.5" x14ac:dyDescent="0.2">
      <c r="A55" s="37" t="s">
        <v>2319</v>
      </c>
      <c r="B55" s="38" t="s">
        <v>1187</v>
      </c>
      <c r="C55" s="39" t="s">
        <v>58</v>
      </c>
      <c r="D55" s="39" t="s">
        <v>1188</v>
      </c>
      <c r="E55" s="38" t="s">
        <v>148</v>
      </c>
      <c r="F55" s="38" t="s">
        <v>2405</v>
      </c>
      <c r="G55" s="39">
        <v>20.61</v>
      </c>
      <c r="H55" s="40">
        <v>0.81</v>
      </c>
      <c r="I55" s="195"/>
    </row>
    <row r="56" spans="1:9" ht="19.5" x14ac:dyDescent="0.2">
      <c r="A56" s="37" t="s">
        <v>2319</v>
      </c>
      <c r="B56" s="38" t="s">
        <v>1183</v>
      </c>
      <c r="C56" s="39" t="s">
        <v>58</v>
      </c>
      <c r="D56" s="39" t="s">
        <v>1184</v>
      </c>
      <c r="E56" s="38" t="s">
        <v>148</v>
      </c>
      <c r="F56" s="38" t="s">
        <v>2406</v>
      </c>
      <c r="G56" s="39">
        <v>26.45</v>
      </c>
      <c r="H56" s="40">
        <v>4.1399999999999997</v>
      </c>
      <c r="I56" s="196"/>
    </row>
    <row r="57" spans="1:9" ht="19.5" x14ac:dyDescent="0.2">
      <c r="A57" s="37" t="s">
        <v>2319</v>
      </c>
      <c r="B57" s="38" t="s">
        <v>1175</v>
      </c>
      <c r="C57" s="39" t="s">
        <v>58</v>
      </c>
      <c r="D57" s="39" t="s">
        <v>1176</v>
      </c>
      <c r="E57" s="38" t="s">
        <v>148</v>
      </c>
      <c r="F57" s="38" t="s">
        <v>2407</v>
      </c>
      <c r="G57" s="39">
        <v>36.83</v>
      </c>
      <c r="H57" s="40">
        <v>1.19</v>
      </c>
      <c r="I57" s="196"/>
    </row>
    <row r="58" spans="1:9" ht="29.25" x14ac:dyDescent="0.2">
      <c r="A58" s="37" t="s">
        <v>2319</v>
      </c>
      <c r="B58" s="38" t="s">
        <v>1286</v>
      </c>
      <c r="C58" s="39" t="s">
        <v>58</v>
      </c>
      <c r="D58" s="39" t="s">
        <v>1287</v>
      </c>
      <c r="E58" s="38" t="s">
        <v>67</v>
      </c>
      <c r="F58" s="38" t="s">
        <v>2398</v>
      </c>
      <c r="G58" s="39">
        <v>10.07</v>
      </c>
      <c r="H58" s="40">
        <v>0.69</v>
      </c>
      <c r="I58" s="196"/>
    </row>
    <row r="59" spans="1:9" ht="29.25" x14ac:dyDescent="0.2">
      <c r="A59" s="37" t="s">
        <v>2319</v>
      </c>
      <c r="B59" s="38" t="s">
        <v>1266</v>
      </c>
      <c r="C59" s="39" t="s">
        <v>58</v>
      </c>
      <c r="D59" s="39" t="s">
        <v>1267</v>
      </c>
      <c r="E59" s="38" t="s">
        <v>67</v>
      </c>
      <c r="F59" s="38" t="s">
        <v>2404</v>
      </c>
      <c r="G59" s="39">
        <v>10.31</v>
      </c>
      <c r="H59" s="40">
        <v>0.53</v>
      </c>
      <c r="I59" s="196"/>
    </row>
    <row r="60" spans="1:9" ht="29.25" x14ac:dyDescent="0.2">
      <c r="A60" s="37" t="s">
        <v>2319</v>
      </c>
      <c r="B60" s="38" t="s">
        <v>2408</v>
      </c>
      <c r="C60" s="39" t="s">
        <v>58</v>
      </c>
      <c r="D60" s="39" t="s">
        <v>2409</v>
      </c>
      <c r="E60" s="38" t="s">
        <v>67</v>
      </c>
      <c r="F60" s="38" t="s">
        <v>2410</v>
      </c>
      <c r="G60" s="39">
        <v>14.45</v>
      </c>
      <c r="H60" s="40">
        <v>1.49</v>
      </c>
      <c r="I60" s="196"/>
    </row>
    <row r="61" spans="1:9" ht="29.25" x14ac:dyDescent="0.2">
      <c r="A61" s="37" t="s">
        <v>2319</v>
      </c>
      <c r="B61" s="38" t="s">
        <v>2411</v>
      </c>
      <c r="C61" s="39" t="s">
        <v>58</v>
      </c>
      <c r="D61" s="39" t="s">
        <v>2412</v>
      </c>
      <c r="E61" s="38" t="s">
        <v>67</v>
      </c>
      <c r="F61" s="38" t="s">
        <v>2404</v>
      </c>
      <c r="G61" s="39">
        <v>15.21</v>
      </c>
      <c r="H61" s="40">
        <v>0.78</v>
      </c>
      <c r="I61" s="196"/>
    </row>
    <row r="62" spans="1:9" ht="29.25" x14ac:dyDescent="0.2">
      <c r="A62" s="37" t="s">
        <v>2319</v>
      </c>
      <c r="B62" s="38" t="s">
        <v>2413</v>
      </c>
      <c r="C62" s="39" t="s">
        <v>58</v>
      </c>
      <c r="D62" s="39" t="s">
        <v>2414</v>
      </c>
      <c r="E62" s="38" t="s">
        <v>67</v>
      </c>
      <c r="F62" s="38" t="s">
        <v>2379</v>
      </c>
      <c r="G62" s="39">
        <v>39.950000000000003</v>
      </c>
      <c r="H62" s="40">
        <v>1.38</v>
      </c>
      <c r="I62" s="196"/>
    </row>
    <row r="63" spans="1:9" ht="19.5" x14ac:dyDescent="0.2">
      <c r="A63" s="37" t="s">
        <v>2319</v>
      </c>
      <c r="B63" s="38" t="s">
        <v>2415</v>
      </c>
      <c r="C63" s="39" t="s">
        <v>58</v>
      </c>
      <c r="D63" s="39" t="s">
        <v>2416</v>
      </c>
      <c r="E63" s="38" t="s">
        <v>67</v>
      </c>
      <c r="F63" s="38" t="s">
        <v>2417</v>
      </c>
      <c r="G63" s="39">
        <v>23.67</v>
      </c>
      <c r="H63" s="40">
        <v>2.04</v>
      </c>
      <c r="I63" s="196"/>
    </row>
    <row r="64" spans="1:9" ht="29.25" x14ac:dyDescent="0.2">
      <c r="A64" s="37" t="s">
        <v>2319</v>
      </c>
      <c r="B64" s="38" t="s">
        <v>2418</v>
      </c>
      <c r="C64" s="39" t="s">
        <v>58</v>
      </c>
      <c r="D64" s="39" t="s">
        <v>2419</v>
      </c>
      <c r="E64" s="38" t="s">
        <v>67</v>
      </c>
      <c r="F64" s="38" t="s">
        <v>2382</v>
      </c>
      <c r="G64" s="39">
        <v>26.12</v>
      </c>
      <c r="H64" s="40">
        <v>0.45</v>
      </c>
      <c r="I64" s="196"/>
    </row>
    <row r="65" spans="1:9" ht="19.5" x14ac:dyDescent="0.2">
      <c r="A65" s="37" t="s">
        <v>2319</v>
      </c>
      <c r="B65" s="38" t="s">
        <v>1159</v>
      </c>
      <c r="C65" s="39" t="s">
        <v>58</v>
      </c>
      <c r="D65" s="39" t="s">
        <v>1160</v>
      </c>
      <c r="E65" s="38" t="s">
        <v>148</v>
      </c>
      <c r="F65" s="38" t="s">
        <v>2420</v>
      </c>
      <c r="G65" s="39">
        <v>22.54</v>
      </c>
      <c r="H65" s="40">
        <v>1.1399999999999999</v>
      </c>
      <c r="I65" s="196"/>
    </row>
    <row r="66" spans="1:9" ht="19.5" x14ac:dyDescent="0.2">
      <c r="A66" s="37" t="s">
        <v>2319</v>
      </c>
      <c r="B66" s="38" t="s">
        <v>2421</v>
      </c>
      <c r="C66" s="39" t="s">
        <v>58</v>
      </c>
      <c r="D66" s="39" t="s">
        <v>2422</v>
      </c>
      <c r="E66" s="38" t="s">
        <v>148</v>
      </c>
      <c r="F66" s="38" t="s">
        <v>2423</v>
      </c>
      <c r="G66" s="39">
        <v>16.03</v>
      </c>
      <c r="H66" s="40">
        <v>0.63</v>
      </c>
      <c r="I66" s="196"/>
    </row>
    <row r="67" spans="1:9" ht="19.5" x14ac:dyDescent="0.2">
      <c r="A67" s="37" t="s">
        <v>2319</v>
      </c>
      <c r="B67" s="38" t="s">
        <v>2424</v>
      </c>
      <c r="C67" s="39" t="s">
        <v>58</v>
      </c>
      <c r="D67" s="39" t="s">
        <v>2425</v>
      </c>
      <c r="E67" s="38" t="s">
        <v>67</v>
      </c>
      <c r="F67" s="38" t="s">
        <v>2382</v>
      </c>
      <c r="G67" s="39">
        <v>7.01</v>
      </c>
      <c r="H67" s="40">
        <v>0.12</v>
      </c>
      <c r="I67" s="196"/>
    </row>
    <row r="68" spans="1:9" ht="19.5" x14ac:dyDescent="0.2">
      <c r="A68" s="37" t="s">
        <v>2319</v>
      </c>
      <c r="B68" s="38" t="s">
        <v>2426</v>
      </c>
      <c r="C68" s="39" t="s">
        <v>58</v>
      </c>
      <c r="D68" s="39" t="s">
        <v>2427</v>
      </c>
      <c r="E68" s="38" t="s">
        <v>67</v>
      </c>
      <c r="F68" s="38" t="s">
        <v>2382</v>
      </c>
      <c r="G68" s="39">
        <v>9.7799999999999994</v>
      </c>
      <c r="H68" s="40">
        <v>0.16</v>
      </c>
      <c r="I68" s="196"/>
    </row>
    <row r="69" spans="1:9" x14ac:dyDescent="0.2">
      <c r="A69" s="37" t="s">
        <v>2319</v>
      </c>
      <c r="B69" s="38" t="s">
        <v>2428</v>
      </c>
      <c r="C69" s="39" t="s">
        <v>58</v>
      </c>
      <c r="D69" s="39" t="s">
        <v>2429</v>
      </c>
      <c r="E69" s="38" t="s">
        <v>107</v>
      </c>
      <c r="F69" s="38" t="s">
        <v>2430</v>
      </c>
      <c r="G69" s="39">
        <v>986.91</v>
      </c>
      <c r="H69" s="40">
        <v>0.93</v>
      </c>
      <c r="I69" s="196"/>
    </row>
    <row r="70" spans="1:9" x14ac:dyDescent="0.2">
      <c r="A70" s="37" t="s">
        <v>2319</v>
      </c>
      <c r="B70" s="38" t="s">
        <v>2431</v>
      </c>
      <c r="C70" s="39" t="s">
        <v>58</v>
      </c>
      <c r="D70" s="39" t="s">
        <v>2432</v>
      </c>
      <c r="E70" s="38" t="s">
        <v>2008</v>
      </c>
      <c r="F70" s="38" t="s">
        <v>2433</v>
      </c>
      <c r="G70" s="39">
        <v>10.210000000000001</v>
      </c>
      <c r="H70" s="40">
        <v>0.28000000000000003</v>
      </c>
      <c r="I70" s="196"/>
    </row>
    <row r="71" spans="1:9" ht="19.5" x14ac:dyDescent="0.2">
      <c r="A71" s="37" t="s">
        <v>2319</v>
      </c>
      <c r="B71" s="38" t="s">
        <v>2434</v>
      </c>
      <c r="C71" s="39" t="s">
        <v>58</v>
      </c>
      <c r="D71" s="39" t="s">
        <v>2435</v>
      </c>
      <c r="E71" s="38" t="s">
        <v>148</v>
      </c>
      <c r="F71" s="38" t="s">
        <v>2436</v>
      </c>
      <c r="G71" s="39">
        <v>7.23</v>
      </c>
      <c r="H71" s="40">
        <v>0.61</v>
      </c>
      <c r="I71" s="196"/>
    </row>
    <row r="72" spans="1:9" ht="19.5" x14ac:dyDescent="0.2">
      <c r="A72" s="37" t="s">
        <v>2319</v>
      </c>
      <c r="B72" s="38" t="s">
        <v>2437</v>
      </c>
      <c r="C72" s="39" t="s">
        <v>58</v>
      </c>
      <c r="D72" s="39" t="s">
        <v>2438</v>
      </c>
      <c r="E72" s="38" t="s">
        <v>148</v>
      </c>
      <c r="F72" s="38" t="s">
        <v>2436</v>
      </c>
      <c r="G72" s="39">
        <v>14.17</v>
      </c>
      <c r="H72" s="40">
        <v>1.21</v>
      </c>
      <c r="I72" s="196"/>
    </row>
    <row r="73" spans="1:9" ht="29.25" x14ac:dyDescent="0.2">
      <c r="A73" s="37" t="s">
        <v>2319</v>
      </c>
      <c r="B73" s="38" t="s">
        <v>2439</v>
      </c>
      <c r="C73" s="39" t="s">
        <v>58</v>
      </c>
      <c r="D73" s="39" t="s">
        <v>2440</v>
      </c>
      <c r="E73" s="38" t="s">
        <v>148</v>
      </c>
      <c r="F73" s="38" t="s">
        <v>2420</v>
      </c>
      <c r="G73" s="39">
        <v>21.32</v>
      </c>
      <c r="H73" s="40">
        <v>1.08</v>
      </c>
      <c r="I73" s="196"/>
    </row>
    <row r="74" spans="1:9" ht="19.5" x14ac:dyDescent="0.2">
      <c r="A74" s="37" t="s">
        <v>2319</v>
      </c>
      <c r="B74" s="38" t="s">
        <v>2441</v>
      </c>
      <c r="C74" s="39" t="s">
        <v>58</v>
      </c>
      <c r="D74" s="39" t="s">
        <v>2442</v>
      </c>
      <c r="E74" s="38" t="s">
        <v>67</v>
      </c>
      <c r="F74" s="38" t="s">
        <v>2379</v>
      </c>
      <c r="G74" s="39">
        <v>394.35</v>
      </c>
      <c r="H74" s="40">
        <v>13.64</v>
      </c>
      <c r="I74" s="196"/>
    </row>
    <row r="75" spans="1:9" ht="19.5" x14ac:dyDescent="0.2">
      <c r="A75" s="37" t="s">
        <v>2319</v>
      </c>
      <c r="B75" s="38" t="s">
        <v>2443</v>
      </c>
      <c r="C75" s="39" t="s">
        <v>58</v>
      </c>
      <c r="D75" s="39" t="s">
        <v>2444</v>
      </c>
      <c r="E75" s="38" t="s">
        <v>67</v>
      </c>
      <c r="F75" s="38" t="s">
        <v>2398</v>
      </c>
      <c r="G75" s="39">
        <v>422.5</v>
      </c>
      <c r="H75" s="40">
        <v>29.23</v>
      </c>
      <c r="I75" s="196"/>
    </row>
    <row r="76" spans="1:9" ht="19.5" x14ac:dyDescent="0.2">
      <c r="A76" s="37" t="s">
        <v>2319</v>
      </c>
      <c r="B76" s="38" t="s">
        <v>2445</v>
      </c>
      <c r="C76" s="39" t="s">
        <v>58</v>
      </c>
      <c r="D76" s="39" t="s">
        <v>2446</v>
      </c>
      <c r="E76" s="38" t="s">
        <v>148</v>
      </c>
      <c r="F76" s="38" t="s">
        <v>2420</v>
      </c>
      <c r="G76" s="39">
        <v>8.0399999999999991</v>
      </c>
      <c r="H76" s="40">
        <v>0.4</v>
      </c>
      <c r="I76" s="196"/>
    </row>
    <row r="77" spans="1:9" ht="19.5" x14ac:dyDescent="0.2">
      <c r="A77" s="37" t="s">
        <v>2319</v>
      </c>
      <c r="B77" s="38" t="s">
        <v>2320</v>
      </c>
      <c r="C77" s="39" t="s">
        <v>58</v>
      </c>
      <c r="D77" s="39" t="s">
        <v>2321</v>
      </c>
      <c r="E77" s="38" t="s">
        <v>67</v>
      </c>
      <c r="F77" s="38" t="s">
        <v>2379</v>
      </c>
      <c r="G77" s="39">
        <v>103.4</v>
      </c>
      <c r="H77" s="40">
        <v>3.57</v>
      </c>
      <c r="I77" s="196"/>
    </row>
    <row r="78" spans="1:9" ht="19.5" x14ac:dyDescent="0.2">
      <c r="A78" s="37" t="s">
        <v>2319</v>
      </c>
      <c r="B78" s="38" t="s">
        <v>2447</v>
      </c>
      <c r="C78" s="39" t="s">
        <v>58</v>
      </c>
      <c r="D78" s="39" t="s">
        <v>2448</v>
      </c>
      <c r="E78" s="38" t="s">
        <v>67</v>
      </c>
      <c r="F78" s="38" t="s">
        <v>2398</v>
      </c>
      <c r="G78" s="39">
        <v>87.89</v>
      </c>
      <c r="H78" s="40">
        <v>6.08</v>
      </c>
      <c r="I78" s="196"/>
    </row>
    <row r="79" spans="1:9" ht="19.5" x14ac:dyDescent="0.2">
      <c r="A79" s="37" t="s">
        <v>2319</v>
      </c>
      <c r="B79" s="38" t="s">
        <v>502</v>
      </c>
      <c r="C79" s="39" t="s">
        <v>58</v>
      </c>
      <c r="D79" s="39" t="s">
        <v>503</v>
      </c>
      <c r="E79" s="38" t="s">
        <v>148</v>
      </c>
      <c r="F79" s="38" t="s">
        <v>2449</v>
      </c>
      <c r="G79" s="39">
        <v>19.03</v>
      </c>
      <c r="H79" s="40">
        <v>11.99</v>
      </c>
      <c r="I79" s="196"/>
    </row>
    <row r="80" spans="1:9" ht="19.5" x14ac:dyDescent="0.2">
      <c r="A80" s="37" t="s">
        <v>2319</v>
      </c>
      <c r="B80" s="38" t="s">
        <v>2326</v>
      </c>
      <c r="C80" s="39" t="s">
        <v>58</v>
      </c>
      <c r="D80" s="39" t="s">
        <v>2327</v>
      </c>
      <c r="E80" s="38" t="s">
        <v>148</v>
      </c>
      <c r="F80" s="38" t="s">
        <v>2450</v>
      </c>
      <c r="G80" s="39">
        <v>8.33</v>
      </c>
      <c r="H80" s="40">
        <v>12.31</v>
      </c>
      <c r="I80" s="196"/>
    </row>
    <row r="81" spans="1:9" ht="19.5" x14ac:dyDescent="0.2">
      <c r="A81" s="37" t="s">
        <v>2319</v>
      </c>
      <c r="B81" s="38" t="s">
        <v>2451</v>
      </c>
      <c r="C81" s="39" t="s">
        <v>58</v>
      </c>
      <c r="D81" s="39" t="s">
        <v>2452</v>
      </c>
      <c r="E81" s="38" t="s">
        <v>148</v>
      </c>
      <c r="F81" s="38" t="s">
        <v>2453</v>
      </c>
      <c r="G81" s="39">
        <v>13.46</v>
      </c>
      <c r="H81" s="40">
        <v>1.25</v>
      </c>
      <c r="I81" s="196"/>
    </row>
    <row r="82" spans="1:9" ht="19.5" x14ac:dyDescent="0.2">
      <c r="A82" s="37" t="s">
        <v>2319</v>
      </c>
      <c r="B82" s="38" t="s">
        <v>2025</v>
      </c>
      <c r="C82" s="39" t="s">
        <v>58</v>
      </c>
      <c r="D82" s="39" t="s">
        <v>2026</v>
      </c>
      <c r="E82" s="38" t="s">
        <v>148</v>
      </c>
      <c r="F82" s="38" t="s">
        <v>2454</v>
      </c>
      <c r="G82" s="39">
        <v>3.68</v>
      </c>
      <c r="H82" s="40">
        <v>4.4800000000000004</v>
      </c>
      <c r="I82" s="196"/>
    </row>
    <row r="83" spans="1:9" ht="19.5" x14ac:dyDescent="0.2">
      <c r="A83" s="37" t="s">
        <v>2319</v>
      </c>
      <c r="B83" s="38" t="s">
        <v>2333</v>
      </c>
      <c r="C83" s="39" t="s">
        <v>58</v>
      </c>
      <c r="D83" s="39" t="s">
        <v>2334</v>
      </c>
      <c r="E83" s="38" t="s">
        <v>148</v>
      </c>
      <c r="F83" s="38" t="s">
        <v>2455</v>
      </c>
      <c r="G83" s="39">
        <v>4.9800000000000004</v>
      </c>
      <c r="H83" s="40">
        <v>33.25</v>
      </c>
      <c r="I83" s="196"/>
    </row>
    <row r="84" spans="1:9" ht="19.5" x14ac:dyDescent="0.2">
      <c r="A84" s="37" t="s">
        <v>2319</v>
      </c>
      <c r="B84" s="38" t="s">
        <v>2456</v>
      </c>
      <c r="C84" s="39" t="s">
        <v>58</v>
      </c>
      <c r="D84" s="39" t="s">
        <v>2457</v>
      </c>
      <c r="E84" s="38" t="s">
        <v>148</v>
      </c>
      <c r="F84" s="38" t="s">
        <v>2458</v>
      </c>
      <c r="G84" s="39">
        <v>10.39</v>
      </c>
      <c r="H84" s="40">
        <v>6.03</v>
      </c>
      <c r="I84" s="196"/>
    </row>
    <row r="85" spans="1:9" ht="19.5" x14ac:dyDescent="0.2">
      <c r="A85" s="37" t="s">
        <v>2319</v>
      </c>
      <c r="B85" s="38" t="s">
        <v>2339</v>
      </c>
      <c r="C85" s="39" t="s">
        <v>58</v>
      </c>
      <c r="D85" s="39" t="s">
        <v>2340</v>
      </c>
      <c r="E85" s="38" t="s">
        <v>67</v>
      </c>
      <c r="F85" s="38" t="s">
        <v>2459</v>
      </c>
      <c r="G85" s="39">
        <v>14.63</v>
      </c>
      <c r="H85" s="40">
        <v>3.79</v>
      </c>
      <c r="I85" s="196"/>
    </row>
    <row r="86" spans="1:9" ht="19.5" x14ac:dyDescent="0.2">
      <c r="A86" s="37" t="s">
        <v>2319</v>
      </c>
      <c r="B86" s="38" t="s">
        <v>696</v>
      </c>
      <c r="C86" s="39" t="s">
        <v>58</v>
      </c>
      <c r="D86" s="39" t="s">
        <v>697</v>
      </c>
      <c r="E86" s="38" t="s">
        <v>67</v>
      </c>
      <c r="F86" s="38" t="s">
        <v>2404</v>
      </c>
      <c r="G86" s="39">
        <v>28.32</v>
      </c>
      <c r="H86" s="40">
        <v>1.46</v>
      </c>
      <c r="I86" s="196"/>
    </row>
    <row r="87" spans="1:9" ht="19.5" x14ac:dyDescent="0.2">
      <c r="A87" s="37" t="s">
        <v>2319</v>
      </c>
      <c r="B87" s="38" t="s">
        <v>700</v>
      </c>
      <c r="C87" s="39" t="s">
        <v>58</v>
      </c>
      <c r="D87" s="39" t="s">
        <v>701</v>
      </c>
      <c r="E87" s="38" t="s">
        <v>67</v>
      </c>
      <c r="F87" s="38" t="s">
        <v>2404</v>
      </c>
      <c r="G87" s="39">
        <v>34.49</v>
      </c>
      <c r="H87" s="40">
        <v>1.79</v>
      </c>
      <c r="I87" s="196"/>
    </row>
    <row r="88" spans="1:9" ht="19.5" x14ac:dyDescent="0.2">
      <c r="A88" s="37" t="s">
        <v>2319</v>
      </c>
      <c r="B88" s="38" t="s">
        <v>680</v>
      </c>
      <c r="C88" s="39" t="s">
        <v>58</v>
      </c>
      <c r="D88" s="39" t="s">
        <v>681</v>
      </c>
      <c r="E88" s="38" t="s">
        <v>67</v>
      </c>
      <c r="F88" s="38" t="s">
        <v>2382</v>
      </c>
      <c r="G88" s="39">
        <v>35.42</v>
      </c>
      <c r="H88" s="40">
        <v>0.61</v>
      </c>
      <c r="I88" s="196"/>
    </row>
    <row r="89" spans="1:9" ht="19.5" x14ac:dyDescent="0.2">
      <c r="A89" s="37" t="s">
        <v>2319</v>
      </c>
      <c r="B89" s="38" t="s">
        <v>664</v>
      </c>
      <c r="C89" s="39" t="s">
        <v>58</v>
      </c>
      <c r="D89" s="39" t="s">
        <v>665</v>
      </c>
      <c r="E89" s="38" t="s">
        <v>67</v>
      </c>
      <c r="F89" s="38" t="s">
        <v>2460</v>
      </c>
      <c r="G89" s="39">
        <v>29.67</v>
      </c>
      <c r="H89" s="40">
        <v>5.64</v>
      </c>
      <c r="I89" s="196"/>
    </row>
    <row r="90" spans="1:9" ht="19.5" x14ac:dyDescent="0.2">
      <c r="A90" s="37" t="s">
        <v>2319</v>
      </c>
      <c r="B90" s="38" t="s">
        <v>672</v>
      </c>
      <c r="C90" s="39" t="s">
        <v>58</v>
      </c>
      <c r="D90" s="39" t="s">
        <v>673</v>
      </c>
      <c r="E90" s="38" t="s">
        <v>67</v>
      </c>
      <c r="F90" s="38" t="s">
        <v>2398</v>
      </c>
      <c r="G90" s="39">
        <v>31.61</v>
      </c>
      <c r="H90" s="40">
        <v>2.1800000000000002</v>
      </c>
      <c r="I90" s="196"/>
    </row>
    <row r="91" spans="1:9" ht="19.5" x14ac:dyDescent="0.2">
      <c r="A91" s="37" t="s">
        <v>2319</v>
      </c>
      <c r="B91" s="38" t="s">
        <v>2461</v>
      </c>
      <c r="C91" s="39" t="s">
        <v>58</v>
      </c>
      <c r="D91" s="39" t="s">
        <v>2462</v>
      </c>
      <c r="E91" s="38" t="s">
        <v>67</v>
      </c>
      <c r="F91" s="38" t="s">
        <v>2382</v>
      </c>
      <c r="G91" s="39">
        <v>57.27</v>
      </c>
      <c r="H91" s="40">
        <v>0.99</v>
      </c>
      <c r="I91" s="196"/>
    </row>
    <row r="92" spans="1:9" ht="19.5" x14ac:dyDescent="0.2">
      <c r="A92" s="37" t="s">
        <v>2319</v>
      </c>
      <c r="B92" s="38" t="s">
        <v>2463</v>
      </c>
      <c r="C92" s="39" t="s">
        <v>58</v>
      </c>
      <c r="D92" s="39" t="s">
        <v>2464</v>
      </c>
      <c r="E92" s="38" t="s">
        <v>67</v>
      </c>
      <c r="F92" s="38" t="s">
        <v>2404</v>
      </c>
      <c r="G92" s="39">
        <v>48.18</v>
      </c>
      <c r="H92" s="40">
        <v>2.5</v>
      </c>
      <c r="I92" s="196"/>
    </row>
    <row r="93" spans="1:9" ht="19.5" x14ac:dyDescent="0.2">
      <c r="A93" s="37" t="s">
        <v>2319</v>
      </c>
      <c r="B93" s="38" t="s">
        <v>2465</v>
      </c>
      <c r="C93" s="39" t="s">
        <v>58</v>
      </c>
      <c r="D93" s="39" t="s">
        <v>2466</v>
      </c>
      <c r="E93" s="38" t="s">
        <v>67</v>
      </c>
      <c r="F93" s="38" t="s">
        <v>2382</v>
      </c>
      <c r="G93" s="39">
        <v>54.4</v>
      </c>
      <c r="H93" s="40">
        <v>0.94</v>
      </c>
      <c r="I93" s="196"/>
    </row>
    <row r="94" spans="1:9" ht="29.25" x14ac:dyDescent="0.2">
      <c r="A94" s="37" t="s">
        <v>2319</v>
      </c>
      <c r="B94" s="38" t="s">
        <v>2294</v>
      </c>
      <c r="C94" s="39" t="s">
        <v>58</v>
      </c>
      <c r="D94" s="39" t="s">
        <v>2295</v>
      </c>
      <c r="E94" s="38" t="s">
        <v>60</v>
      </c>
      <c r="F94" s="38" t="s">
        <v>2467</v>
      </c>
      <c r="G94" s="39">
        <v>24.29</v>
      </c>
      <c r="H94" s="40">
        <v>34.19</v>
      </c>
      <c r="I94" s="196"/>
    </row>
    <row r="95" spans="1:9" ht="29.25" x14ac:dyDescent="0.2">
      <c r="A95" s="37" t="s">
        <v>2319</v>
      </c>
      <c r="B95" s="38" t="s">
        <v>2468</v>
      </c>
      <c r="C95" s="39" t="s">
        <v>58</v>
      </c>
      <c r="D95" s="39" t="s">
        <v>2469</v>
      </c>
      <c r="E95" s="38" t="s">
        <v>67</v>
      </c>
      <c r="F95" s="38" t="s">
        <v>2410</v>
      </c>
      <c r="G95" s="39">
        <v>1244.17</v>
      </c>
      <c r="H95" s="40">
        <v>129.13999999999999</v>
      </c>
      <c r="I95" s="196"/>
    </row>
    <row r="96" spans="1:9" ht="19.5" x14ac:dyDescent="0.2">
      <c r="A96" s="37" t="s">
        <v>2319</v>
      </c>
      <c r="B96" s="38" t="s">
        <v>538</v>
      </c>
      <c r="C96" s="39" t="s">
        <v>58</v>
      </c>
      <c r="D96" s="39" t="s">
        <v>539</v>
      </c>
      <c r="E96" s="38" t="s">
        <v>67</v>
      </c>
      <c r="F96" s="38" t="s">
        <v>2404</v>
      </c>
      <c r="G96" s="39">
        <v>12.48</v>
      </c>
      <c r="H96" s="40">
        <v>0.64</v>
      </c>
      <c r="I96" s="196"/>
    </row>
    <row r="97" spans="1:9" ht="19.5" x14ac:dyDescent="0.2">
      <c r="A97" s="37" t="s">
        <v>2319</v>
      </c>
      <c r="B97" s="38" t="s">
        <v>557</v>
      </c>
      <c r="C97" s="39" t="s">
        <v>58</v>
      </c>
      <c r="D97" s="39" t="s">
        <v>558</v>
      </c>
      <c r="E97" s="38" t="s">
        <v>67</v>
      </c>
      <c r="F97" s="38" t="s">
        <v>2382</v>
      </c>
      <c r="G97" s="39">
        <v>58.07</v>
      </c>
      <c r="H97" s="40">
        <v>1</v>
      </c>
      <c r="I97" s="196"/>
    </row>
    <row r="98" spans="1:9" ht="19.5" x14ac:dyDescent="0.2">
      <c r="A98" s="37" t="s">
        <v>2319</v>
      </c>
      <c r="B98" s="38" t="s">
        <v>920</v>
      </c>
      <c r="C98" s="39" t="s">
        <v>58</v>
      </c>
      <c r="D98" s="39" t="s">
        <v>921</v>
      </c>
      <c r="E98" s="38" t="s">
        <v>67</v>
      </c>
      <c r="F98" s="38" t="s">
        <v>2382</v>
      </c>
      <c r="G98" s="39">
        <v>60.68</v>
      </c>
      <c r="H98" s="40">
        <v>1.04</v>
      </c>
      <c r="I98" s="196"/>
    </row>
    <row r="99" spans="1:9" ht="19.5" x14ac:dyDescent="0.2">
      <c r="A99" s="37" t="s">
        <v>2319</v>
      </c>
      <c r="B99" s="38" t="s">
        <v>580</v>
      </c>
      <c r="C99" s="39" t="s">
        <v>58</v>
      </c>
      <c r="D99" s="39" t="s">
        <v>581</v>
      </c>
      <c r="E99" s="38" t="s">
        <v>67</v>
      </c>
      <c r="F99" s="38" t="s">
        <v>2470</v>
      </c>
      <c r="G99" s="39">
        <v>81.73</v>
      </c>
      <c r="H99" s="40">
        <v>0.7</v>
      </c>
      <c r="I99" s="196"/>
    </row>
    <row r="100" spans="1:9" ht="29.25" x14ac:dyDescent="0.2">
      <c r="A100" s="37" t="s">
        <v>2319</v>
      </c>
      <c r="B100" s="38" t="s">
        <v>2347</v>
      </c>
      <c r="C100" s="39" t="s">
        <v>58</v>
      </c>
      <c r="D100" s="39" t="s">
        <v>2348</v>
      </c>
      <c r="E100" s="38" t="s">
        <v>60</v>
      </c>
      <c r="F100" s="38" t="s">
        <v>2467</v>
      </c>
      <c r="G100" s="39">
        <v>48.45</v>
      </c>
      <c r="H100" s="40">
        <v>68.209999999999994</v>
      </c>
      <c r="I100" s="196"/>
    </row>
    <row r="101" spans="1:9" ht="39" x14ac:dyDescent="0.2">
      <c r="A101" s="37" t="s">
        <v>2319</v>
      </c>
      <c r="B101" s="38" t="s">
        <v>177</v>
      </c>
      <c r="C101" s="39" t="s">
        <v>58</v>
      </c>
      <c r="D101" s="39" t="s">
        <v>178</v>
      </c>
      <c r="E101" s="38" t="s">
        <v>60</v>
      </c>
      <c r="F101" s="38" t="s">
        <v>2471</v>
      </c>
      <c r="G101" s="39">
        <v>880.9</v>
      </c>
      <c r="H101" s="40">
        <v>21.94</v>
      </c>
      <c r="I101" s="196"/>
    </row>
    <row r="102" spans="1:9" ht="39" x14ac:dyDescent="0.2">
      <c r="A102" s="37" t="s">
        <v>2319</v>
      </c>
      <c r="B102" s="38" t="s">
        <v>2349</v>
      </c>
      <c r="C102" s="39" t="s">
        <v>58</v>
      </c>
      <c r="D102" s="39" t="s">
        <v>2350</v>
      </c>
      <c r="E102" s="38" t="s">
        <v>60</v>
      </c>
      <c r="F102" s="38" t="s">
        <v>2398</v>
      </c>
      <c r="G102" s="39">
        <v>469.85</v>
      </c>
      <c r="H102" s="40">
        <v>32.51</v>
      </c>
      <c r="I102" s="196"/>
    </row>
    <row r="103" spans="1:9" ht="19.5" x14ac:dyDescent="0.2">
      <c r="A103" s="37" t="s">
        <v>2319</v>
      </c>
      <c r="B103" s="38" t="s">
        <v>2472</v>
      </c>
      <c r="C103" s="39" t="s">
        <v>58</v>
      </c>
      <c r="D103" s="39" t="s">
        <v>2473</v>
      </c>
      <c r="E103" s="38" t="s">
        <v>67</v>
      </c>
      <c r="F103" s="38" t="s">
        <v>2398</v>
      </c>
      <c r="G103" s="39">
        <v>93.81</v>
      </c>
      <c r="H103" s="40">
        <v>6.49</v>
      </c>
      <c r="I103" s="196"/>
    </row>
    <row r="104" spans="1:9" ht="29.25" x14ac:dyDescent="0.2">
      <c r="A104" s="37" t="s">
        <v>2319</v>
      </c>
      <c r="B104" s="38" t="s">
        <v>2352</v>
      </c>
      <c r="C104" s="39" t="s">
        <v>58</v>
      </c>
      <c r="D104" s="39" t="s">
        <v>2353</v>
      </c>
      <c r="E104" s="38" t="s">
        <v>60</v>
      </c>
      <c r="F104" s="38" t="s">
        <v>6</v>
      </c>
      <c r="G104" s="39">
        <v>76.97</v>
      </c>
      <c r="H104" s="40">
        <v>76.97</v>
      </c>
      <c r="I104" s="196"/>
    </row>
    <row r="105" spans="1:9" ht="19.5" x14ac:dyDescent="0.2">
      <c r="A105" s="37" t="s">
        <v>2319</v>
      </c>
      <c r="B105" s="38" t="s">
        <v>2354</v>
      </c>
      <c r="C105" s="39" t="s">
        <v>58</v>
      </c>
      <c r="D105" s="39" t="s">
        <v>2355</v>
      </c>
      <c r="E105" s="38" t="s">
        <v>60</v>
      </c>
      <c r="F105" s="38" t="s">
        <v>6</v>
      </c>
      <c r="G105" s="39">
        <v>18.14</v>
      </c>
      <c r="H105" s="40">
        <v>18.14</v>
      </c>
      <c r="I105" s="196"/>
    </row>
    <row r="106" spans="1:9" ht="19.5" x14ac:dyDescent="0.2">
      <c r="A106" s="37" t="s">
        <v>2319</v>
      </c>
      <c r="B106" s="38" t="s">
        <v>2356</v>
      </c>
      <c r="C106" s="39" t="s">
        <v>58</v>
      </c>
      <c r="D106" s="39" t="s">
        <v>2357</v>
      </c>
      <c r="E106" s="38" t="s">
        <v>148</v>
      </c>
      <c r="F106" s="38" t="s">
        <v>2474</v>
      </c>
      <c r="G106" s="39">
        <v>20.8</v>
      </c>
      <c r="H106" s="40">
        <v>10.7</v>
      </c>
      <c r="I106" s="196"/>
    </row>
    <row r="107" spans="1:9" ht="19.5" x14ac:dyDescent="0.2">
      <c r="A107" s="37" t="s">
        <v>2319</v>
      </c>
      <c r="B107" s="38" t="s">
        <v>2475</v>
      </c>
      <c r="C107" s="39" t="s">
        <v>58</v>
      </c>
      <c r="D107" s="39" t="s">
        <v>2476</v>
      </c>
      <c r="E107" s="38" t="s">
        <v>148</v>
      </c>
      <c r="F107" s="38" t="s">
        <v>2477</v>
      </c>
      <c r="G107" s="39">
        <v>26.69</v>
      </c>
      <c r="H107" s="40">
        <v>0.6</v>
      </c>
      <c r="I107" s="196"/>
    </row>
    <row r="108" spans="1:9" ht="19.5" x14ac:dyDescent="0.2">
      <c r="A108" s="37" t="s">
        <v>2319</v>
      </c>
      <c r="B108" s="38" t="s">
        <v>2478</v>
      </c>
      <c r="C108" s="39" t="s">
        <v>58</v>
      </c>
      <c r="D108" s="39" t="s">
        <v>2479</v>
      </c>
      <c r="E108" s="38" t="s">
        <v>67</v>
      </c>
      <c r="F108" s="38" t="s">
        <v>2382</v>
      </c>
      <c r="G108" s="39">
        <v>16.690000000000001</v>
      </c>
      <c r="H108" s="40">
        <v>0.28000000000000003</v>
      </c>
      <c r="I108" s="196"/>
    </row>
    <row r="109" spans="1:9" ht="19.5" x14ac:dyDescent="0.2">
      <c r="A109" s="37" t="s">
        <v>2319</v>
      </c>
      <c r="B109" s="38" t="s">
        <v>2480</v>
      </c>
      <c r="C109" s="39" t="s">
        <v>58</v>
      </c>
      <c r="D109" s="39" t="s">
        <v>2481</v>
      </c>
      <c r="E109" s="38" t="s">
        <v>60</v>
      </c>
      <c r="F109" s="38" t="s">
        <v>6</v>
      </c>
      <c r="G109" s="39">
        <v>85.8</v>
      </c>
      <c r="H109" s="40">
        <v>85.8</v>
      </c>
      <c r="I109" s="196"/>
    </row>
    <row r="110" spans="1:9" ht="19.5" x14ac:dyDescent="0.2">
      <c r="A110" s="37" t="s">
        <v>2319</v>
      </c>
      <c r="B110" s="38" t="s">
        <v>2017</v>
      </c>
      <c r="C110" s="39" t="s">
        <v>58</v>
      </c>
      <c r="D110" s="39" t="s">
        <v>2018</v>
      </c>
      <c r="E110" s="38" t="s">
        <v>67</v>
      </c>
      <c r="F110" s="38" t="s">
        <v>2379</v>
      </c>
      <c r="G110" s="39">
        <v>18.62</v>
      </c>
      <c r="H110" s="40">
        <v>0.64</v>
      </c>
      <c r="I110" s="196"/>
    </row>
    <row r="111" spans="1:9" ht="19.5" x14ac:dyDescent="0.2">
      <c r="A111" s="37" t="s">
        <v>2319</v>
      </c>
      <c r="B111" s="38" t="s">
        <v>2359</v>
      </c>
      <c r="C111" s="39" t="s">
        <v>58</v>
      </c>
      <c r="D111" s="39" t="s">
        <v>2360</v>
      </c>
      <c r="E111" s="38" t="s">
        <v>148</v>
      </c>
      <c r="F111" s="38" t="s">
        <v>2482</v>
      </c>
      <c r="G111" s="39">
        <v>8.48</v>
      </c>
      <c r="H111" s="40">
        <v>1.89</v>
      </c>
      <c r="I111" s="196"/>
    </row>
    <row r="112" spans="1:9" x14ac:dyDescent="0.2">
      <c r="A112" s="37" t="s">
        <v>2319</v>
      </c>
      <c r="B112" s="38" t="s">
        <v>2362</v>
      </c>
      <c r="C112" s="39" t="s">
        <v>58</v>
      </c>
      <c r="D112" s="39" t="s">
        <v>2363</v>
      </c>
      <c r="E112" s="38" t="s">
        <v>67</v>
      </c>
      <c r="F112" s="38" t="s">
        <v>2404</v>
      </c>
      <c r="G112" s="39">
        <v>42.34</v>
      </c>
      <c r="H112" s="40">
        <v>2.19</v>
      </c>
      <c r="I112" s="196"/>
    </row>
    <row r="113" spans="1:9" ht="19.5" x14ac:dyDescent="0.2">
      <c r="A113" s="37" t="s">
        <v>2319</v>
      </c>
      <c r="B113" s="38" t="s">
        <v>2364</v>
      </c>
      <c r="C113" s="39" t="s">
        <v>58</v>
      </c>
      <c r="D113" s="39" t="s">
        <v>2365</v>
      </c>
      <c r="E113" s="38" t="s">
        <v>60</v>
      </c>
      <c r="F113" s="38" t="s">
        <v>2483</v>
      </c>
      <c r="G113" s="39">
        <v>93.77</v>
      </c>
      <c r="H113" s="40">
        <v>75.55</v>
      </c>
      <c r="I113" s="196"/>
    </row>
    <row r="114" spans="1:9" ht="19.5" x14ac:dyDescent="0.2">
      <c r="A114" s="37" t="s">
        <v>2319</v>
      </c>
      <c r="B114" s="38" t="s">
        <v>2367</v>
      </c>
      <c r="C114" s="39" t="s">
        <v>58</v>
      </c>
      <c r="D114" s="39" t="s">
        <v>2368</v>
      </c>
      <c r="E114" s="38" t="s">
        <v>60</v>
      </c>
      <c r="F114" s="38" t="s">
        <v>2484</v>
      </c>
      <c r="G114" s="39">
        <v>75.25</v>
      </c>
      <c r="H114" s="40">
        <v>34.36</v>
      </c>
      <c r="I114" s="196"/>
    </row>
    <row r="115" spans="1:9" ht="19.5" x14ac:dyDescent="0.2">
      <c r="A115" s="37" t="s">
        <v>2319</v>
      </c>
      <c r="B115" s="38" t="s">
        <v>2370</v>
      </c>
      <c r="C115" s="39" t="s">
        <v>58</v>
      </c>
      <c r="D115" s="39" t="s">
        <v>2371</v>
      </c>
      <c r="E115" s="38" t="s">
        <v>60</v>
      </c>
      <c r="F115" s="38" t="s">
        <v>2485</v>
      </c>
      <c r="G115" s="39">
        <v>108.25</v>
      </c>
      <c r="H115" s="40">
        <v>69.239999999999995</v>
      </c>
      <c r="I115" s="196"/>
    </row>
    <row r="116" spans="1:9" ht="19.5" x14ac:dyDescent="0.2">
      <c r="A116" s="37" t="s">
        <v>2319</v>
      </c>
      <c r="B116" s="38" t="s">
        <v>2486</v>
      </c>
      <c r="C116" s="39" t="s">
        <v>58</v>
      </c>
      <c r="D116" s="39" t="s">
        <v>2487</v>
      </c>
      <c r="E116" s="38" t="s">
        <v>60</v>
      </c>
      <c r="F116" s="38" t="s">
        <v>2488</v>
      </c>
      <c r="G116" s="39">
        <v>135.13</v>
      </c>
      <c r="H116" s="40">
        <v>1.87</v>
      </c>
      <c r="I116" s="196"/>
    </row>
    <row r="117" spans="1:9" ht="19.5" x14ac:dyDescent="0.2">
      <c r="A117" s="37" t="s">
        <v>2319</v>
      </c>
      <c r="B117" s="38" t="s">
        <v>2489</v>
      </c>
      <c r="C117" s="39" t="s">
        <v>58</v>
      </c>
      <c r="D117" s="39" t="s">
        <v>2490</v>
      </c>
      <c r="E117" s="38" t="s">
        <v>60</v>
      </c>
      <c r="F117" s="38" t="s">
        <v>2491</v>
      </c>
      <c r="G117" s="39">
        <v>86.63</v>
      </c>
      <c r="H117" s="40">
        <v>21.26</v>
      </c>
      <c r="I117" s="196"/>
    </row>
    <row r="118" spans="1:9" ht="19.5" x14ac:dyDescent="0.2">
      <c r="A118" s="37" t="s">
        <v>2319</v>
      </c>
      <c r="B118" s="38" t="s">
        <v>2492</v>
      </c>
      <c r="C118" s="39" t="s">
        <v>58</v>
      </c>
      <c r="D118" s="39" t="s">
        <v>2493</v>
      </c>
      <c r="E118" s="38" t="s">
        <v>60</v>
      </c>
      <c r="F118" s="38" t="s">
        <v>2494</v>
      </c>
      <c r="G118" s="39">
        <v>108.02</v>
      </c>
      <c r="H118" s="40">
        <v>4.17</v>
      </c>
      <c r="I118" s="196"/>
    </row>
    <row r="119" spans="1:9" ht="29.25" x14ac:dyDescent="0.2">
      <c r="A119" s="37" t="s">
        <v>2319</v>
      </c>
      <c r="B119" s="38" t="s">
        <v>510</v>
      </c>
      <c r="C119" s="39" t="s">
        <v>58</v>
      </c>
      <c r="D119" s="39" t="s">
        <v>511</v>
      </c>
      <c r="E119" s="38" t="s">
        <v>67</v>
      </c>
      <c r="F119" s="38" t="s">
        <v>2470</v>
      </c>
      <c r="G119" s="39">
        <v>476.32</v>
      </c>
      <c r="H119" s="40">
        <v>4.12</v>
      </c>
      <c r="I119" s="196"/>
    </row>
    <row r="120" spans="1:9" ht="19.5" x14ac:dyDescent="0.2">
      <c r="A120" s="37" t="s">
        <v>2319</v>
      </c>
      <c r="B120" s="38" t="s">
        <v>2373</v>
      </c>
      <c r="C120" s="39" t="s">
        <v>58</v>
      </c>
      <c r="D120" s="39" t="s">
        <v>2374</v>
      </c>
      <c r="E120" s="38" t="s">
        <v>67</v>
      </c>
      <c r="F120" s="38" t="s">
        <v>2379</v>
      </c>
      <c r="G120" s="39">
        <v>213.36</v>
      </c>
      <c r="H120" s="40">
        <v>7.38</v>
      </c>
      <c r="I120" s="196"/>
    </row>
    <row r="121" spans="1:9" ht="19.5" x14ac:dyDescent="0.2">
      <c r="A121" s="37" t="s">
        <v>2319</v>
      </c>
      <c r="B121" s="38" t="s">
        <v>2375</v>
      </c>
      <c r="C121" s="39" t="s">
        <v>58</v>
      </c>
      <c r="D121" s="39" t="s">
        <v>2376</v>
      </c>
      <c r="E121" s="38" t="s">
        <v>60</v>
      </c>
      <c r="F121" s="38" t="s">
        <v>2495</v>
      </c>
      <c r="G121" s="39">
        <v>15.5</v>
      </c>
      <c r="H121" s="40">
        <v>66.239999999999995</v>
      </c>
      <c r="I121" s="196"/>
    </row>
    <row r="122" spans="1:9" ht="29.25" x14ac:dyDescent="0.2">
      <c r="A122" s="37" t="s">
        <v>2319</v>
      </c>
      <c r="B122" s="38" t="s">
        <v>2496</v>
      </c>
      <c r="C122" s="39" t="s">
        <v>58</v>
      </c>
      <c r="D122" s="39" t="s">
        <v>2497</v>
      </c>
      <c r="E122" s="38" t="s">
        <v>67</v>
      </c>
      <c r="F122" s="38" t="s">
        <v>2379</v>
      </c>
      <c r="G122" s="39">
        <v>42.65</v>
      </c>
      <c r="H122" s="40">
        <v>1.47</v>
      </c>
      <c r="I122" s="196"/>
    </row>
    <row r="123" spans="1:9" ht="29.25" x14ac:dyDescent="0.2">
      <c r="A123" s="37" t="s">
        <v>2319</v>
      </c>
      <c r="B123" s="38" t="s">
        <v>1302</v>
      </c>
      <c r="C123" s="39" t="s">
        <v>58</v>
      </c>
      <c r="D123" s="39" t="s">
        <v>1303</v>
      </c>
      <c r="E123" s="38" t="s">
        <v>67</v>
      </c>
      <c r="F123" s="38" t="s">
        <v>2382</v>
      </c>
      <c r="G123" s="39">
        <v>29.86</v>
      </c>
      <c r="H123" s="40">
        <v>0.51</v>
      </c>
      <c r="I123" s="196"/>
    </row>
    <row r="124" spans="1:9" ht="29.25" x14ac:dyDescent="0.2">
      <c r="A124" s="37" t="s">
        <v>2319</v>
      </c>
      <c r="B124" s="38" t="s">
        <v>2498</v>
      </c>
      <c r="C124" s="39" t="s">
        <v>58</v>
      </c>
      <c r="D124" s="39" t="s">
        <v>2499</v>
      </c>
      <c r="E124" s="38" t="s">
        <v>67</v>
      </c>
      <c r="F124" s="38" t="s">
        <v>2382</v>
      </c>
      <c r="G124" s="39">
        <v>23.86</v>
      </c>
      <c r="H124" s="40">
        <v>0.41</v>
      </c>
      <c r="I124" s="196"/>
    </row>
    <row r="125" spans="1:9" ht="19.5" x14ac:dyDescent="0.2">
      <c r="A125" s="37" t="s">
        <v>2319</v>
      </c>
      <c r="B125" s="38" t="s">
        <v>2500</v>
      </c>
      <c r="C125" s="39" t="s">
        <v>58</v>
      </c>
      <c r="D125" s="39" t="s">
        <v>2501</v>
      </c>
      <c r="E125" s="38" t="s">
        <v>60</v>
      </c>
      <c r="F125" s="38" t="s">
        <v>2391</v>
      </c>
      <c r="G125" s="39">
        <v>8.9</v>
      </c>
      <c r="H125" s="40">
        <v>1.05</v>
      </c>
      <c r="I125" s="196"/>
    </row>
    <row r="126" spans="1:9" ht="19.5" x14ac:dyDescent="0.2">
      <c r="A126" s="37" t="s">
        <v>2319</v>
      </c>
      <c r="B126" s="38" t="s">
        <v>708</v>
      </c>
      <c r="C126" s="39" t="s">
        <v>65</v>
      </c>
      <c r="D126" s="39" t="s">
        <v>709</v>
      </c>
      <c r="E126" s="38" t="s">
        <v>67</v>
      </c>
      <c r="F126" s="38" t="s">
        <v>2502</v>
      </c>
      <c r="G126" s="39">
        <v>269.67</v>
      </c>
      <c r="H126" s="40">
        <v>41.98</v>
      </c>
      <c r="I126" s="196"/>
    </row>
    <row r="127" spans="1:9" ht="19.5" x14ac:dyDescent="0.2">
      <c r="A127" s="37" t="s">
        <v>2319</v>
      </c>
      <c r="B127" s="38" t="s">
        <v>2503</v>
      </c>
      <c r="C127" s="39" t="s">
        <v>58</v>
      </c>
      <c r="D127" s="39" t="s">
        <v>2504</v>
      </c>
      <c r="E127" s="38" t="s">
        <v>60</v>
      </c>
      <c r="F127" s="38" t="s">
        <v>2505</v>
      </c>
      <c r="G127" s="39">
        <v>67.72</v>
      </c>
      <c r="H127" s="40">
        <v>8.9</v>
      </c>
      <c r="I127" s="196"/>
    </row>
    <row r="128" spans="1:9" x14ac:dyDescent="0.2">
      <c r="A128" s="37" t="s">
        <v>86</v>
      </c>
      <c r="B128" s="38" t="s">
        <v>44</v>
      </c>
      <c r="C128" s="39" t="s">
        <v>45</v>
      </c>
      <c r="D128" s="39" t="s">
        <v>3</v>
      </c>
      <c r="E128" s="38" t="s">
        <v>46</v>
      </c>
      <c r="F128" s="38" t="s">
        <v>47</v>
      </c>
      <c r="G128" s="39" t="s">
        <v>48</v>
      </c>
      <c r="H128" s="40" t="s">
        <v>4</v>
      </c>
      <c r="I128" s="196"/>
    </row>
    <row r="129" spans="1:9" ht="19.5" x14ac:dyDescent="0.2">
      <c r="A129" s="37" t="s">
        <v>62</v>
      </c>
      <c r="B129" s="38" t="s">
        <v>87</v>
      </c>
      <c r="C129" s="39" t="s">
        <v>65</v>
      </c>
      <c r="D129" s="39" t="s">
        <v>88</v>
      </c>
      <c r="E129" s="38" t="s">
        <v>60</v>
      </c>
      <c r="F129" s="38" t="s">
        <v>6</v>
      </c>
      <c r="G129" s="39">
        <v>974.79</v>
      </c>
      <c r="H129" s="40">
        <v>974.79</v>
      </c>
      <c r="I129" s="196"/>
    </row>
    <row r="130" spans="1:9" ht="19.5" x14ac:dyDescent="0.2">
      <c r="A130" s="37" t="s">
        <v>2319</v>
      </c>
      <c r="B130" s="38" t="s">
        <v>2506</v>
      </c>
      <c r="C130" s="39" t="s">
        <v>58</v>
      </c>
      <c r="D130" s="39" t="s">
        <v>2507</v>
      </c>
      <c r="E130" s="38" t="s">
        <v>67</v>
      </c>
      <c r="F130" s="38" t="s">
        <v>2508</v>
      </c>
      <c r="G130" s="39">
        <v>58</v>
      </c>
      <c r="H130" s="40">
        <v>1.74</v>
      </c>
      <c r="I130" s="196"/>
    </row>
    <row r="131" spans="1:9" ht="19.5" x14ac:dyDescent="0.2">
      <c r="A131" s="37" t="s">
        <v>2319</v>
      </c>
      <c r="B131" s="38" t="s">
        <v>363</v>
      </c>
      <c r="C131" s="39" t="s">
        <v>58</v>
      </c>
      <c r="D131" s="39" t="s">
        <v>364</v>
      </c>
      <c r="E131" s="38" t="s">
        <v>67</v>
      </c>
      <c r="F131" s="38" t="s">
        <v>2509</v>
      </c>
      <c r="G131" s="39">
        <v>509.42</v>
      </c>
      <c r="H131" s="40">
        <v>20.43</v>
      </c>
      <c r="I131" s="196"/>
    </row>
    <row r="132" spans="1:9" ht="39" x14ac:dyDescent="0.2">
      <c r="A132" s="37" t="s">
        <v>2319</v>
      </c>
      <c r="B132" s="38" t="s">
        <v>2383</v>
      </c>
      <c r="C132" s="39" t="s">
        <v>58</v>
      </c>
      <c r="D132" s="39" t="s">
        <v>2384</v>
      </c>
      <c r="E132" s="38" t="s">
        <v>67</v>
      </c>
      <c r="F132" s="38" t="s">
        <v>2509</v>
      </c>
      <c r="G132" s="39">
        <v>263.17</v>
      </c>
      <c r="H132" s="40">
        <v>10.55</v>
      </c>
      <c r="I132" s="196"/>
    </row>
    <row r="133" spans="1:9" ht="19.5" x14ac:dyDescent="0.2">
      <c r="A133" s="37" t="s">
        <v>2319</v>
      </c>
      <c r="B133" s="38" t="s">
        <v>2385</v>
      </c>
      <c r="C133" s="39" t="s">
        <v>58</v>
      </c>
      <c r="D133" s="39" t="s">
        <v>2386</v>
      </c>
      <c r="E133" s="38" t="s">
        <v>60</v>
      </c>
      <c r="F133" s="38" t="s">
        <v>2510</v>
      </c>
      <c r="G133" s="39">
        <v>64.260000000000005</v>
      </c>
      <c r="H133" s="40">
        <v>19.3</v>
      </c>
      <c r="I133" s="196"/>
    </row>
    <row r="134" spans="1:9" ht="29.25" x14ac:dyDescent="0.2">
      <c r="A134" s="37" t="s">
        <v>2319</v>
      </c>
      <c r="B134" s="38" t="s">
        <v>2388</v>
      </c>
      <c r="C134" s="39" t="s">
        <v>58</v>
      </c>
      <c r="D134" s="39" t="s">
        <v>2389</v>
      </c>
      <c r="E134" s="38" t="s">
        <v>60</v>
      </c>
      <c r="F134" s="38" t="s">
        <v>2510</v>
      </c>
      <c r="G134" s="39">
        <v>37.76</v>
      </c>
      <c r="H134" s="40">
        <v>11.34</v>
      </c>
      <c r="I134" s="196"/>
    </row>
    <row r="135" spans="1:9" ht="19.5" x14ac:dyDescent="0.2">
      <c r="A135" s="37" t="s">
        <v>2319</v>
      </c>
      <c r="B135" s="38" t="s">
        <v>261</v>
      </c>
      <c r="C135" s="39" t="s">
        <v>58</v>
      </c>
      <c r="D135" s="39" t="s">
        <v>262</v>
      </c>
      <c r="E135" s="38" t="s">
        <v>60</v>
      </c>
      <c r="F135" s="38" t="s">
        <v>2510</v>
      </c>
      <c r="G135" s="39">
        <v>4.25</v>
      </c>
      <c r="H135" s="40">
        <v>1.27</v>
      </c>
      <c r="I135" s="196"/>
    </row>
    <row r="136" spans="1:9" x14ac:dyDescent="0.2">
      <c r="A136" s="37" t="s">
        <v>2319</v>
      </c>
      <c r="B136" s="38" t="s">
        <v>289</v>
      </c>
      <c r="C136" s="39" t="s">
        <v>58</v>
      </c>
      <c r="D136" s="39" t="s">
        <v>290</v>
      </c>
      <c r="E136" s="38" t="s">
        <v>60</v>
      </c>
      <c r="F136" s="38" t="s">
        <v>2511</v>
      </c>
      <c r="G136" s="39">
        <v>3.84</v>
      </c>
      <c r="H136" s="40">
        <v>1.24</v>
      </c>
      <c r="I136" s="196"/>
    </row>
    <row r="137" spans="1:9" ht="19.5" x14ac:dyDescent="0.2">
      <c r="A137" s="37" t="s">
        <v>2319</v>
      </c>
      <c r="B137" s="38" t="s">
        <v>2392</v>
      </c>
      <c r="C137" s="39" t="s">
        <v>58</v>
      </c>
      <c r="D137" s="39" t="s">
        <v>2393</v>
      </c>
      <c r="E137" s="38" t="s">
        <v>148</v>
      </c>
      <c r="F137" s="38" t="s">
        <v>2512</v>
      </c>
      <c r="G137" s="39">
        <v>21.98</v>
      </c>
      <c r="H137" s="40">
        <v>6.5</v>
      </c>
      <c r="I137" s="196"/>
    </row>
    <row r="138" spans="1:9" ht="19.5" x14ac:dyDescent="0.2">
      <c r="A138" s="37" t="s">
        <v>2319</v>
      </c>
      <c r="B138" s="38" t="s">
        <v>2395</v>
      </c>
      <c r="C138" s="39" t="s">
        <v>58</v>
      </c>
      <c r="D138" s="39" t="s">
        <v>2396</v>
      </c>
      <c r="E138" s="38" t="s">
        <v>148</v>
      </c>
      <c r="F138" s="38" t="s">
        <v>2513</v>
      </c>
      <c r="G138" s="39">
        <v>30.36</v>
      </c>
      <c r="H138" s="40">
        <v>3.2</v>
      </c>
      <c r="I138" s="196"/>
    </row>
    <row r="139" spans="1:9" ht="19.5" x14ac:dyDescent="0.2">
      <c r="A139" s="37" t="s">
        <v>2319</v>
      </c>
      <c r="B139" s="38" t="s">
        <v>1532</v>
      </c>
      <c r="C139" s="39" t="s">
        <v>58</v>
      </c>
      <c r="D139" s="39" t="s">
        <v>1533</v>
      </c>
      <c r="E139" s="38" t="s">
        <v>67</v>
      </c>
      <c r="F139" s="38" t="s">
        <v>2514</v>
      </c>
      <c r="G139" s="39">
        <v>9.01</v>
      </c>
      <c r="H139" s="40">
        <v>3.34</v>
      </c>
      <c r="I139" s="196"/>
    </row>
    <row r="140" spans="1:9" ht="19.5" x14ac:dyDescent="0.2">
      <c r="A140" s="37" t="s">
        <v>2319</v>
      </c>
      <c r="B140" s="38" t="s">
        <v>1512</v>
      </c>
      <c r="C140" s="39" t="s">
        <v>58</v>
      </c>
      <c r="D140" s="39" t="s">
        <v>1513</v>
      </c>
      <c r="E140" s="38" t="s">
        <v>67</v>
      </c>
      <c r="F140" s="38" t="s">
        <v>2515</v>
      </c>
      <c r="G140" s="39">
        <v>9.77</v>
      </c>
      <c r="H140" s="40">
        <v>0.09</v>
      </c>
      <c r="I140" s="196"/>
    </row>
    <row r="141" spans="1:9" ht="19.5" x14ac:dyDescent="0.2">
      <c r="A141" s="37" t="s">
        <v>2319</v>
      </c>
      <c r="B141" s="38" t="s">
        <v>1536</v>
      </c>
      <c r="C141" s="39" t="s">
        <v>58</v>
      </c>
      <c r="D141" s="39" t="s">
        <v>1537</v>
      </c>
      <c r="E141" s="38" t="s">
        <v>67</v>
      </c>
      <c r="F141" s="38" t="s">
        <v>2516</v>
      </c>
      <c r="G141" s="39">
        <v>12.45</v>
      </c>
      <c r="H141" s="40">
        <v>0.74</v>
      </c>
      <c r="I141" s="196"/>
    </row>
    <row r="142" spans="1:9" ht="19.5" x14ac:dyDescent="0.2">
      <c r="A142" s="37" t="s">
        <v>2319</v>
      </c>
      <c r="B142" s="38" t="s">
        <v>2517</v>
      </c>
      <c r="C142" s="39" t="s">
        <v>58</v>
      </c>
      <c r="D142" s="39" t="s">
        <v>2518</v>
      </c>
      <c r="E142" s="38" t="s">
        <v>67</v>
      </c>
      <c r="F142" s="38" t="s">
        <v>2515</v>
      </c>
      <c r="G142" s="39">
        <v>14.15</v>
      </c>
      <c r="H142" s="40">
        <v>0.14000000000000001</v>
      </c>
      <c r="I142" s="196"/>
    </row>
    <row r="143" spans="1:9" ht="19.5" x14ac:dyDescent="0.2">
      <c r="A143" s="37" t="s">
        <v>2319</v>
      </c>
      <c r="B143" s="38" t="s">
        <v>1587</v>
      </c>
      <c r="C143" s="39" t="s">
        <v>58</v>
      </c>
      <c r="D143" s="39" t="s">
        <v>1588</v>
      </c>
      <c r="E143" s="38" t="s">
        <v>67</v>
      </c>
      <c r="F143" s="38" t="s">
        <v>2519</v>
      </c>
      <c r="G143" s="39">
        <v>12.45</v>
      </c>
      <c r="H143" s="40">
        <v>1.1200000000000001</v>
      </c>
      <c r="I143" s="196"/>
    </row>
    <row r="144" spans="1:9" ht="19.5" x14ac:dyDescent="0.2">
      <c r="A144" s="37" t="s">
        <v>2319</v>
      </c>
      <c r="B144" s="38" t="s">
        <v>1559</v>
      </c>
      <c r="C144" s="39" t="s">
        <v>58</v>
      </c>
      <c r="D144" s="39" t="s">
        <v>1560</v>
      </c>
      <c r="E144" s="38" t="s">
        <v>67</v>
      </c>
      <c r="F144" s="38" t="s">
        <v>2520</v>
      </c>
      <c r="G144" s="39">
        <v>19.12</v>
      </c>
      <c r="H144" s="40">
        <v>1.34</v>
      </c>
      <c r="I144" s="196"/>
    </row>
    <row r="145" spans="1:9" ht="19.5" x14ac:dyDescent="0.2">
      <c r="A145" s="37" t="s">
        <v>2319</v>
      </c>
      <c r="B145" s="38" t="s">
        <v>2399</v>
      </c>
      <c r="C145" s="39" t="s">
        <v>58</v>
      </c>
      <c r="D145" s="39" t="s">
        <v>2400</v>
      </c>
      <c r="E145" s="38" t="s">
        <v>60</v>
      </c>
      <c r="F145" s="38" t="s">
        <v>2521</v>
      </c>
      <c r="G145" s="39">
        <v>95.92</v>
      </c>
      <c r="H145" s="40">
        <v>29.66</v>
      </c>
      <c r="I145" s="196"/>
    </row>
    <row r="146" spans="1:9" ht="19.5" x14ac:dyDescent="0.2">
      <c r="A146" s="37" t="s">
        <v>2319</v>
      </c>
      <c r="B146" s="38" t="s">
        <v>2402</v>
      </c>
      <c r="C146" s="39" t="s">
        <v>58</v>
      </c>
      <c r="D146" s="39" t="s">
        <v>2403</v>
      </c>
      <c r="E146" s="38" t="s">
        <v>67</v>
      </c>
      <c r="F146" s="38" t="s">
        <v>2522</v>
      </c>
      <c r="G146" s="39">
        <v>47.74</v>
      </c>
      <c r="H146" s="40">
        <v>2.39</v>
      </c>
      <c r="I146" s="196"/>
    </row>
    <row r="147" spans="1:9" ht="19.5" x14ac:dyDescent="0.2">
      <c r="A147" s="37" t="s">
        <v>2319</v>
      </c>
      <c r="B147" s="38" t="s">
        <v>1418</v>
      </c>
      <c r="C147" s="39" t="s">
        <v>58</v>
      </c>
      <c r="D147" s="39" t="s">
        <v>1419</v>
      </c>
      <c r="E147" s="38" t="s">
        <v>67</v>
      </c>
      <c r="F147" s="38" t="s">
        <v>2522</v>
      </c>
      <c r="G147" s="39">
        <v>17.920000000000002</v>
      </c>
      <c r="H147" s="40">
        <v>0.89</v>
      </c>
      <c r="I147" s="196"/>
    </row>
    <row r="148" spans="1:9" ht="19.5" x14ac:dyDescent="0.2">
      <c r="A148" s="37" t="s">
        <v>2319</v>
      </c>
      <c r="B148" s="38" t="s">
        <v>1187</v>
      </c>
      <c r="C148" s="39" t="s">
        <v>58</v>
      </c>
      <c r="D148" s="39" t="s">
        <v>1188</v>
      </c>
      <c r="E148" s="38" t="s">
        <v>148</v>
      </c>
      <c r="F148" s="38" t="s">
        <v>2523</v>
      </c>
      <c r="G148" s="39">
        <v>20.61</v>
      </c>
      <c r="H148" s="40">
        <v>3.14</v>
      </c>
      <c r="I148" s="196"/>
    </row>
    <row r="149" spans="1:9" ht="19.5" x14ac:dyDescent="0.2">
      <c r="A149" s="37" t="s">
        <v>2319</v>
      </c>
      <c r="B149" s="38" t="s">
        <v>1183</v>
      </c>
      <c r="C149" s="39" t="s">
        <v>58</v>
      </c>
      <c r="D149" s="39" t="s">
        <v>1184</v>
      </c>
      <c r="E149" s="38" t="s">
        <v>148</v>
      </c>
      <c r="F149" s="38" t="s">
        <v>2524</v>
      </c>
      <c r="G149" s="39">
        <v>26.45</v>
      </c>
      <c r="H149" s="40">
        <v>1.45</v>
      </c>
      <c r="I149" s="196"/>
    </row>
    <row r="150" spans="1:9" ht="19.5" x14ac:dyDescent="0.2">
      <c r="A150" s="37" t="s">
        <v>2319</v>
      </c>
      <c r="B150" s="38" t="s">
        <v>1175</v>
      </c>
      <c r="C150" s="39" t="s">
        <v>58</v>
      </c>
      <c r="D150" s="39" t="s">
        <v>1176</v>
      </c>
      <c r="E150" s="38" t="s">
        <v>148</v>
      </c>
      <c r="F150" s="38" t="s">
        <v>2525</v>
      </c>
      <c r="G150" s="39">
        <v>36.83</v>
      </c>
      <c r="H150" s="40">
        <v>7.2</v>
      </c>
      <c r="I150" s="196"/>
    </row>
    <row r="151" spans="1:9" ht="29.25" x14ac:dyDescent="0.2">
      <c r="A151" s="37" t="s">
        <v>2319</v>
      </c>
      <c r="B151" s="38" t="s">
        <v>1286</v>
      </c>
      <c r="C151" s="39" t="s">
        <v>58</v>
      </c>
      <c r="D151" s="39" t="s">
        <v>1287</v>
      </c>
      <c r="E151" s="38" t="s">
        <v>67</v>
      </c>
      <c r="F151" s="38" t="s">
        <v>2526</v>
      </c>
      <c r="G151" s="39">
        <v>10.07</v>
      </c>
      <c r="H151" s="40">
        <v>1.51</v>
      </c>
      <c r="I151" s="196"/>
    </row>
    <row r="152" spans="1:9" ht="29.25" x14ac:dyDescent="0.2">
      <c r="A152" s="37" t="s">
        <v>2319</v>
      </c>
      <c r="B152" s="38" t="s">
        <v>1266</v>
      </c>
      <c r="C152" s="39" t="s">
        <v>58</v>
      </c>
      <c r="D152" s="39" t="s">
        <v>1267</v>
      </c>
      <c r="E152" s="38" t="s">
        <v>67</v>
      </c>
      <c r="F152" s="38" t="s">
        <v>2527</v>
      </c>
      <c r="G152" s="39">
        <v>10.31</v>
      </c>
      <c r="H152" s="40">
        <v>1.34</v>
      </c>
      <c r="I152" s="196"/>
    </row>
    <row r="153" spans="1:9" ht="29.25" x14ac:dyDescent="0.2">
      <c r="A153" s="37" t="s">
        <v>2319</v>
      </c>
      <c r="B153" s="38" t="s">
        <v>2408</v>
      </c>
      <c r="C153" s="39" t="s">
        <v>58</v>
      </c>
      <c r="D153" s="39" t="s">
        <v>2409</v>
      </c>
      <c r="E153" s="38" t="s">
        <v>67</v>
      </c>
      <c r="F153" s="38" t="s">
        <v>2528</v>
      </c>
      <c r="G153" s="39">
        <v>14.45</v>
      </c>
      <c r="H153" s="40">
        <v>0.28000000000000003</v>
      </c>
      <c r="I153" s="196"/>
    </row>
    <row r="154" spans="1:9" ht="29.25" x14ac:dyDescent="0.2">
      <c r="A154" s="37" t="s">
        <v>2319</v>
      </c>
      <c r="B154" s="38" t="s">
        <v>2411</v>
      </c>
      <c r="C154" s="39" t="s">
        <v>58</v>
      </c>
      <c r="D154" s="39" t="s">
        <v>2412</v>
      </c>
      <c r="E154" s="38" t="s">
        <v>67</v>
      </c>
      <c r="F154" s="38" t="s">
        <v>2515</v>
      </c>
      <c r="G154" s="39">
        <v>15.21</v>
      </c>
      <c r="H154" s="40">
        <v>0.15</v>
      </c>
      <c r="I154" s="196"/>
    </row>
    <row r="155" spans="1:9" ht="29.25" x14ac:dyDescent="0.2">
      <c r="A155" s="37" t="s">
        <v>2319</v>
      </c>
      <c r="B155" s="38" t="s">
        <v>2529</v>
      </c>
      <c r="C155" s="39" t="s">
        <v>58</v>
      </c>
      <c r="D155" s="39" t="s">
        <v>2530</v>
      </c>
      <c r="E155" s="38" t="s">
        <v>67</v>
      </c>
      <c r="F155" s="38" t="s">
        <v>2515</v>
      </c>
      <c r="G155" s="39">
        <v>23.16</v>
      </c>
      <c r="H155" s="40">
        <v>0.23</v>
      </c>
      <c r="I155" s="196"/>
    </row>
    <row r="156" spans="1:9" ht="29.25" x14ac:dyDescent="0.2">
      <c r="A156" s="37" t="s">
        <v>2319</v>
      </c>
      <c r="B156" s="38" t="s">
        <v>2413</v>
      </c>
      <c r="C156" s="39" t="s">
        <v>58</v>
      </c>
      <c r="D156" s="39" t="s">
        <v>2414</v>
      </c>
      <c r="E156" s="38" t="s">
        <v>67</v>
      </c>
      <c r="F156" s="38" t="s">
        <v>2520</v>
      </c>
      <c r="G156" s="39">
        <v>39.950000000000003</v>
      </c>
      <c r="H156" s="40">
        <v>2.8</v>
      </c>
      <c r="I156" s="196"/>
    </row>
    <row r="157" spans="1:9" ht="29.25" x14ac:dyDescent="0.2">
      <c r="A157" s="37" t="s">
        <v>2319</v>
      </c>
      <c r="B157" s="38" t="s">
        <v>1314</v>
      </c>
      <c r="C157" s="39" t="s">
        <v>58</v>
      </c>
      <c r="D157" s="39" t="s">
        <v>1315</v>
      </c>
      <c r="E157" s="38" t="s">
        <v>67</v>
      </c>
      <c r="F157" s="38" t="s">
        <v>2515</v>
      </c>
      <c r="G157" s="39">
        <v>14.77</v>
      </c>
      <c r="H157" s="40">
        <v>0.14000000000000001</v>
      </c>
      <c r="I157" s="196"/>
    </row>
    <row r="158" spans="1:9" ht="19.5" x14ac:dyDescent="0.2">
      <c r="A158" s="37" t="s">
        <v>2319</v>
      </c>
      <c r="B158" s="38" t="s">
        <v>2531</v>
      </c>
      <c r="C158" s="39" t="s">
        <v>58</v>
      </c>
      <c r="D158" s="39" t="s">
        <v>2532</v>
      </c>
      <c r="E158" s="38" t="s">
        <v>67</v>
      </c>
      <c r="F158" s="38" t="s">
        <v>2528</v>
      </c>
      <c r="G158" s="39">
        <v>38.42</v>
      </c>
      <c r="H158" s="40">
        <v>0.77</v>
      </c>
      <c r="I158" s="196"/>
    </row>
    <row r="159" spans="1:9" ht="19.5" x14ac:dyDescent="0.2">
      <c r="A159" s="37" t="s">
        <v>2319</v>
      </c>
      <c r="B159" s="38" t="s">
        <v>1159</v>
      </c>
      <c r="C159" s="39" t="s">
        <v>58</v>
      </c>
      <c r="D159" s="39" t="s">
        <v>1160</v>
      </c>
      <c r="E159" s="38" t="s">
        <v>148</v>
      </c>
      <c r="F159" s="38" t="s">
        <v>2533</v>
      </c>
      <c r="G159" s="39">
        <v>22.54</v>
      </c>
      <c r="H159" s="40">
        <v>3.79</v>
      </c>
      <c r="I159" s="196"/>
    </row>
    <row r="160" spans="1:9" x14ac:dyDescent="0.2">
      <c r="A160" s="37" t="s">
        <v>2319</v>
      </c>
      <c r="B160" s="38" t="s">
        <v>2428</v>
      </c>
      <c r="C160" s="39" t="s">
        <v>58</v>
      </c>
      <c r="D160" s="39" t="s">
        <v>2429</v>
      </c>
      <c r="E160" s="38" t="s">
        <v>107</v>
      </c>
      <c r="F160" s="38" t="s">
        <v>2534</v>
      </c>
      <c r="G160" s="39">
        <v>986.91</v>
      </c>
      <c r="H160" s="40">
        <v>2.5499999999999998</v>
      </c>
      <c r="I160" s="196"/>
    </row>
    <row r="161" spans="1:9" x14ac:dyDescent="0.2">
      <c r="A161" s="37" t="s">
        <v>2319</v>
      </c>
      <c r="B161" s="38" t="s">
        <v>2431</v>
      </c>
      <c r="C161" s="39" t="s">
        <v>58</v>
      </c>
      <c r="D161" s="39" t="s">
        <v>2432</v>
      </c>
      <c r="E161" s="38" t="s">
        <v>2008</v>
      </c>
      <c r="F161" s="38" t="s">
        <v>2535</v>
      </c>
      <c r="G161" s="39">
        <v>10.210000000000001</v>
      </c>
      <c r="H161" s="40">
        <v>0.77</v>
      </c>
      <c r="I161" s="196"/>
    </row>
    <row r="162" spans="1:9" ht="19.5" x14ac:dyDescent="0.2">
      <c r="A162" s="37" t="s">
        <v>2319</v>
      </c>
      <c r="B162" s="38" t="s">
        <v>2434</v>
      </c>
      <c r="C162" s="39" t="s">
        <v>58</v>
      </c>
      <c r="D162" s="39" t="s">
        <v>2435</v>
      </c>
      <c r="E162" s="38" t="s">
        <v>148</v>
      </c>
      <c r="F162" s="38" t="s">
        <v>2536</v>
      </c>
      <c r="G162" s="39">
        <v>7.23</v>
      </c>
      <c r="H162" s="40">
        <v>2.6</v>
      </c>
      <c r="I162" s="196"/>
    </row>
    <row r="163" spans="1:9" ht="19.5" x14ac:dyDescent="0.2">
      <c r="A163" s="37" t="s">
        <v>2319</v>
      </c>
      <c r="B163" s="38" t="s">
        <v>2437</v>
      </c>
      <c r="C163" s="39" t="s">
        <v>58</v>
      </c>
      <c r="D163" s="39" t="s">
        <v>2438</v>
      </c>
      <c r="E163" s="38" t="s">
        <v>148</v>
      </c>
      <c r="F163" s="38" t="s">
        <v>2536</v>
      </c>
      <c r="G163" s="39">
        <v>14.17</v>
      </c>
      <c r="H163" s="40">
        <v>5.1100000000000003</v>
      </c>
      <c r="I163" s="196"/>
    </row>
    <row r="164" spans="1:9" ht="29.25" x14ac:dyDescent="0.2">
      <c r="A164" s="37" t="s">
        <v>2319</v>
      </c>
      <c r="B164" s="38" t="s">
        <v>2439</v>
      </c>
      <c r="C164" s="39" t="s">
        <v>58</v>
      </c>
      <c r="D164" s="39" t="s">
        <v>2440</v>
      </c>
      <c r="E164" s="38" t="s">
        <v>148</v>
      </c>
      <c r="F164" s="38" t="s">
        <v>2537</v>
      </c>
      <c r="G164" s="39">
        <v>21.32</v>
      </c>
      <c r="H164" s="40">
        <v>0.62</v>
      </c>
      <c r="I164" s="196"/>
    </row>
    <row r="165" spans="1:9" ht="19.5" x14ac:dyDescent="0.2">
      <c r="A165" s="37" t="s">
        <v>2319</v>
      </c>
      <c r="B165" s="38" t="s">
        <v>2441</v>
      </c>
      <c r="C165" s="39" t="s">
        <v>58</v>
      </c>
      <c r="D165" s="39" t="s">
        <v>2442</v>
      </c>
      <c r="E165" s="38" t="s">
        <v>67</v>
      </c>
      <c r="F165" s="38" t="s">
        <v>2516</v>
      </c>
      <c r="G165" s="39">
        <v>394.35</v>
      </c>
      <c r="H165" s="40">
        <v>23.73</v>
      </c>
      <c r="I165" s="196"/>
    </row>
    <row r="166" spans="1:9" ht="19.5" x14ac:dyDescent="0.2">
      <c r="A166" s="37" t="s">
        <v>2319</v>
      </c>
      <c r="B166" s="38" t="s">
        <v>2443</v>
      </c>
      <c r="C166" s="39" t="s">
        <v>58</v>
      </c>
      <c r="D166" s="39" t="s">
        <v>2444</v>
      </c>
      <c r="E166" s="38" t="s">
        <v>67</v>
      </c>
      <c r="F166" s="38" t="s">
        <v>2528</v>
      </c>
      <c r="G166" s="39">
        <v>422.5</v>
      </c>
      <c r="H166" s="40">
        <v>8.4700000000000006</v>
      </c>
      <c r="I166" s="196"/>
    </row>
    <row r="167" spans="1:9" ht="19.5" x14ac:dyDescent="0.2">
      <c r="A167" s="37" t="s">
        <v>2319</v>
      </c>
      <c r="B167" s="38" t="s">
        <v>2445</v>
      </c>
      <c r="C167" s="39" t="s">
        <v>58</v>
      </c>
      <c r="D167" s="39" t="s">
        <v>2446</v>
      </c>
      <c r="E167" s="38" t="s">
        <v>148</v>
      </c>
      <c r="F167" s="38" t="s">
        <v>2537</v>
      </c>
      <c r="G167" s="39">
        <v>8.0399999999999991</v>
      </c>
      <c r="H167" s="40">
        <v>0.23</v>
      </c>
      <c r="I167" s="196"/>
    </row>
    <row r="168" spans="1:9" ht="19.5" x14ac:dyDescent="0.2">
      <c r="A168" s="37" t="s">
        <v>2319</v>
      </c>
      <c r="B168" s="38" t="s">
        <v>2320</v>
      </c>
      <c r="C168" s="39" t="s">
        <v>58</v>
      </c>
      <c r="D168" s="39" t="s">
        <v>2321</v>
      </c>
      <c r="E168" s="38" t="s">
        <v>67</v>
      </c>
      <c r="F168" s="38" t="s">
        <v>2528</v>
      </c>
      <c r="G168" s="39">
        <v>103.4</v>
      </c>
      <c r="H168" s="40">
        <v>2.0699999999999998</v>
      </c>
      <c r="I168" s="196"/>
    </row>
    <row r="169" spans="1:9" ht="19.5" x14ac:dyDescent="0.2">
      <c r="A169" s="37" t="s">
        <v>2319</v>
      </c>
      <c r="B169" s="38" t="s">
        <v>2447</v>
      </c>
      <c r="C169" s="39" t="s">
        <v>58</v>
      </c>
      <c r="D169" s="39" t="s">
        <v>2448</v>
      </c>
      <c r="E169" s="38" t="s">
        <v>67</v>
      </c>
      <c r="F169" s="38" t="s">
        <v>2516</v>
      </c>
      <c r="G169" s="39">
        <v>87.89</v>
      </c>
      <c r="H169" s="40">
        <v>5.29</v>
      </c>
      <c r="I169" s="196"/>
    </row>
    <row r="170" spans="1:9" ht="19.5" x14ac:dyDescent="0.2">
      <c r="A170" s="37" t="s">
        <v>2319</v>
      </c>
      <c r="B170" s="38" t="s">
        <v>2326</v>
      </c>
      <c r="C170" s="39" t="s">
        <v>58</v>
      </c>
      <c r="D170" s="39" t="s">
        <v>2327</v>
      </c>
      <c r="E170" s="38" t="s">
        <v>148</v>
      </c>
      <c r="F170" s="38" t="s">
        <v>2538</v>
      </c>
      <c r="G170" s="39">
        <v>8.33</v>
      </c>
      <c r="H170" s="40">
        <v>4.43</v>
      </c>
      <c r="I170" s="196"/>
    </row>
    <row r="171" spans="1:9" ht="19.5" x14ac:dyDescent="0.2">
      <c r="A171" s="37" t="s">
        <v>2319</v>
      </c>
      <c r="B171" s="38" t="s">
        <v>2025</v>
      </c>
      <c r="C171" s="39" t="s">
        <v>58</v>
      </c>
      <c r="D171" s="39" t="s">
        <v>2026</v>
      </c>
      <c r="E171" s="38" t="s">
        <v>148</v>
      </c>
      <c r="F171" s="38" t="s">
        <v>2539</v>
      </c>
      <c r="G171" s="39">
        <v>3.68</v>
      </c>
      <c r="H171" s="40">
        <v>1.31</v>
      </c>
      <c r="I171" s="196"/>
    </row>
    <row r="172" spans="1:9" ht="19.5" x14ac:dyDescent="0.2">
      <c r="A172" s="37" t="s">
        <v>2319</v>
      </c>
      <c r="B172" s="38" t="s">
        <v>2333</v>
      </c>
      <c r="C172" s="39" t="s">
        <v>58</v>
      </c>
      <c r="D172" s="39" t="s">
        <v>2334</v>
      </c>
      <c r="E172" s="38" t="s">
        <v>148</v>
      </c>
      <c r="F172" s="38" t="s">
        <v>2540</v>
      </c>
      <c r="G172" s="39">
        <v>4.9800000000000004</v>
      </c>
      <c r="H172" s="40">
        <v>20.29</v>
      </c>
      <c r="I172" s="196"/>
    </row>
    <row r="173" spans="1:9" ht="19.5" x14ac:dyDescent="0.2">
      <c r="A173" s="37" t="s">
        <v>2319</v>
      </c>
      <c r="B173" s="38" t="s">
        <v>2339</v>
      </c>
      <c r="C173" s="39" t="s">
        <v>58</v>
      </c>
      <c r="D173" s="39" t="s">
        <v>2340</v>
      </c>
      <c r="E173" s="38" t="s">
        <v>67</v>
      </c>
      <c r="F173" s="38" t="s">
        <v>2541</v>
      </c>
      <c r="G173" s="39">
        <v>14.63</v>
      </c>
      <c r="H173" s="40">
        <v>1.17</v>
      </c>
      <c r="I173" s="196"/>
    </row>
    <row r="174" spans="1:9" ht="19.5" x14ac:dyDescent="0.2">
      <c r="A174" s="37" t="s">
        <v>2319</v>
      </c>
      <c r="B174" s="38" t="s">
        <v>1760</v>
      </c>
      <c r="C174" s="39" t="s">
        <v>58</v>
      </c>
      <c r="D174" s="39" t="s">
        <v>1761</v>
      </c>
      <c r="E174" s="38" t="s">
        <v>67</v>
      </c>
      <c r="F174" s="38" t="s">
        <v>2520</v>
      </c>
      <c r="G174" s="39">
        <v>30.35</v>
      </c>
      <c r="H174" s="40">
        <v>2.13</v>
      </c>
      <c r="I174" s="196"/>
    </row>
    <row r="175" spans="1:9" ht="19.5" x14ac:dyDescent="0.2">
      <c r="A175" s="37" t="s">
        <v>2319</v>
      </c>
      <c r="B175" s="38" t="s">
        <v>696</v>
      </c>
      <c r="C175" s="39" t="s">
        <v>58</v>
      </c>
      <c r="D175" s="39" t="s">
        <v>697</v>
      </c>
      <c r="E175" s="38" t="s">
        <v>67</v>
      </c>
      <c r="F175" s="38" t="s">
        <v>2515</v>
      </c>
      <c r="G175" s="39">
        <v>28.32</v>
      </c>
      <c r="H175" s="40">
        <v>0.28000000000000003</v>
      </c>
      <c r="I175" s="196"/>
    </row>
    <row r="176" spans="1:9" ht="19.5" x14ac:dyDescent="0.2">
      <c r="A176" s="37" t="s">
        <v>2319</v>
      </c>
      <c r="B176" s="38" t="s">
        <v>700</v>
      </c>
      <c r="C176" s="39" t="s">
        <v>58</v>
      </c>
      <c r="D176" s="39" t="s">
        <v>701</v>
      </c>
      <c r="E176" s="38" t="s">
        <v>67</v>
      </c>
      <c r="F176" s="38" t="s">
        <v>2509</v>
      </c>
      <c r="G176" s="39">
        <v>34.49</v>
      </c>
      <c r="H176" s="40">
        <v>1.38</v>
      </c>
      <c r="I176" s="196"/>
    </row>
    <row r="177" spans="1:9" ht="19.5" x14ac:dyDescent="0.2">
      <c r="A177" s="37" t="s">
        <v>2319</v>
      </c>
      <c r="B177" s="38" t="s">
        <v>660</v>
      </c>
      <c r="C177" s="39" t="s">
        <v>58</v>
      </c>
      <c r="D177" s="39" t="s">
        <v>661</v>
      </c>
      <c r="E177" s="38" t="s">
        <v>67</v>
      </c>
      <c r="F177" s="38" t="s">
        <v>2509</v>
      </c>
      <c r="G177" s="39">
        <v>33.479999999999997</v>
      </c>
      <c r="H177" s="40">
        <v>1.34</v>
      </c>
      <c r="I177" s="196"/>
    </row>
    <row r="178" spans="1:9" ht="19.5" x14ac:dyDescent="0.2">
      <c r="A178" s="37" t="s">
        <v>2319</v>
      </c>
      <c r="B178" s="38" t="s">
        <v>680</v>
      </c>
      <c r="C178" s="39" t="s">
        <v>58</v>
      </c>
      <c r="D178" s="39" t="s">
        <v>681</v>
      </c>
      <c r="E178" s="38" t="s">
        <v>67</v>
      </c>
      <c r="F178" s="38" t="s">
        <v>2528</v>
      </c>
      <c r="G178" s="39">
        <v>35.42</v>
      </c>
      <c r="H178" s="40">
        <v>0.71</v>
      </c>
      <c r="I178" s="196"/>
    </row>
    <row r="179" spans="1:9" ht="19.5" x14ac:dyDescent="0.2">
      <c r="A179" s="37" t="s">
        <v>2319</v>
      </c>
      <c r="B179" s="38" t="s">
        <v>664</v>
      </c>
      <c r="C179" s="39" t="s">
        <v>58</v>
      </c>
      <c r="D179" s="39" t="s">
        <v>665</v>
      </c>
      <c r="E179" s="38" t="s">
        <v>67</v>
      </c>
      <c r="F179" s="38" t="s">
        <v>2528</v>
      </c>
      <c r="G179" s="39">
        <v>29.67</v>
      </c>
      <c r="H179" s="40">
        <v>0.59</v>
      </c>
      <c r="I179" s="196"/>
    </row>
    <row r="180" spans="1:9" ht="29.25" x14ac:dyDescent="0.2">
      <c r="A180" s="37" t="s">
        <v>2319</v>
      </c>
      <c r="B180" s="38" t="s">
        <v>2294</v>
      </c>
      <c r="C180" s="39" t="s">
        <v>58</v>
      </c>
      <c r="D180" s="39" t="s">
        <v>2295</v>
      </c>
      <c r="E180" s="38" t="s">
        <v>60</v>
      </c>
      <c r="F180" s="38" t="s">
        <v>2542</v>
      </c>
      <c r="G180" s="39">
        <v>24.29</v>
      </c>
      <c r="H180" s="40">
        <v>31.63</v>
      </c>
      <c r="I180" s="196"/>
    </row>
    <row r="181" spans="1:9" ht="29.25" x14ac:dyDescent="0.2">
      <c r="A181" s="37" t="s">
        <v>2319</v>
      </c>
      <c r="B181" s="38" t="s">
        <v>2342</v>
      </c>
      <c r="C181" s="39" t="s">
        <v>58</v>
      </c>
      <c r="D181" s="39" t="s">
        <v>2343</v>
      </c>
      <c r="E181" s="38" t="s">
        <v>67</v>
      </c>
      <c r="F181" s="38" t="s">
        <v>2543</v>
      </c>
      <c r="G181" s="39">
        <v>1321.09</v>
      </c>
      <c r="H181" s="40">
        <v>55.65</v>
      </c>
      <c r="I181" s="196"/>
    </row>
    <row r="182" spans="1:9" ht="29.25" x14ac:dyDescent="0.2">
      <c r="A182" s="37" t="s">
        <v>2319</v>
      </c>
      <c r="B182" s="38" t="s">
        <v>2544</v>
      </c>
      <c r="C182" s="39" t="s">
        <v>58</v>
      </c>
      <c r="D182" s="39" t="s">
        <v>2545</v>
      </c>
      <c r="E182" s="38" t="s">
        <v>67</v>
      </c>
      <c r="F182" s="38" t="s">
        <v>2546</v>
      </c>
      <c r="G182" s="39">
        <v>1484.7</v>
      </c>
      <c r="H182" s="40">
        <v>41.69</v>
      </c>
      <c r="I182" s="196"/>
    </row>
    <row r="183" spans="1:9" ht="19.5" x14ac:dyDescent="0.2">
      <c r="A183" s="37" t="s">
        <v>2319</v>
      </c>
      <c r="B183" s="38" t="s">
        <v>538</v>
      </c>
      <c r="C183" s="39" t="s">
        <v>58</v>
      </c>
      <c r="D183" s="39" t="s">
        <v>539</v>
      </c>
      <c r="E183" s="38" t="s">
        <v>67</v>
      </c>
      <c r="F183" s="38" t="s">
        <v>2528</v>
      </c>
      <c r="G183" s="39">
        <v>12.48</v>
      </c>
      <c r="H183" s="40">
        <v>0.25</v>
      </c>
      <c r="I183" s="196"/>
    </row>
    <row r="184" spans="1:9" ht="19.5" x14ac:dyDescent="0.2">
      <c r="A184" s="37" t="s">
        <v>2319</v>
      </c>
      <c r="B184" s="38" t="s">
        <v>542</v>
      </c>
      <c r="C184" s="39" t="s">
        <v>58</v>
      </c>
      <c r="D184" s="39" t="s">
        <v>543</v>
      </c>
      <c r="E184" s="38" t="s">
        <v>67</v>
      </c>
      <c r="F184" s="38" t="s">
        <v>2520</v>
      </c>
      <c r="G184" s="39">
        <v>63.8</v>
      </c>
      <c r="H184" s="40">
        <v>4.4800000000000004</v>
      </c>
      <c r="I184" s="196"/>
    </row>
    <row r="185" spans="1:9" ht="29.25" x14ac:dyDescent="0.2">
      <c r="A185" s="37" t="s">
        <v>2319</v>
      </c>
      <c r="B185" s="38" t="s">
        <v>2347</v>
      </c>
      <c r="C185" s="39" t="s">
        <v>58</v>
      </c>
      <c r="D185" s="39" t="s">
        <v>2348</v>
      </c>
      <c r="E185" s="38" t="s">
        <v>60</v>
      </c>
      <c r="F185" s="38" t="s">
        <v>2542</v>
      </c>
      <c r="G185" s="39">
        <v>48.45</v>
      </c>
      <c r="H185" s="40">
        <v>63.09</v>
      </c>
      <c r="I185" s="196"/>
    </row>
    <row r="186" spans="1:9" ht="39" x14ac:dyDescent="0.2">
      <c r="A186" s="37" t="s">
        <v>2319</v>
      </c>
      <c r="B186" s="38" t="s">
        <v>177</v>
      </c>
      <c r="C186" s="39" t="s">
        <v>58</v>
      </c>
      <c r="D186" s="39" t="s">
        <v>178</v>
      </c>
      <c r="E186" s="38" t="s">
        <v>60</v>
      </c>
      <c r="F186" s="38" t="s">
        <v>2547</v>
      </c>
      <c r="G186" s="39">
        <v>880.9</v>
      </c>
      <c r="H186" s="40">
        <v>29.68</v>
      </c>
      <c r="I186" s="196"/>
    </row>
    <row r="187" spans="1:9" ht="39" x14ac:dyDescent="0.2">
      <c r="A187" s="37" t="s">
        <v>2319</v>
      </c>
      <c r="B187" s="38" t="s">
        <v>2349</v>
      </c>
      <c r="C187" s="39" t="s">
        <v>58</v>
      </c>
      <c r="D187" s="39" t="s">
        <v>2350</v>
      </c>
      <c r="E187" s="38" t="s">
        <v>60</v>
      </c>
      <c r="F187" s="38" t="s">
        <v>2548</v>
      </c>
      <c r="G187" s="39">
        <v>469.85</v>
      </c>
      <c r="H187" s="40">
        <v>11.3</v>
      </c>
      <c r="I187" s="196"/>
    </row>
    <row r="188" spans="1:9" ht="19.5" x14ac:dyDescent="0.2">
      <c r="A188" s="37" t="s">
        <v>2319</v>
      </c>
      <c r="B188" s="38" t="s">
        <v>2472</v>
      </c>
      <c r="C188" s="39" t="s">
        <v>58</v>
      </c>
      <c r="D188" s="39" t="s">
        <v>2473</v>
      </c>
      <c r="E188" s="38" t="s">
        <v>67</v>
      </c>
      <c r="F188" s="38" t="s">
        <v>2522</v>
      </c>
      <c r="G188" s="39">
        <v>93.81</v>
      </c>
      <c r="H188" s="40">
        <v>4.7</v>
      </c>
      <c r="I188" s="196"/>
    </row>
    <row r="189" spans="1:9" ht="19.5" x14ac:dyDescent="0.2">
      <c r="A189" s="37" t="s">
        <v>2319</v>
      </c>
      <c r="B189" s="38" t="s">
        <v>2549</v>
      </c>
      <c r="C189" s="39" t="s">
        <v>58</v>
      </c>
      <c r="D189" s="39" t="s">
        <v>2550</v>
      </c>
      <c r="E189" s="38" t="s">
        <v>67</v>
      </c>
      <c r="F189" s="38" t="s">
        <v>2528</v>
      </c>
      <c r="G189" s="39">
        <v>128.22999999999999</v>
      </c>
      <c r="H189" s="40">
        <v>2.57</v>
      </c>
      <c r="I189" s="196"/>
    </row>
    <row r="190" spans="1:9" ht="29.25" x14ac:dyDescent="0.2">
      <c r="A190" s="37" t="s">
        <v>2319</v>
      </c>
      <c r="B190" s="38" t="s">
        <v>2352</v>
      </c>
      <c r="C190" s="39" t="s">
        <v>58</v>
      </c>
      <c r="D190" s="39" t="s">
        <v>2353</v>
      </c>
      <c r="E190" s="38" t="s">
        <v>60</v>
      </c>
      <c r="F190" s="38" t="s">
        <v>6</v>
      </c>
      <c r="G190" s="39">
        <v>76.97</v>
      </c>
      <c r="H190" s="40">
        <v>76.97</v>
      </c>
      <c r="I190" s="196"/>
    </row>
    <row r="191" spans="1:9" ht="19.5" x14ac:dyDescent="0.2">
      <c r="A191" s="37" t="s">
        <v>2319</v>
      </c>
      <c r="B191" s="38" t="s">
        <v>2354</v>
      </c>
      <c r="C191" s="39" t="s">
        <v>58</v>
      </c>
      <c r="D191" s="39" t="s">
        <v>2355</v>
      </c>
      <c r="E191" s="38" t="s">
        <v>60</v>
      </c>
      <c r="F191" s="38" t="s">
        <v>6</v>
      </c>
      <c r="G191" s="39">
        <v>18.14</v>
      </c>
      <c r="H191" s="40">
        <v>18.14</v>
      </c>
      <c r="I191" s="196"/>
    </row>
    <row r="192" spans="1:9" ht="19.5" x14ac:dyDescent="0.2">
      <c r="A192" s="37" t="s">
        <v>2319</v>
      </c>
      <c r="B192" s="38" t="s">
        <v>2356</v>
      </c>
      <c r="C192" s="39" t="s">
        <v>58</v>
      </c>
      <c r="D192" s="39" t="s">
        <v>2357</v>
      </c>
      <c r="E192" s="38" t="s">
        <v>148</v>
      </c>
      <c r="F192" s="38" t="s">
        <v>2551</v>
      </c>
      <c r="G192" s="39">
        <v>20.8</v>
      </c>
      <c r="H192" s="40">
        <v>15.2</v>
      </c>
      <c r="I192" s="196"/>
    </row>
    <row r="193" spans="1:9" ht="19.5" x14ac:dyDescent="0.2">
      <c r="A193" s="37" t="s">
        <v>2319</v>
      </c>
      <c r="B193" s="38" t="s">
        <v>2017</v>
      </c>
      <c r="C193" s="39" t="s">
        <v>58</v>
      </c>
      <c r="D193" s="39" t="s">
        <v>2018</v>
      </c>
      <c r="E193" s="38" t="s">
        <v>67</v>
      </c>
      <c r="F193" s="38" t="s">
        <v>2528</v>
      </c>
      <c r="G193" s="39">
        <v>18.62</v>
      </c>
      <c r="H193" s="40">
        <v>0.37</v>
      </c>
      <c r="I193" s="196"/>
    </row>
    <row r="194" spans="1:9" ht="19.5" x14ac:dyDescent="0.2">
      <c r="A194" s="37" t="s">
        <v>2319</v>
      </c>
      <c r="B194" s="38" t="s">
        <v>2364</v>
      </c>
      <c r="C194" s="39" t="s">
        <v>58</v>
      </c>
      <c r="D194" s="39" t="s">
        <v>2365</v>
      </c>
      <c r="E194" s="38" t="s">
        <v>60</v>
      </c>
      <c r="F194" s="38" t="s">
        <v>2552</v>
      </c>
      <c r="G194" s="39">
        <v>93.77</v>
      </c>
      <c r="H194" s="40">
        <v>28.14</v>
      </c>
      <c r="I194" s="196"/>
    </row>
    <row r="195" spans="1:9" ht="19.5" x14ac:dyDescent="0.2">
      <c r="A195" s="37" t="s">
        <v>2319</v>
      </c>
      <c r="B195" s="38" t="s">
        <v>2367</v>
      </c>
      <c r="C195" s="39" t="s">
        <v>58</v>
      </c>
      <c r="D195" s="39" t="s">
        <v>2368</v>
      </c>
      <c r="E195" s="38" t="s">
        <v>60</v>
      </c>
      <c r="F195" s="38" t="s">
        <v>2553</v>
      </c>
      <c r="G195" s="39">
        <v>75.25</v>
      </c>
      <c r="H195" s="40">
        <v>44.83</v>
      </c>
      <c r="I195" s="196"/>
    </row>
    <row r="196" spans="1:9" ht="19.5" x14ac:dyDescent="0.2">
      <c r="A196" s="37" t="s">
        <v>2319</v>
      </c>
      <c r="B196" s="38" t="s">
        <v>2370</v>
      </c>
      <c r="C196" s="39" t="s">
        <v>58</v>
      </c>
      <c r="D196" s="39" t="s">
        <v>2371</v>
      </c>
      <c r="E196" s="38" t="s">
        <v>60</v>
      </c>
      <c r="F196" s="38" t="s">
        <v>2554</v>
      </c>
      <c r="G196" s="39">
        <v>108.25</v>
      </c>
      <c r="H196" s="40">
        <v>90.32</v>
      </c>
      <c r="I196" s="196"/>
    </row>
    <row r="197" spans="1:9" ht="19.5" x14ac:dyDescent="0.2">
      <c r="A197" s="37" t="s">
        <v>2319</v>
      </c>
      <c r="B197" s="38" t="s">
        <v>2492</v>
      </c>
      <c r="C197" s="39" t="s">
        <v>58</v>
      </c>
      <c r="D197" s="39" t="s">
        <v>2493</v>
      </c>
      <c r="E197" s="38" t="s">
        <v>60</v>
      </c>
      <c r="F197" s="38" t="s">
        <v>2555</v>
      </c>
      <c r="G197" s="39">
        <v>108.02</v>
      </c>
      <c r="H197" s="40">
        <v>8.44</v>
      </c>
      <c r="I197" s="196"/>
    </row>
    <row r="198" spans="1:9" ht="19.5" x14ac:dyDescent="0.2">
      <c r="A198" s="37" t="s">
        <v>2319</v>
      </c>
      <c r="B198" s="38" t="s">
        <v>371</v>
      </c>
      <c r="C198" s="39" t="s">
        <v>58</v>
      </c>
      <c r="D198" s="39" t="s">
        <v>372</v>
      </c>
      <c r="E198" s="38" t="s">
        <v>67</v>
      </c>
      <c r="F198" s="38" t="s">
        <v>2508</v>
      </c>
      <c r="G198" s="39">
        <v>611.86</v>
      </c>
      <c r="H198" s="40">
        <v>18.41</v>
      </c>
      <c r="I198" s="196"/>
    </row>
    <row r="199" spans="1:9" ht="19.5" x14ac:dyDescent="0.2">
      <c r="A199" s="37" t="s">
        <v>2319</v>
      </c>
      <c r="B199" s="38" t="s">
        <v>2556</v>
      </c>
      <c r="C199" s="39" t="s">
        <v>58</v>
      </c>
      <c r="D199" s="39" t="s">
        <v>2557</v>
      </c>
      <c r="E199" s="38" t="s">
        <v>67</v>
      </c>
      <c r="F199" s="38" t="s">
        <v>2520</v>
      </c>
      <c r="G199" s="39">
        <v>108.09</v>
      </c>
      <c r="H199" s="40">
        <v>7.59</v>
      </c>
      <c r="I199" s="196"/>
    </row>
    <row r="200" spans="1:9" ht="29.25" x14ac:dyDescent="0.2">
      <c r="A200" s="37" t="s">
        <v>2319</v>
      </c>
      <c r="B200" s="38" t="s">
        <v>514</v>
      </c>
      <c r="C200" s="39" t="s">
        <v>58</v>
      </c>
      <c r="D200" s="39" t="s">
        <v>515</v>
      </c>
      <c r="E200" s="38" t="s">
        <v>67</v>
      </c>
      <c r="F200" s="38" t="s">
        <v>2558</v>
      </c>
      <c r="G200" s="39">
        <v>499.45</v>
      </c>
      <c r="H200" s="40">
        <v>2.5</v>
      </c>
      <c r="I200" s="196"/>
    </row>
    <row r="201" spans="1:9" ht="29.25" x14ac:dyDescent="0.2">
      <c r="A201" s="37" t="s">
        <v>2319</v>
      </c>
      <c r="B201" s="38" t="s">
        <v>510</v>
      </c>
      <c r="C201" s="39" t="s">
        <v>58</v>
      </c>
      <c r="D201" s="39" t="s">
        <v>511</v>
      </c>
      <c r="E201" s="38" t="s">
        <v>67</v>
      </c>
      <c r="F201" s="38" t="s">
        <v>2558</v>
      </c>
      <c r="G201" s="39">
        <v>476.32</v>
      </c>
      <c r="H201" s="40">
        <v>2.38</v>
      </c>
      <c r="I201" s="196"/>
    </row>
    <row r="202" spans="1:9" ht="19.5" x14ac:dyDescent="0.2">
      <c r="A202" s="37" t="s">
        <v>2319</v>
      </c>
      <c r="B202" s="38" t="s">
        <v>2373</v>
      </c>
      <c r="C202" s="39" t="s">
        <v>58</v>
      </c>
      <c r="D202" s="39" t="s">
        <v>2374</v>
      </c>
      <c r="E202" s="38" t="s">
        <v>67</v>
      </c>
      <c r="F202" s="38" t="s">
        <v>2515</v>
      </c>
      <c r="G202" s="39">
        <v>213.36</v>
      </c>
      <c r="H202" s="40">
        <v>2.14</v>
      </c>
      <c r="I202" s="196"/>
    </row>
    <row r="203" spans="1:9" ht="19.5" x14ac:dyDescent="0.2">
      <c r="A203" s="37" t="s">
        <v>2319</v>
      </c>
      <c r="B203" s="38" t="s">
        <v>2375</v>
      </c>
      <c r="C203" s="39" t="s">
        <v>58</v>
      </c>
      <c r="D203" s="39" t="s">
        <v>2376</v>
      </c>
      <c r="E203" s="38" t="s">
        <v>60</v>
      </c>
      <c r="F203" s="38" t="s">
        <v>2559</v>
      </c>
      <c r="G203" s="39">
        <v>15.5</v>
      </c>
      <c r="H203" s="40">
        <v>50.95</v>
      </c>
      <c r="I203" s="196"/>
    </row>
    <row r="204" spans="1:9" ht="19.5" x14ac:dyDescent="0.2">
      <c r="A204" s="37" t="s">
        <v>2319</v>
      </c>
      <c r="B204" s="38" t="s">
        <v>2560</v>
      </c>
      <c r="C204" s="39" t="s">
        <v>58</v>
      </c>
      <c r="D204" s="39" t="s">
        <v>2561</v>
      </c>
      <c r="E204" s="38" t="s">
        <v>148</v>
      </c>
      <c r="F204" s="38" t="s">
        <v>2562</v>
      </c>
      <c r="G204" s="39">
        <v>40.57</v>
      </c>
      <c r="H204" s="40">
        <v>3.38</v>
      </c>
      <c r="I204" s="196"/>
    </row>
    <row r="205" spans="1:9" ht="19.5" x14ac:dyDescent="0.2">
      <c r="A205" s="37" t="s">
        <v>2319</v>
      </c>
      <c r="B205" s="38" t="s">
        <v>2563</v>
      </c>
      <c r="C205" s="39" t="s">
        <v>58</v>
      </c>
      <c r="D205" s="39" t="s">
        <v>2564</v>
      </c>
      <c r="E205" s="38" t="s">
        <v>67</v>
      </c>
      <c r="F205" s="38" t="s">
        <v>2562</v>
      </c>
      <c r="G205" s="39">
        <v>255.15</v>
      </c>
      <c r="H205" s="40">
        <v>21.29</v>
      </c>
      <c r="I205" s="196"/>
    </row>
    <row r="206" spans="1:9" ht="19.5" x14ac:dyDescent="0.2">
      <c r="A206" s="37" t="s">
        <v>2319</v>
      </c>
      <c r="B206" s="38" t="s">
        <v>2565</v>
      </c>
      <c r="C206" s="39" t="s">
        <v>58</v>
      </c>
      <c r="D206" s="39" t="s">
        <v>2566</v>
      </c>
      <c r="E206" s="38" t="s">
        <v>67</v>
      </c>
      <c r="F206" s="38" t="s">
        <v>2516</v>
      </c>
      <c r="G206" s="39">
        <v>18.59</v>
      </c>
      <c r="H206" s="40">
        <v>1.1100000000000001</v>
      </c>
      <c r="I206" s="196"/>
    </row>
    <row r="207" spans="1:9" ht="19.5" x14ac:dyDescent="0.2">
      <c r="A207" s="37" t="s">
        <v>2319</v>
      </c>
      <c r="B207" s="38" t="s">
        <v>2567</v>
      </c>
      <c r="C207" s="39" t="s">
        <v>58</v>
      </c>
      <c r="D207" s="39" t="s">
        <v>2568</v>
      </c>
      <c r="E207" s="38" t="s">
        <v>148</v>
      </c>
      <c r="F207" s="38" t="s">
        <v>2569</v>
      </c>
      <c r="G207" s="39">
        <v>24.89</v>
      </c>
      <c r="H207" s="40">
        <v>1.1599999999999999</v>
      </c>
      <c r="I207" s="196"/>
    </row>
    <row r="208" spans="1:9" ht="19.5" x14ac:dyDescent="0.2">
      <c r="A208" s="37" t="s">
        <v>2319</v>
      </c>
      <c r="B208" s="38" t="s">
        <v>2570</v>
      </c>
      <c r="C208" s="39" t="s">
        <v>58</v>
      </c>
      <c r="D208" s="39" t="s">
        <v>2571</v>
      </c>
      <c r="E208" s="38" t="s">
        <v>67</v>
      </c>
      <c r="F208" s="38" t="s">
        <v>2528</v>
      </c>
      <c r="G208" s="39">
        <v>22.4</v>
      </c>
      <c r="H208" s="40">
        <v>0.44</v>
      </c>
      <c r="I208" s="196"/>
    </row>
    <row r="209" spans="1:9" ht="19.5" x14ac:dyDescent="0.2">
      <c r="A209" s="37" t="s">
        <v>2319</v>
      </c>
      <c r="B209" s="38" t="s">
        <v>2572</v>
      </c>
      <c r="C209" s="39" t="s">
        <v>58</v>
      </c>
      <c r="D209" s="39" t="s">
        <v>2573</v>
      </c>
      <c r="E209" s="38" t="s">
        <v>67</v>
      </c>
      <c r="F209" s="38" t="s">
        <v>2509</v>
      </c>
      <c r="G209" s="39">
        <v>40.49</v>
      </c>
      <c r="H209" s="40">
        <v>1.62</v>
      </c>
      <c r="I209" s="196"/>
    </row>
    <row r="210" spans="1:9" ht="19.5" x14ac:dyDescent="0.2">
      <c r="A210" s="37" t="s">
        <v>2319</v>
      </c>
      <c r="B210" s="38" t="s">
        <v>2574</v>
      </c>
      <c r="C210" s="39" t="s">
        <v>58</v>
      </c>
      <c r="D210" s="39" t="s">
        <v>2575</v>
      </c>
      <c r="E210" s="38" t="s">
        <v>67</v>
      </c>
      <c r="F210" s="38" t="s">
        <v>2528</v>
      </c>
      <c r="G210" s="39">
        <v>44.86</v>
      </c>
      <c r="H210" s="40">
        <v>0.89</v>
      </c>
      <c r="I210" s="196"/>
    </row>
    <row r="211" spans="1:9" ht="29.25" x14ac:dyDescent="0.2">
      <c r="A211" s="37" t="s">
        <v>2319</v>
      </c>
      <c r="B211" s="38" t="s">
        <v>2576</v>
      </c>
      <c r="C211" s="39" t="s">
        <v>58</v>
      </c>
      <c r="D211" s="39" t="s">
        <v>2577</v>
      </c>
      <c r="E211" s="38" t="s">
        <v>67</v>
      </c>
      <c r="F211" s="38" t="s">
        <v>2528</v>
      </c>
      <c r="G211" s="39">
        <v>47.65</v>
      </c>
      <c r="H211" s="40">
        <v>0.95</v>
      </c>
      <c r="I211" s="196"/>
    </row>
    <row r="212" spans="1:9" ht="29.25" x14ac:dyDescent="0.2">
      <c r="A212" s="37" t="s">
        <v>2319</v>
      </c>
      <c r="B212" s="38" t="s">
        <v>1302</v>
      </c>
      <c r="C212" s="39" t="s">
        <v>58</v>
      </c>
      <c r="D212" s="39" t="s">
        <v>1303</v>
      </c>
      <c r="E212" s="38" t="s">
        <v>67</v>
      </c>
      <c r="F212" s="38" t="s">
        <v>2528</v>
      </c>
      <c r="G212" s="39">
        <v>29.86</v>
      </c>
      <c r="H212" s="40">
        <v>0.59</v>
      </c>
      <c r="I212" s="196"/>
    </row>
    <row r="213" spans="1:9" ht="29.25" x14ac:dyDescent="0.2">
      <c r="A213" s="37" t="s">
        <v>2319</v>
      </c>
      <c r="B213" s="38" t="s">
        <v>2578</v>
      </c>
      <c r="C213" s="39" t="s">
        <v>58</v>
      </c>
      <c r="D213" s="39" t="s">
        <v>2579</v>
      </c>
      <c r="E213" s="38" t="s">
        <v>67</v>
      </c>
      <c r="F213" s="38" t="s">
        <v>2515</v>
      </c>
      <c r="G213" s="39">
        <v>31.54</v>
      </c>
      <c r="H213" s="40">
        <v>0.31</v>
      </c>
      <c r="I213" s="196"/>
    </row>
    <row r="214" spans="1:9" ht="19.5" x14ac:dyDescent="0.2">
      <c r="A214" s="37" t="s">
        <v>2319</v>
      </c>
      <c r="B214" s="38" t="s">
        <v>2500</v>
      </c>
      <c r="C214" s="39" t="s">
        <v>58</v>
      </c>
      <c r="D214" s="39" t="s">
        <v>2501</v>
      </c>
      <c r="E214" s="38" t="s">
        <v>60</v>
      </c>
      <c r="F214" s="38" t="s">
        <v>2511</v>
      </c>
      <c r="G214" s="39">
        <v>8.9</v>
      </c>
      <c r="H214" s="40">
        <v>2.89</v>
      </c>
      <c r="I214" s="196"/>
    </row>
    <row r="215" spans="1:9" ht="19.5" x14ac:dyDescent="0.2">
      <c r="A215" s="37" t="s">
        <v>2319</v>
      </c>
      <c r="B215" s="38" t="s">
        <v>708</v>
      </c>
      <c r="C215" s="39" t="s">
        <v>65</v>
      </c>
      <c r="D215" s="39" t="s">
        <v>709</v>
      </c>
      <c r="E215" s="38" t="s">
        <v>67</v>
      </c>
      <c r="F215" s="38" t="s">
        <v>2580</v>
      </c>
      <c r="G215" s="39">
        <v>269.67</v>
      </c>
      <c r="H215" s="40">
        <v>37.869999999999997</v>
      </c>
      <c r="I215" s="196"/>
    </row>
    <row r="216" spans="1:9" ht="19.5" x14ac:dyDescent="0.2">
      <c r="A216" s="37" t="s">
        <v>2319</v>
      </c>
      <c r="B216" s="38" t="s">
        <v>2503</v>
      </c>
      <c r="C216" s="39" t="s">
        <v>58</v>
      </c>
      <c r="D216" s="39" t="s">
        <v>2504</v>
      </c>
      <c r="E216" s="38" t="s">
        <v>60</v>
      </c>
      <c r="F216" s="38" t="s">
        <v>6</v>
      </c>
      <c r="G216" s="39">
        <v>67.72</v>
      </c>
      <c r="H216" s="40">
        <v>67.72</v>
      </c>
      <c r="I216" s="196"/>
    </row>
    <row r="217" spans="1:9" x14ac:dyDescent="0.2">
      <c r="A217" s="37" t="s">
        <v>90</v>
      </c>
      <c r="B217" s="38" t="s">
        <v>44</v>
      </c>
      <c r="C217" s="39" t="s">
        <v>45</v>
      </c>
      <c r="D217" s="39" t="s">
        <v>3</v>
      </c>
      <c r="E217" s="38" t="s">
        <v>46</v>
      </c>
      <c r="F217" s="38" t="s">
        <v>47</v>
      </c>
      <c r="G217" s="39" t="s">
        <v>48</v>
      </c>
      <c r="H217" s="40" t="s">
        <v>4</v>
      </c>
      <c r="I217" s="196"/>
    </row>
    <row r="218" spans="1:9" ht="19.5" x14ac:dyDescent="0.2">
      <c r="A218" s="37" t="s">
        <v>62</v>
      </c>
      <c r="B218" s="38" t="s">
        <v>91</v>
      </c>
      <c r="C218" s="39" t="s">
        <v>65</v>
      </c>
      <c r="D218" s="39" t="s">
        <v>92</v>
      </c>
      <c r="E218" s="38" t="s">
        <v>60</v>
      </c>
      <c r="F218" s="38" t="s">
        <v>6</v>
      </c>
      <c r="G218" s="39">
        <v>1325.89</v>
      </c>
      <c r="H218" s="40">
        <v>1325.89</v>
      </c>
      <c r="I218" s="196"/>
    </row>
    <row r="219" spans="1:9" ht="19.5" x14ac:dyDescent="0.2">
      <c r="A219" s="37" t="s">
        <v>2319</v>
      </c>
      <c r="B219" s="38" t="s">
        <v>2443</v>
      </c>
      <c r="C219" s="39" t="s">
        <v>58</v>
      </c>
      <c r="D219" s="39" t="s">
        <v>2444</v>
      </c>
      <c r="E219" s="38" t="s">
        <v>67</v>
      </c>
      <c r="F219" s="38" t="s">
        <v>2581</v>
      </c>
      <c r="G219" s="39">
        <v>422.5</v>
      </c>
      <c r="H219" s="40">
        <v>40.22</v>
      </c>
      <c r="I219" s="196"/>
    </row>
    <row r="220" spans="1:9" ht="19.5" x14ac:dyDescent="0.2">
      <c r="A220" s="37" t="s">
        <v>2319</v>
      </c>
      <c r="B220" s="38" t="s">
        <v>2320</v>
      </c>
      <c r="C220" s="39" t="s">
        <v>58</v>
      </c>
      <c r="D220" s="39" t="s">
        <v>2321</v>
      </c>
      <c r="E220" s="38" t="s">
        <v>67</v>
      </c>
      <c r="F220" s="38" t="s">
        <v>2582</v>
      </c>
      <c r="G220" s="39">
        <v>103.4</v>
      </c>
      <c r="H220" s="40">
        <v>19.68</v>
      </c>
      <c r="I220" s="196"/>
    </row>
    <row r="221" spans="1:9" ht="19.5" x14ac:dyDescent="0.2">
      <c r="A221" s="37" t="s">
        <v>2319</v>
      </c>
      <c r="B221" s="38" t="s">
        <v>2323</v>
      </c>
      <c r="C221" s="39" t="s">
        <v>58</v>
      </c>
      <c r="D221" s="39" t="s">
        <v>2324</v>
      </c>
      <c r="E221" s="38" t="s">
        <v>60</v>
      </c>
      <c r="F221" s="38" t="s">
        <v>2583</v>
      </c>
      <c r="G221" s="39">
        <v>744.77</v>
      </c>
      <c r="H221" s="40">
        <v>119.16</v>
      </c>
      <c r="I221" s="196"/>
    </row>
    <row r="222" spans="1:9" ht="19.5" x14ac:dyDescent="0.2">
      <c r="A222" s="37" t="s">
        <v>2319</v>
      </c>
      <c r="B222" s="38" t="s">
        <v>2326</v>
      </c>
      <c r="C222" s="39" t="s">
        <v>58</v>
      </c>
      <c r="D222" s="39" t="s">
        <v>2327</v>
      </c>
      <c r="E222" s="38" t="s">
        <v>148</v>
      </c>
      <c r="F222" s="38" t="s">
        <v>2584</v>
      </c>
      <c r="G222" s="39">
        <v>8.33</v>
      </c>
      <c r="H222" s="40">
        <v>8.5</v>
      </c>
      <c r="I222" s="196"/>
    </row>
    <row r="223" spans="1:9" ht="19.5" x14ac:dyDescent="0.2">
      <c r="A223" s="37" t="s">
        <v>2319</v>
      </c>
      <c r="B223" s="38" t="s">
        <v>2025</v>
      </c>
      <c r="C223" s="39" t="s">
        <v>58</v>
      </c>
      <c r="D223" s="39" t="s">
        <v>2026</v>
      </c>
      <c r="E223" s="38" t="s">
        <v>148</v>
      </c>
      <c r="F223" s="38" t="s">
        <v>2585</v>
      </c>
      <c r="G223" s="39">
        <v>3.68</v>
      </c>
      <c r="H223" s="40">
        <v>3.25</v>
      </c>
      <c r="I223" s="196"/>
    </row>
    <row r="224" spans="1:9" ht="19.5" x14ac:dyDescent="0.2">
      <c r="A224" s="37" t="s">
        <v>2319</v>
      </c>
      <c r="B224" s="38" t="s">
        <v>2333</v>
      </c>
      <c r="C224" s="39" t="s">
        <v>58</v>
      </c>
      <c r="D224" s="39" t="s">
        <v>2334</v>
      </c>
      <c r="E224" s="38" t="s">
        <v>148</v>
      </c>
      <c r="F224" s="38" t="s">
        <v>2586</v>
      </c>
      <c r="G224" s="39">
        <v>4.9800000000000004</v>
      </c>
      <c r="H224" s="40">
        <v>20.440000000000001</v>
      </c>
      <c r="I224" s="196"/>
    </row>
    <row r="225" spans="1:9" ht="19.5" x14ac:dyDescent="0.2">
      <c r="A225" s="37" t="s">
        <v>2319</v>
      </c>
      <c r="B225" s="38" t="s">
        <v>2339</v>
      </c>
      <c r="C225" s="39" t="s">
        <v>58</v>
      </c>
      <c r="D225" s="39" t="s">
        <v>2340</v>
      </c>
      <c r="E225" s="38" t="s">
        <v>67</v>
      </c>
      <c r="F225" s="38" t="s">
        <v>2587</v>
      </c>
      <c r="G225" s="39">
        <v>14.63</v>
      </c>
      <c r="H225" s="40">
        <v>5.57</v>
      </c>
      <c r="I225" s="196"/>
    </row>
    <row r="226" spans="1:9" ht="19.5" x14ac:dyDescent="0.2">
      <c r="A226" s="37" t="s">
        <v>2319</v>
      </c>
      <c r="B226" s="38" t="s">
        <v>696</v>
      </c>
      <c r="C226" s="39" t="s">
        <v>58</v>
      </c>
      <c r="D226" s="39" t="s">
        <v>697</v>
      </c>
      <c r="E226" s="38" t="s">
        <v>67</v>
      </c>
      <c r="F226" s="38" t="s">
        <v>2582</v>
      </c>
      <c r="G226" s="39">
        <v>28.32</v>
      </c>
      <c r="H226" s="40">
        <v>5.39</v>
      </c>
      <c r="I226" s="196"/>
    </row>
    <row r="227" spans="1:9" ht="19.5" x14ac:dyDescent="0.2">
      <c r="A227" s="37" t="s">
        <v>2319</v>
      </c>
      <c r="B227" s="38" t="s">
        <v>664</v>
      </c>
      <c r="C227" s="39" t="s">
        <v>58</v>
      </c>
      <c r="D227" s="39" t="s">
        <v>665</v>
      </c>
      <c r="E227" s="38" t="s">
        <v>67</v>
      </c>
      <c r="F227" s="38" t="s">
        <v>2582</v>
      </c>
      <c r="G227" s="39">
        <v>29.67</v>
      </c>
      <c r="H227" s="40">
        <v>5.64</v>
      </c>
      <c r="I227" s="196"/>
    </row>
    <row r="228" spans="1:9" ht="29.25" x14ac:dyDescent="0.2">
      <c r="A228" s="37" t="s">
        <v>2319</v>
      </c>
      <c r="B228" s="38" t="s">
        <v>2294</v>
      </c>
      <c r="C228" s="39" t="s">
        <v>58</v>
      </c>
      <c r="D228" s="39" t="s">
        <v>2295</v>
      </c>
      <c r="E228" s="38" t="s">
        <v>60</v>
      </c>
      <c r="F228" s="38" t="s">
        <v>2588</v>
      </c>
      <c r="G228" s="39">
        <v>24.29</v>
      </c>
      <c r="H228" s="40">
        <v>34.42</v>
      </c>
      <c r="I228" s="196"/>
    </row>
    <row r="229" spans="1:9" ht="29.25" x14ac:dyDescent="0.2">
      <c r="A229" s="37" t="s">
        <v>2319</v>
      </c>
      <c r="B229" s="38" t="s">
        <v>2589</v>
      </c>
      <c r="C229" s="39" t="s">
        <v>58</v>
      </c>
      <c r="D229" s="39" t="s">
        <v>2590</v>
      </c>
      <c r="E229" s="38" t="s">
        <v>67</v>
      </c>
      <c r="F229" s="38" t="s">
        <v>2591</v>
      </c>
      <c r="G229" s="39">
        <v>1020.16</v>
      </c>
      <c r="H229" s="40">
        <v>291.45</v>
      </c>
      <c r="I229" s="196"/>
    </row>
    <row r="230" spans="1:9" ht="19.5" x14ac:dyDescent="0.2">
      <c r="A230" s="37" t="s">
        <v>2319</v>
      </c>
      <c r="B230" s="38" t="s">
        <v>538</v>
      </c>
      <c r="C230" s="39" t="s">
        <v>58</v>
      </c>
      <c r="D230" s="39" t="s">
        <v>539</v>
      </c>
      <c r="E230" s="38" t="s">
        <v>67</v>
      </c>
      <c r="F230" s="38" t="s">
        <v>2581</v>
      </c>
      <c r="G230" s="39">
        <v>12.48</v>
      </c>
      <c r="H230" s="40">
        <v>1.18</v>
      </c>
      <c r="I230" s="196"/>
    </row>
    <row r="231" spans="1:9" ht="19.5" x14ac:dyDescent="0.2">
      <c r="A231" s="37" t="s">
        <v>2319</v>
      </c>
      <c r="B231" s="38" t="s">
        <v>580</v>
      </c>
      <c r="C231" s="39" t="s">
        <v>58</v>
      </c>
      <c r="D231" s="39" t="s">
        <v>581</v>
      </c>
      <c r="E231" s="38" t="s">
        <v>67</v>
      </c>
      <c r="F231" s="38" t="s">
        <v>2592</v>
      </c>
      <c r="G231" s="39">
        <v>81.73</v>
      </c>
      <c r="H231" s="40">
        <v>3.89</v>
      </c>
      <c r="I231" s="196"/>
    </row>
    <row r="232" spans="1:9" ht="29.25" x14ac:dyDescent="0.2">
      <c r="A232" s="37" t="s">
        <v>2319</v>
      </c>
      <c r="B232" s="38" t="s">
        <v>2347</v>
      </c>
      <c r="C232" s="39" t="s">
        <v>58</v>
      </c>
      <c r="D232" s="39" t="s">
        <v>2348</v>
      </c>
      <c r="E232" s="38" t="s">
        <v>60</v>
      </c>
      <c r="F232" s="38" t="s">
        <v>2588</v>
      </c>
      <c r="G232" s="39">
        <v>48.45</v>
      </c>
      <c r="H232" s="40">
        <v>68.650000000000006</v>
      </c>
      <c r="I232" s="196"/>
    </row>
    <row r="233" spans="1:9" ht="39" x14ac:dyDescent="0.2">
      <c r="A233" s="37" t="s">
        <v>2319</v>
      </c>
      <c r="B233" s="38" t="s">
        <v>2349</v>
      </c>
      <c r="C233" s="39" t="s">
        <v>58</v>
      </c>
      <c r="D233" s="39" t="s">
        <v>2350</v>
      </c>
      <c r="E233" s="38" t="s">
        <v>60</v>
      </c>
      <c r="F233" s="38" t="s">
        <v>2582</v>
      </c>
      <c r="G233" s="39">
        <v>469.85</v>
      </c>
      <c r="H233" s="40">
        <v>89.45</v>
      </c>
      <c r="I233" s="196"/>
    </row>
    <row r="234" spans="1:9" ht="29.25" x14ac:dyDescent="0.2">
      <c r="A234" s="37" t="s">
        <v>2319</v>
      </c>
      <c r="B234" s="38" t="s">
        <v>2352</v>
      </c>
      <c r="C234" s="39" t="s">
        <v>58</v>
      </c>
      <c r="D234" s="39" t="s">
        <v>2353</v>
      </c>
      <c r="E234" s="38" t="s">
        <v>60</v>
      </c>
      <c r="F234" s="38" t="s">
        <v>6</v>
      </c>
      <c r="G234" s="39">
        <v>76.97</v>
      </c>
      <c r="H234" s="40">
        <v>76.97</v>
      </c>
      <c r="I234" s="196"/>
    </row>
    <row r="235" spans="1:9" ht="19.5" x14ac:dyDescent="0.2">
      <c r="A235" s="37" t="s">
        <v>2319</v>
      </c>
      <c r="B235" s="38" t="s">
        <v>2354</v>
      </c>
      <c r="C235" s="39" t="s">
        <v>58</v>
      </c>
      <c r="D235" s="39" t="s">
        <v>2355</v>
      </c>
      <c r="E235" s="38" t="s">
        <v>60</v>
      </c>
      <c r="F235" s="38" t="s">
        <v>6</v>
      </c>
      <c r="G235" s="39">
        <v>18.14</v>
      </c>
      <c r="H235" s="40">
        <v>18.14</v>
      </c>
      <c r="I235" s="196"/>
    </row>
    <row r="236" spans="1:9" ht="19.5" x14ac:dyDescent="0.2">
      <c r="A236" s="37" t="s">
        <v>2319</v>
      </c>
      <c r="B236" s="38" t="s">
        <v>2356</v>
      </c>
      <c r="C236" s="39" t="s">
        <v>58</v>
      </c>
      <c r="D236" s="39" t="s">
        <v>2357</v>
      </c>
      <c r="E236" s="38" t="s">
        <v>148</v>
      </c>
      <c r="F236" s="38" t="s">
        <v>2593</v>
      </c>
      <c r="G236" s="39">
        <v>20.8</v>
      </c>
      <c r="H236" s="40">
        <v>17.350000000000001</v>
      </c>
      <c r="I236" s="196"/>
    </row>
    <row r="237" spans="1:9" ht="19.5" x14ac:dyDescent="0.2">
      <c r="A237" s="37" t="s">
        <v>2319</v>
      </c>
      <c r="B237" s="38" t="s">
        <v>2017</v>
      </c>
      <c r="C237" s="39" t="s">
        <v>58</v>
      </c>
      <c r="D237" s="39" t="s">
        <v>2018</v>
      </c>
      <c r="E237" s="38" t="s">
        <v>67</v>
      </c>
      <c r="F237" s="38" t="s">
        <v>2581</v>
      </c>
      <c r="G237" s="39">
        <v>18.62</v>
      </c>
      <c r="H237" s="40">
        <v>1.77</v>
      </c>
      <c r="I237" s="196"/>
    </row>
    <row r="238" spans="1:9" ht="19.5" x14ac:dyDescent="0.2">
      <c r="A238" s="37" t="s">
        <v>2319</v>
      </c>
      <c r="B238" s="38" t="s">
        <v>2359</v>
      </c>
      <c r="C238" s="39" t="s">
        <v>58</v>
      </c>
      <c r="D238" s="39" t="s">
        <v>2360</v>
      </c>
      <c r="E238" s="38" t="s">
        <v>148</v>
      </c>
      <c r="F238" s="38" t="s">
        <v>2594</v>
      </c>
      <c r="G238" s="39">
        <v>8.48</v>
      </c>
      <c r="H238" s="40">
        <v>4.3</v>
      </c>
      <c r="I238" s="196"/>
    </row>
    <row r="239" spans="1:9" x14ac:dyDescent="0.2">
      <c r="A239" s="37" t="s">
        <v>2319</v>
      </c>
      <c r="B239" s="38" t="s">
        <v>2362</v>
      </c>
      <c r="C239" s="39" t="s">
        <v>58</v>
      </c>
      <c r="D239" s="39" t="s">
        <v>2363</v>
      </c>
      <c r="E239" s="38" t="s">
        <v>67</v>
      </c>
      <c r="F239" s="38" t="s">
        <v>2582</v>
      </c>
      <c r="G239" s="39">
        <v>42.34</v>
      </c>
      <c r="H239" s="40">
        <v>8.06</v>
      </c>
      <c r="I239" s="196"/>
    </row>
    <row r="240" spans="1:9" ht="19.5" x14ac:dyDescent="0.2">
      <c r="A240" s="37" t="s">
        <v>2319</v>
      </c>
      <c r="B240" s="38" t="s">
        <v>2364</v>
      </c>
      <c r="C240" s="39" t="s">
        <v>58</v>
      </c>
      <c r="D240" s="39" t="s">
        <v>2365</v>
      </c>
      <c r="E240" s="38" t="s">
        <v>60</v>
      </c>
      <c r="F240" s="38" t="s">
        <v>2595</v>
      </c>
      <c r="G240" s="39">
        <v>93.77</v>
      </c>
      <c r="H240" s="40">
        <v>123.6</v>
      </c>
      <c r="I240" s="196"/>
    </row>
    <row r="241" spans="1:9" ht="19.5" x14ac:dyDescent="0.2">
      <c r="A241" s="37" t="s">
        <v>2319</v>
      </c>
      <c r="B241" s="38" t="s">
        <v>2370</v>
      </c>
      <c r="C241" s="39" t="s">
        <v>58</v>
      </c>
      <c r="D241" s="39" t="s">
        <v>2371</v>
      </c>
      <c r="E241" s="38" t="s">
        <v>60</v>
      </c>
      <c r="F241" s="38" t="s">
        <v>2596</v>
      </c>
      <c r="G241" s="39">
        <v>108.25</v>
      </c>
      <c r="H241" s="40">
        <v>70.3</v>
      </c>
      <c r="I241" s="196"/>
    </row>
    <row r="242" spans="1:9" ht="19.5" x14ac:dyDescent="0.2">
      <c r="A242" s="37" t="s">
        <v>2319</v>
      </c>
      <c r="B242" s="38" t="s">
        <v>2486</v>
      </c>
      <c r="C242" s="39" t="s">
        <v>58</v>
      </c>
      <c r="D242" s="39" t="s">
        <v>2487</v>
      </c>
      <c r="E242" s="38" t="s">
        <v>60</v>
      </c>
      <c r="F242" s="38" t="s">
        <v>2597</v>
      </c>
      <c r="G242" s="39">
        <v>135.13</v>
      </c>
      <c r="H242" s="40">
        <v>102.56</v>
      </c>
      <c r="I242" s="196"/>
    </row>
    <row r="243" spans="1:9" ht="19.5" x14ac:dyDescent="0.2">
      <c r="A243" s="37" t="s">
        <v>2319</v>
      </c>
      <c r="B243" s="38" t="s">
        <v>2598</v>
      </c>
      <c r="C243" s="39" t="s">
        <v>58</v>
      </c>
      <c r="D243" s="39" t="s">
        <v>2599</v>
      </c>
      <c r="E243" s="38" t="s">
        <v>67</v>
      </c>
      <c r="F243" s="38" t="s">
        <v>2582</v>
      </c>
      <c r="G243" s="39">
        <v>37.29</v>
      </c>
      <c r="H243" s="40">
        <v>7.1</v>
      </c>
      <c r="I243" s="196"/>
    </row>
    <row r="244" spans="1:9" ht="29.25" x14ac:dyDescent="0.2">
      <c r="A244" s="37" t="s">
        <v>2319</v>
      </c>
      <c r="B244" s="38" t="s">
        <v>510</v>
      </c>
      <c r="C244" s="39" t="s">
        <v>58</v>
      </c>
      <c r="D244" s="39" t="s">
        <v>511</v>
      </c>
      <c r="E244" s="38" t="s">
        <v>67</v>
      </c>
      <c r="F244" s="38" t="s">
        <v>2592</v>
      </c>
      <c r="G244" s="39">
        <v>476.32</v>
      </c>
      <c r="H244" s="40">
        <v>22.67</v>
      </c>
      <c r="I244" s="196"/>
    </row>
    <row r="245" spans="1:9" ht="19.5" x14ac:dyDescent="0.2">
      <c r="A245" s="37" t="s">
        <v>2319</v>
      </c>
      <c r="B245" s="38" t="s">
        <v>2373</v>
      </c>
      <c r="C245" s="39" t="s">
        <v>58</v>
      </c>
      <c r="D245" s="39" t="s">
        <v>2374</v>
      </c>
      <c r="E245" s="38" t="s">
        <v>67</v>
      </c>
      <c r="F245" s="38" t="s">
        <v>2581</v>
      </c>
      <c r="G245" s="39">
        <v>213.36</v>
      </c>
      <c r="H245" s="40">
        <v>20.309999999999999</v>
      </c>
      <c r="I245" s="196"/>
    </row>
    <row r="246" spans="1:9" ht="19.5" x14ac:dyDescent="0.2">
      <c r="A246" s="37" t="s">
        <v>2319</v>
      </c>
      <c r="B246" s="38" t="s">
        <v>2375</v>
      </c>
      <c r="C246" s="39" t="s">
        <v>58</v>
      </c>
      <c r="D246" s="39" t="s">
        <v>2376</v>
      </c>
      <c r="E246" s="38" t="s">
        <v>60</v>
      </c>
      <c r="F246" s="38" t="s">
        <v>2600</v>
      </c>
      <c r="G246" s="39">
        <v>15.5</v>
      </c>
      <c r="H246" s="40">
        <v>84.53</v>
      </c>
      <c r="I246" s="196"/>
    </row>
    <row r="247" spans="1:9" ht="19.5" x14ac:dyDescent="0.2">
      <c r="A247" s="37" t="s">
        <v>2319</v>
      </c>
      <c r="B247" s="38" t="s">
        <v>708</v>
      </c>
      <c r="C247" s="39" t="s">
        <v>65</v>
      </c>
      <c r="D247" s="39" t="s">
        <v>709</v>
      </c>
      <c r="E247" s="38" t="s">
        <v>67</v>
      </c>
      <c r="F247" s="38" t="s">
        <v>2582</v>
      </c>
      <c r="G247" s="39">
        <v>269.67</v>
      </c>
      <c r="H247" s="40">
        <v>51.34</v>
      </c>
      <c r="I247" s="196"/>
    </row>
    <row r="248" spans="1:9" x14ac:dyDescent="0.2">
      <c r="A248" s="37" t="s">
        <v>94</v>
      </c>
      <c r="B248" s="38" t="s">
        <v>44</v>
      </c>
      <c r="C248" s="39" t="s">
        <v>45</v>
      </c>
      <c r="D248" s="39" t="s">
        <v>3</v>
      </c>
      <c r="E248" s="38" t="s">
        <v>46</v>
      </c>
      <c r="F248" s="38" t="s">
        <v>47</v>
      </c>
      <c r="G248" s="39" t="s">
        <v>48</v>
      </c>
      <c r="H248" s="40" t="s">
        <v>4</v>
      </c>
      <c r="I248" s="196"/>
    </row>
    <row r="249" spans="1:9" ht="19.5" x14ac:dyDescent="0.2">
      <c r="A249" s="37" t="s">
        <v>62</v>
      </c>
      <c r="B249" s="38" t="s">
        <v>95</v>
      </c>
      <c r="C249" s="39" t="s">
        <v>65</v>
      </c>
      <c r="D249" s="39" t="s">
        <v>96</v>
      </c>
      <c r="E249" s="38" t="s">
        <v>60</v>
      </c>
      <c r="F249" s="38" t="s">
        <v>6</v>
      </c>
      <c r="G249" s="39">
        <v>724</v>
      </c>
      <c r="H249" s="40">
        <v>724</v>
      </c>
      <c r="I249" s="196"/>
    </row>
    <row r="250" spans="1:9" ht="29.25" x14ac:dyDescent="0.2">
      <c r="A250" s="37" t="s">
        <v>2319</v>
      </c>
      <c r="B250" s="38" t="s">
        <v>2380</v>
      </c>
      <c r="C250" s="39" t="s">
        <v>58</v>
      </c>
      <c r="D250" s="39" t="s">
        <v>2381</v>
      </c>
      <c r="E250" s="38" t="s">
        <v>67</v>
      </c>
      <c r="F250" s="38" t="s">
        <v>2601</v>
      </c>
      <c r="G250" s="39">
        <v>499.45</v>
      </c>
      <c r="H250" s="40">
        <v>11.09</v>
      </c>
      <c r="I250" s="196"/>
    </row>
    <row r="251" spans="1:9" ht="39" x14ac:dyDescent="0.2">
      <c r="A251" s="37" t="s">
        <v>2319</v>
      </c>
      <c r="B251" s="38" t="s">
        <v>2383</v>
      </c>
      <c r="C251" s="39" t="s">
        <v>58</v>
      </c>
      <c r="D251" s="39" t="s">
        <v>2384</v>
      </c>
      <c r="E251" s="38" t="s">
        <v>67</v>
      </c>
      <c r="F251" s="38" t="s">
        <v>2601</v>
      </c>
      <c r="G251" s="39">
        <v>263.17</v>
      </c>
      <c r="H251" s="40">
        <v>5.84</v>
      </c>
      <c r="I251" s="196"/>
    </row>
    <row r="252" spans="1:9" ht="19.5" x14ac:dyDescent="0.2">
      <c r="A252" s="37" t="s">
        <v>2319</v>
      </c>
      <c r="B252" s="38" t="s">
        <v>2392</v>
      </c>
      <c r="C252" s="39" t="s">
        <v>58</v>
      </c>
      <c r="D252" s="39" t="s">
        <v>2393</v>
      </c>
      <c r="E252" s="38" t="s">
        <v>148</v>
      </c>
      <c r="F252" s="38" t="s">
        <v>2602</v>
      </c>
      <c r="G252" s="39">
        <v>21.98</v>
      </c>
      <c r="H252" s="40">
        <v>4.66</v>
      </c>
      <c r="I252" s="196"/>
    </row>
    <row r="253" spans="1:9" ht="19.5" x14ac:dyDescent="0.2">
      <c r="A253" s="37" t="s">
        <v>2319</v>
      </c>
      <c r="B253" s="38" t="s">
        <v>1532</v>
      </c>
      <c r="C253" s="39" t="s">
        <v>58</v>
      </c>
      <c r="D253" s="39" t="s">
        <v>1533</v>
      </c>
      <c r="E253" s="38" t="s">
        <v>67</v>
      </c>
      <c r="F253" s="38" t="s">
        <v>2603</v>
      </c>
      <c r="G253" s="39">
        <v>9.01</v>
      </c>
      <c r="H253" s="40">
        <v>1.4</v>
      </c>
      <c r="I253" s="196"/>
    </row>
    <row r="254" spans="1:9" ht="19.5" x14ac:dyDescent="0.2">
      <c r="A254" s="37" t="s">
        <v>2319</v>
      </c>
      <c r="B254" s="38" t="s">
        <v>1512</v>
      </c>
      <c r="C254" s="39" t="s">
        <v>58</v>
      </c>
      <c r="D254" s="39" t="s">
        <v>1513</v>
      </c>
      <c r="E254" s="38" t="s">
        <v>67</v>
      </c>
      <c r="F254" s="38" t="s">
        <v>2601</v>
      </c>
      <c r="G254" s="39">
        <v>9.77</v>
      </c>
      <c r="H254" s="40">
        <v>0.21</v>
      </c>
      <c r="I254" s="196"/>
    </row>
    <row r="255" spans="1:9" ht="19.5" x14ac:dyDescent="0.2">
      <c r="A255" s="37" t="s">
        <v>2319</v>
      </c>
      <c r="B255" s="38" t="s">
        <v>1587</v>
      </c>
      <c r="C255" s="39" t="s">
        <v>58</v>
      </c>
      <c r="D255" s="39" t="s">
        <v>1588</v>
      </c>
      <c r="E255" s="38" t="s">
        <v>67</v>
      </c>
      <c r="F255" s="38" t="s">
        <v>2604</v>
      </c>
      <c r="G255" s="39">
        <v>12.45</v>
      </c>
      <c r="H255" s="40">
        <v>0.55000000000000004</v>
      </c>
      <c r="I255" s="196"/>
    </row>
    <row r="256" spans="1:9" ht="19.5" x14ac:dyDescent="0.2">
      <c r="A256" s="37" t="s">
        <v>2319</v>
      </c>
      <c r="B256" s="38" t="s">
        <v>1183</v>
      </c>
      <c r="C256" s="39" t="s">
        <v>58</v>
      </c>
      <c r="D256" s="39" t="s">
        <v>1184</v>
      </c>
      <c r="E256" s="38" t="s">
        <v>148</v>
      </c>
      <c r="F256" s="38" t="s">
        <v>2605</v>
      </c>
      <c r="G256" s="39">
        <v>26.45</v>
      </c>
      <c r="H256" s="40">
        <v>5.93</v>
      </c>
      <c r="I256" s="196"/>
    </row>
    <row r="257" spans="1:9" ht="29.25" x14ac:dyDescent="0.2">
      <c r="A257" s="37" t="s">
        <v>2319</v>
      </c>
      <c r="B257" s="38" t="s">
        <v>2408</v>
      </c>
      <c r="C257" s="39" t="s">
        <v>58</v>
      </c>
      <c r="D257" s="39" t="s">
        <v>2409</v>
      </c>
      <c r="E257" s="38" t="s">
        <v>67</v>
      </c>
      <c r="F257" s="38" t="s">
        <v>2606</v>
      </c>
      <c r="G257" s="39">
        <v>14.45</v>
      </c>
      <c r="H257" s="40">
        <v>2.56</v>
      </c>
      <c r="I257" s="196"/>
    </row>
    <row r="258" spans="1:9" ht="19.5" x14ac:dyDescent="0.2">
      <c r="A258" s="37" t="s">
        <v>2319</v>
      </c>
      <c r="B258" s="38" t="s">
        <v>2415</v>
      </c>
      <c r="C258" s="39" t="s">
        <v>58</v>
      </c>
      <c r="D258" s="39" t="s">
        <v>2416</v>
      </c>
      <c r="E258" s="38" t="s">
        <v>67</v>
      </c>
      <c r="F258" s="38" t="s">
        <v>2601</v>
      </c>
      <c r="G258" s="39">
        <v>23.67</v>
      </c>
      <c r="H258" s="40">
        <v>0.52</v>
      </c>
      <c r="I258" s="196"/>
    </row>
    <row r="259" spans="1:9" ht="29.25" x14ac:dyDescent="0.2">
      <c r="A259" s="37" t="s">
        <v>2319</v>
      </c>
      <c r="B259" s="38" t="s">
        <v>2418</v>
      </c>
      <c r="C259" s="39" t="s">
        <v>58</v>
      </c>
      <c r="D259" s="39" t="s">
        <v>2419</v>
      </c>
      <c r="E259" s="38" t="s">
        <v>67</v>
      </c>
      <c r="F259" s="38" t="s">
        <v>2601</v>
      </c>
      <c r="G259" s="39">
        <v>26.12</v>
      </c>
      <c r="H259" s="40">
        <v>0.57999999999999996</v>
      </c>
      <c r="I259" s="196"/>
    </row>
    <row r="260" spans="1:9" ht="19.5" x14ac:dyDescent="0.2">
      <c r="A260" s="37" t="s">
        <v>2319</v>
      </c>
      <c r="B260" s="38" t="s">
        <v>2421</v>
      </c>
      <c r="C260" s="39" t="s">
        <v>58</v>
      </c>
      <c r="D260" s="39" t="s">
        <v>2422</v>
      </c>
      <c r="E260" s="38" t="s">
        <v>148</v>
      </c>
      <c r="F260" s="38" t="s">
        <v>2607</v>
      </c>
      <c r="G260" s="39">
        <v>16.03</v>
      </c>
      <c r="H260" s="40">
        <v>1.63</v>
      </c>
      <c r="I260" s="196"/>
    </row>
    <row r="261" spans="1:9" ht="19.5" x14ac:dyDescent="0.2">
      <c r="A261" s="37" t="s">
        <v>2319</v>
      </c>
      <c r="B261" s="38" t="s">
        <v>2424</v>
      </c>
      <c r="C261" s="39" t="s">
        <v>58</v>
      </c>
      <c r="D261" s="39" t="s">
        <v>2425</v>
      </c>
      <c r="E261" s="38" t="s">
        <v>67</v>
      </c>
      <c r="F261" s="38" t="s">
        <v>2608</v>
      </c>
      <c r="G261" s="39">
        <v>7.01</v>
      </c>
      <c r="H261" s="40">
        <v>0.62</v>
      </c>
      <c r="I261" s="196"/>
    </row>
    <row r="262" spans="1:9" ht="19.5" x14ac:dyDescent="0.2">
      <c r="A262" s="37" t="s">
        <v>2319</v>
      </c>
      <c r="B262" s="38" t="s">
        <v>2443</v>
      </c>
      <c r="C262" s="39" t="s">
        <v>58</v>
      </c>
      <c r="D262" s="39" t="s">
        <v>2444</v>
      </c>
      <c r="E262" s="38" t="s">
        <v>67</v>
      </c>
      <c r="F262" s="38" t="s">
        <v>2604</v>
      </c>
      <c r="G262" s="39">
        <v>422.5</v>
      </c>
      <c r="H262" s="40">
        <v>18.77</v>
      </c>
      <c r="I262" s="196"/>
    </row>
    <row r="263" spans="1:9" ht="19.5" x14ac:dyDescent="0.2">
      <c r="A263" s="37" t="s">
        <v>2319</v>
      </c>
      <c r="B263" s="38" t="s">
        <v>2320</v>
      </c>
      <c r="C263" s="39" t="s">
        <v>58</v>
      </c>
      <c r="D263" s="39" t="s">
        <v>2321</v>
      </c>
      <c r="E263" s="38" t="s">
        <v>67</v>
      </c>
      <c r="F263" s="38" t="s">
        <v>2604</v>
      </c>
      <c r="G263" s="39">
        <v>103.4</v>
      </c>
      <c r="H263" s="40">
        <v>4.59</v>
      </c>
      <c r="I263" s="196"/>
    </row>
    <row r="264" spans="1:9" ht="19.5" x14ac:dyDescent="0.2">
      <c r="A264" s="37" t="s">
        <v>2319</v>
      </c>
      <c r="B264" s="38" t="s">
        <v>2326</v>
      </c>
      <c r="C264" s="39" t="s">
        <v>58</v>
      </c>
      <c r="D264" s="39" t="s">
        <v>2327</v>
      </c>
      <c r="E264" s="38" t="s">
        <v>148</v>
      </c>
      <c r="F264" s="38" t="s">
        <v>2609</v>
      </c>
      <c r="G264" s="39">
        <v>8.33</v>
      </c>
      <c r="H264" s="40">
        <v>6.03</v>
      </c>
      <c r="I264" s="196"/>
    </row>
    <row r="265" spans="1:9" ht="19.5" x14ac:dyDescent="0.2">
      <c r="A265" s="37" t="s">
        <v>2319</v>
      </c>
      <c r="B265" s="38" t="s">
        <v>2025</v>
      </c>
      <c r="C265" s="39" t="s">
        <v>58</v>
      </c>
      <c r="D265" s="39" t="s">
        <v>2026</v>
      </c>
      <c r="E265" s="38" t="s">
        <v>148</v>
      </c>
      <c r="F265" s="38" t="s">
        <v>2610</v>
      </c>
      <c r="G265" s="39">
        <v>3.68</v>
      </c>
      <c r="H265" s="40">
        <v>3.7</v>
      </c>
      <c r="I265" s="196"/>
    </row>
    <row r="266" spans="1:9" ht="19.5" x14ac:dyDescent="0.2">
      <c r="A266" s="37" t="s">
        <v>2319</v>
      </c>
      <c r="B266" s="38" t="s">
        <v>2333</v>
      </c>
      <c r="C266" s="39" t="s">
        <v>58</v>
      </c>
      <c r="D266" s="39" t="s">
        <v>2334</v>
      </c>
      <c r="E266" s="38" t="s">
        <v>148</v>
      </c>
      <c r="F266" s="38" t="s">
        <v>2611</v>
      </c>
      <c r="G266" s="39">
        <v>4.9800000000000004</v>
      </c>
      <c r="H266" s="40">
        <v>23.3</v>
      </c>
      <c r="I266" s="196"/>
    </row>
    <row r="267" spans="1:9" ht="19.5" x14ac:dyDescent="0.2">
      <c r="A267" s="37" t="s">
        <v>2319</v>
      </c>
      <c r="B267" s="38" t="s">
        <v>2339</v>
      </c>
      <c r="C267" s="39" t="s">
        <v>58</v>
      </c>
      <c r="D267" s="39" t="s">
        <v>2340</v>
      </c>
      <c r="E267" s="38" t="s">
        <v>67</v>
      </c>
      <c r="F267" s="38" t="s">
        <v>2612</v>
      </c>
      <c r="G267" s="39">
        <v>14.63</v>
      </c>
      <c r="H267" s="40">
        <v>1.95</v>
      </c>
      <c r="I267" s="196"/>
    </row>
    <row r="268" spans="1:9" ht="19.5" x14ac:dyDescent="0.2">
      <c r="A268" s="37" t="s">
        <v>2319</v>
      </c>
      <c r="B268" s="38" t="s">
        <v>700</v>
      </c>
      <c r="C268" s="39" t="s">
        <v>58</v>
      </c>
      <c r="D268" s="39" t="s">
        <v>701</v>
      </c>
      <c r="E268" s="38" t="s">
        <v>67</v>
      </c>
      <c r="F268" s="38" t="s">
        <v>2604</v>
      </c>
      <c r="G268" s="39">
        <v>34.49</v>
      </c>
      <c r="H268" s="40">
        <v>1.53</v>
      </c>
      <c r="I268" s="196"/>
    </row>
    <row r="269" spans="1:9" ht="19.5" x14ac:dyDescent="0.2">
      <c r="A269" s="37" t="s">
        <v>2319</v>
      </c>
      <c r="B269" s="38" t="s">
        <v>2613</v>
      </c>
      <c r="C269" s="39" t="s">
        <v>58</v>
      </c>
      <c r="D269" s="39" t="s">
        <v>2614</v>
      </c>
      <c r="E269" s="38" t="s">
        <v>67</v>
      </c>
      <c r="F269" s="38" t="s">
        <v>2604</v>
      </c>
      <c r="G269" s="39">
        <v>43.31</v>
      </c>
      <c r="H269" s="40">
        <v>1.92</v>
      </c>
      <c r="I269" s="196"/>
    </row>
    <row r="270" spans="1:9" ht="19.5" x14ac:dyDescent="0.2">
      <c r="A270" s="37" t="s">
        <v>2319</v>
      </c>
      <c r="B270" s="38" t="s">
        <v>660</v>
      </c>
      <c r="C270" s="39" t="s">
        <v>58</v>
      </c>
      <c r="D270" s="39" t="s">
        <v>661</v>
      </c>
      <c r="E270" s="38" t="s">
        <v>67</v>
      </c>
      <c r="F270" s="38" t="s">
        <v>2604</v>
      </c>
      <c r="G270" s="39">
        <v>33.479999999999997</v>
      </c>
      <c r="H270" s="40">
        <v>1.48</v>
      </c>
      <c r="I270" s="196"/>
    </row>
    <row r="271" spans="1:9" ht="19.5" x14ac:dyDescent="0.2">
      <c r="A271" s="37" t="s">
        <v>2319</v>
      </c>
      <c r="B271" s="38" t="s">
        <v>680</v>
      </c>
      <c r="C271" s="39" t="s">
        <v>58</v>
      </c>
      <c r="D271" s="39" t="s">
        <v>681</v>
      </c>
      <c r="E271" s="38" t="s">
        <v>67</v>
      </c>
      <c r="F271" s="38" t="s">
        <v>2615</v>
      </c>
      <c r="G271" s="39">
        <v>35.42</v>
      </c>
      <c r="H271" s="40">
        <v>2.36</v>
      </c>
      <c r="I271" s="196"/>
    </row>
    <row r="272" spans="1:9" ht="19.5" x14ac:dyDescent="0.2">
      <c r="A272" s="37" t="s">
        <v>2319</v>
      </c>
      <c r="B272" s="38" t="s">
        <v>672</v>
      </c>
      <c r="C272" s="39" t="s">
        <v>58</v>
      </c>
      <c r="D272" s="39" t="s">
        <v>673</v>
      </c>
      <c r="E272" s="38" t="s">
        <v>67</v>
      </c>
      <c r="F272" s="38" t="s">
        <v>2604</v>
      </c>
      <c r="G272" s="39">
        <v>31.61</v>
      </c>
      <c r="H272" s="40">
        <v>1.4</v>
      </c>
      <c r="I272" s="196"/>
    </row>
    <row r="273" spans="1:9" ht="29.25" x14ac:dyDescent="0.2">
      <c r="A273" s="37" t="s">
        <v>2319</v>
      </c>
      <c r="B273" s="38" t="s">
        <v>2294</v>
      </c>
      <c r="C273" s="39" t="s">
        <v>58</v>
      </c>
      <c r="D273" s="39" t="s">
        <v>2295</v>
      </c>
      <c r="E273" s="38" t="s">
        <v>60</v>
      </c>
      <c r="F273" s="38" t="s">
        <v>2616</v>
      </c>
      <c r="G273" s="39">
        <v>24.29</v>
      </c>
      <c r="H273" s="40">
        <v>35.229999999999997</v>
      </c>
      <c r="I273" s="196"/>
    </row>
    <row r="274" spans="1:9" ht="29.25" x14ac:dyDescent="0.2">
      <c r="A274" s="37" t="s">
        <v>2319</v>
      </c>
      <c r="B274" s="38" t="s">
        <v>2342</v>
      </c>
      <c r="C274" s="39" t="s">
        <v>58</v>
      </c>
      <c r="D274" s="39" t="s">
        <v>2343</v>
      </c>
      <c r="E274" s="38" t="s">
        <v>67</v>
      </c>
      <c r="F274" s="38" t="s">
        <v>2608</v>
      </c>
      <c r="G274" s="39">
        <v>1321.09</v>
      </c>
      <c r="H274" s="40">
        <v>117.41</v>
      </c>
      <c r="I274" s="196"/>
    </row>
    <row r="275" spans="1:9" ht="19.5" x14ac:dyDescent="0.2">
      <c r="A275" s="37" t="s">
        <v>2319</v>
      </c>
      <c r="B275" s="38" t="s">
        <v>2617</v>
      </c>
      <c r="C275" s="39" t="s">
        <v>58</v>
      </c>
      <c r="D275" s="39" t="s">
        <v>2618</v>
      </c>
      <c r="E275" s="38" t="s">
        <v>148</v>
      </c>
      <c r="F275" s="38" t="s">
        <v>2619</v>
      </c>
      <c r="G275" s="39">
        <v>28.77</v>
      </c>
      <c r="H275" s="40">
        <v>5.17</v>
      </c>
      <c r="I275" s="196"/>
    </row>
    <row r="276" spans="1:9" ht="19.5" x14ac:dyDescent="0.2">
      <c r="A276" s="37" t="s">
        <v>2319</v>
      </c>
      <c r="B276" s="38" t="s">
        <v>2620</v>
      </c>
      <c r="C276" s="39" t="s">
        <v>58</v>
      </c>
      <c r="D276" s="39" t="s">
        <v>2621</v>
      </c>
      <c r="E276" s="38" t="s">
        <v>148</v>
      </c>
      <c r="F276" s="38" t="s">
        <v>2622</v>
      </c>
      <c r="G276" s="39">
        <v>57.88</v>
      </c>
      <c r="H276" s="40">
        <v>31.25</v>
      </c>
      <c r="I276" s="196"/>
    </row>
    <row r="277" spans="1:9" ht="19.5" x14ac:dyDescent="0.2">
      <c r="A277" s="37" t="s">
        <v>2319</v>
      </c>
      <c r="B277" s="38" t="s">
        <v>798</v>
      </c>
      <c r="C277" s="39" t="s">
        <v>58</v>
      </c>
      <c r="D277" s="39" t="s">
        <v>799</v>
      </c>
      <c r="E277" s="38" t="s">
        <v>148</v>
      </c>
      <c r="F277" s="38" t="s">
        <v>2623</v>
      </c>
      <c r="G277" s="39">
        <v>39.909999999999997</v>
      </c>
      <c r="H277" s="40">
        <v>0.26</v>
      </c>
      <c r="I277" s="196"/>
    </row>
    <row r="278" spans="1:9" ht="29.25" x14ac:dyDescent="0.2">
      <c r="A278" s="37" t="s">
        <v>2319</v>
      </c>
      <c r="B278" s="38" t="s">
        <v>782</v>
      </c>
      <c r="C278" s="39" t="s">
        <v>58</v>
      </c>
      <c r="D278" s="39" t="s">
        <v>783</v>
      </c>
      <c r="E278" s="38" t="s">
        <v>67</v>
      </c>
      <c r="F278" s="38" t="s">
        <v>2601</v>
      </c>
      <c r="G278" s="39">
        <v>42.23</v>
      </c>
      <c r="H278" s="40">
        <v>0.93</v>
      </c>
      <c r="I278" s="196"/>
    </row>
    <row r="279" spans="1:9" ht="19.5" x14ac:dyDescent="0.2">
      <c r="A279" s="37" t="s">
        <v>2319</v>
      </c>
      <c r="B279" s="38" t="s">
        <v>538</v>
      </c>
      <c r="C279" s="39" t="s">
        <v>58</v>
      </c>
      <c r="D279" s="39" t="s">
        <v>539</v>
      </c>
      <c r="E279" s="38" t="s">
        <v>67</v>
      </c>
      <c r="F279" s="38" t="s">
        <v>2615</v>
      </c>
      <c r="G279" s="39">
        <v>12.48</v>
      </c>
      <c r="H279" s="40">
        <v>0.83</v>
      </c>
      <c r="I279" s="196"/>
    </row>
    <row r="280" spans="1:9" ht="19.5" x14ac:dyDescent="0.2">
      <c r="A280" s="37" t="s">
        <v>2319</v>
      </c>
      <c r="B280" s="38" t="s">
        <v>557</v>
      </c>
      <c r="C280" s="39" t="s">
        <v>58</v>
      </c>
      <c r="D280" s="39" t="s">
        <v>558</v>
      </c>
      <c r="E280" s="38" t="s">
        <v>67</v>
      </c>
      <c r="F280" s="38" t="s">
        <v>2601</v>
      </c>
      <c r="G280" s="39">
        <v>58.07</v>
      </c>
      <c r="H280" s="40">
        <v>1.29</v>
      </c>
      <c r="I280" s="196"/>
    </row>
    <row r="281" spans="1:9" ht="19.5" x14ac:dyDescent="0.2">
      <c r="A281" s="37" t="s">
        <v>2319</v>
      </c>
      <c r="B281" s="38" t="s">
        <v>920</v>
      </c>
      <c r="C281" s="39" t="s">
        <v>58</v>
      </c>
      <c r="D281" s="39" t="s">
        <v>921</v>
      </c>
      <c r="E281" s="38" t="s">
        <v>67</v>
      </c>
      <c r="F281" s="38" t="s">
        <v>2601</v>
      </c>
      <c r="G281" s="39">
        <v>60.68</v>
      </c>
      <c r="H281" s="40">
        <v>1.34</v>
      </c>
      <c r="I281" s="196"/>
    </row>
    <row r="282" spans="1:9" ht="19.5" x14ac:dyDescent="0.2">
      <c r="A282" s="37" t="s">
        <v>2319</v>
      </c>
      <c r="B282" s="38" t="s">
        <v>926</v>
      </c>
      <c r="C282" s="39" t="s">
        <v>58</v>
      </c>
      <c r="D282" s="39" t="s">
        <v>927</v>
      </c>
      <c r="E282" s="38" t="s">
        <v>67</v>
      </c>
      <c r="F282" s="38" t="s">
        <v>2601</v>
      </c>
      <c r="G282" s="39">
        <v>98.25</v>
      </c>
      <c r="H282" s="40">
        <v>2.1800000000000002</v>
      </c>
      <c r="I282" s="196"/>
    </row>
    <row r="283" spans="1:9" ht="29.25" x14ac:dyDescent="0.2">
      <c r="A283" s="37" t="s">
        <v>2319</v>
      </c>
      <c r="B283" s="38" t="s">
        <v>2347</v>
      </c>
      <c r="C283" s="39" t="s">
        <v>58</v>
      </c>
      <c r="D283" s="39" t="s">
        <v>2348</v>
      </c>
      <c r="E283" s="38" t="s">
        <v>60</v>
      </c>
      <c r="F283" s="38" t="s">
        <v>2616</v>
      </c>
      <c r="G283" s="39">
        <v>48.45</v>
      </c>
      <c r="H283" s="40">
        <v>70.28</v>
      </c>
      <c r="I283" s="196"/>
    </row>
    <row r="284" spans="1:9" ht="39" x14ac:dyDescent="0.2">
      <c r="A284" s="37" t="s">
        <v>2319</v>
      </c>
      <c r="B284" s="38" t="s">
        <v>2349</v>
      </c>
      <c r="C284" s="39" t="s">
        <v>58</v>
      </c>
      <c r="D284" s="39" t="s">
        <v>2350</v>
      </c>
      <c r="E284" s="38" t="s">
        <v>60</v>
      </c>
      <c r="F284" s="38" t="s">
        <v>2615</v>
      </c>
      <c r="G284" s="39">
        <v>469.85</v>
      </c>
      <c r="H284" s="40">
        <v>31.32</v>
      </c>
      <c r="I284" s="196"/>
    </row>
    <row r="285" spans="1:9" ht="19.5" x14ac:dyDescent="0.2">
      <c r="A285" s="37" t="s">
        <v>2319</v>
      </c>
      <c r="B285" s="38" t="s">
        <v>2472</v>
      </c>
      <c r="C285" s="39" t="s">
        <v>58</v>
      </c>
      <c r="D285" s="39" t="s">
        <v>2473</v>
      </c>
      <c r="E285" s="38" t="s">
        <v>67</v>
      </c>
      <c r="F285" s="38" t="s">
        <v>2604</v>
      </c>
      <c r="G285" s="39">
        <v>93.81</v>
      </c>
      <c r="H285" s="40">
        <v>4.16</v>
      </c>
      <c r="I285" s="196"/>
    </row>
    <row r="286" spans="1:9" ht="29.25" x14ac:dyDescent="0.2">
      <c r="A286" s="37" t="s">
        <v>2319</v>
      </c>
      <c r="B286" s="38" t="s">
        <v>2352</v>
      </c>
      <c r="C286" s="39" t="s">
        <v>58</v>
      </c>
      <c r="D286" s="39" t="s">
        <v>2353</v>
      </c>
      <c r="E286" s="38" t="s">
        <v>60</v>
      </c>
      <c r="F286" s="38" t="s">
        <v>6</v>
      </c>
      <c r="G286" s="39">
        <v>76.97</v>
      </c>
      <c r="H286" s="40">
        <v>76.97</v>
      </c>
      <c r="I286" s="196"/>
    </row>
    <row r="287" spans="1:9" ht="19.5" x14ac:dyDescent="0.2">
      <c r="A287" s="37" t="s">
        <v>2319</v>
      </c>
      <c r="B287" s="38" t="s">
        <v>2354</v>
      </c>
      <c r="C287" s="39" t="s">
        <v>58</v>
      </c>
      <c r="D287" s="39" t="s">
        <v>2355</v>
      </c>
      <c r="E287" s="38" t="s">
        <v>60</v>
      </c>
      <c r="F287" s="38" t="s">
        <v>6</v>
      </c>
      <c r="G287" s="39">
        <v>18.14</v>
      </c>
      <c r="H287" s="40">
        <v>18.14</v>
      </c>
      <c r="I287" s="196"/>
    </row>
    <row r="288" spans="1:9" ht="19.5" x14ac:dyDescent="0.2">
      <c r="A288" s="37" t="s">
        <v>2319</v>
      </c>
      <c r="B288" s="38" t="s">
        <v>2356</v>
      </c>
      <c r="C288" s="39" t="s">
        <v>58</v>
      </c>
      <c r="D288" s="39" t="s">
        <v>2357</v>
      </c>
      <c r="E288" s="38" t="s">
        <v>148</v>
      </c>
      <c r="F288" s="38" t="s">
        <v>2624</v>
      </c>
      <c r="G288" s="39">
        <v>20.8</v>
      </c>
      <c r="H288" s="40">
        <v>17.89</v>
      </c>
      <c r="I288" s="196"/>
    </row>
    <row r="289" spans="1:9" ht="19.5" x14ac:dyDescent="0.2">
      <c r="A289" s="37" t="s">
        <v>2319</v>
      </c>
      <c r="B289" s="38" t="s">
        <v>2475</v>
      </c>
      <c r="C289" s="39" t="s">
        <v>58</v>
      </c>
      <c r="D289" s="39" t="s">
        <v>2476</v>
      </c>
      <c r="E289" s="38" t="s">
        <v>148</v>
      </c>
      <c r="F289" s="38" t="s">
        <v>2625</v>
      </c>
      <c r="G289" s="39">
        <v>26.69</v>
      </c>
      <c r="H289" s="40">
        <v>4.62</v>
      </c>
      <c r="I289" s="196"/>
    </row>
    <row r="290" spans="1:9" ht="19.5" x14ac:dyDescent="0.2">
      <c r="A290" s="37" t="s">
        <v>2319</v>
      </c>
      <c r="B290" s="38" t="s">
        <v>2017</v>
      </c>
      <c r="C290" s="39" t="s">
        <v>58</v>
      </c>
      <c r="D290" s="39" t="s">
        <v>2018</v>
      </c>
      <c r="E290" s="38" t="s">
        <v>67</v>
      </c>
      <c r="F290" s="38" t="s">
        <v>2604</v>
      </c>
      <c r="G290" s="39">
        <v>18.62</v>
      </c>
      <c r="H290" s="40">
        <v>0.82</v>
      </c>
      <c r="I290" s="196"/>
    </row>
    <row r="291" spans="1:9" ht="19.5" x14ac:dyDescent="0.2">
      <c r="A291" s="37" t="s">
        <v>2319</v>
      </c>
      <c r="B291" s="38" t="s">
        <v>2359</v>
      </c>
      <c r="C291" s="39" t="s">
        <v>58</v>
      </c>
      <c r="D291" s="39" t="s">
        <v>2360</v>
      </c>
      <c r="E291" s="38" t="s">
        <v>148</v>
      </c>
      <c r="F291" s="38" t="s">
        <v>2626</v>
      </c>
      <c r="G291" s="39">
        <v>8.48</v>
      </c>
      <c r="H291" s="40">
        <v>0.22</v>
      </c>
      <c r="I291" s="196"/>
    </row>
    <row r="292" spans="1:9" ht="19.5" x14ac:dyDescent="0.2">
      <c r="A292" s="37" t="s">
        <v>2319</v>
      </c>
      <c r="B292" s="38" t="s">
        <v>2364</v>
      </c>
      <c r="C292" s="39" t="s">
        <v>58</v>
      </c>
      <c r="D292" s="39" t="s">
        <v>2365</v>
      </c>
      <c r="E292" s="38" t="s">
        <v>60</v>
      </c>
      <c r="F292" s="38" t="s">
        <v>2627</v>
      </c>
      <c r="G292" s="39">
        <v>93.77</v>
      </c>
      <c r="H292" s="40">
        <v>88.56</v>
      </c>
      <c r="I292" s="196"/>
    </row>
    <row r="293" spans="1:9" ht="19.5" x14ac:dyDescent="0.2">
      <c r="A293" s="37" t="s">
        <v>2319</v>
      </c>
      <c r="B293" s="38" t="s">
        <v>2370</v>
      </c>
      <c r="C293" s="39" t="s">
        <v>58</v>
      </c>
      <c r="D293" s="39" t="s">
        <v>2371</v>
      </c>
      <c r="E293" s="38" t="s">
        <v>60</v>
      </c>
      <c r="F293" s="38" t="s">
        <v>2628</v>
      </c>
      <c r="G293" s="39">
        <v>108.25</v>
      </c>
      <c r="H293" s="40">
        <v>20.78</v>
      </c>
      <c r="I293" s="196"/>
    </row>
    <row r="294" spans="1:9" ht="29.25" x14ac:dyDescent="0.2">
      <c r="A294" s="37" t="s">
        <v>2319</v>
      </c>
      <c r="B294" s="38" t="s">
        <v>514</v>
      </c>
      <c r="C294" s="39" t="s">
        <v>58</v>
      </c>
      <c r="D294" s="39" t="s">
        <v>515</v>
      </c>
      <c r="E294" s="38" t="s">
        <v>67</v>
      </c>
      <c r="F294" s="38" t="s">
        <v>2629</v>
      </c>
      <c r="G294" s="39">
        <v>499.45</v>
      </c>
      <c r="H294" s="40">
        <v>5.54</v>
      </c>
      <c r="I294" s="196"/>
    </row>
    <row r="295" spans="1:9" ht="29.25" x14ac:dyDescent="0.2">
      <c r="A295" s="37" t="s">
        <v>2319</v>
      </c>
      <c r="B295" s="38" t="s">
        <v>510</v>
      </c>
      <c r="C295" s="39" t="s">
        <v>58</v>
      </c>
      <c r="D295" s="39" t="s">
        <v>511</v>
      </c>
      <c r="E295" s="38" t="s">
        <v>67</v>
      </c>
      <c r="F295" s="38" t="s">
        <v>2629</v>
      </c>
      <c r="G295" s="39">
        <v>476.32</v>
      </c>
      <c r="H295" s="40">
        <v>5.29</v>
      </c>
      <c r="I295" s="196"/>
    </row>
    <row r="296" spans="1:9" ht="19.5" x14ac:dyDescent="0.2">
      <c r="A296" s="37" t="s">
        <v>2319</v>
      </c>
      <c r="B296" s="38" t="s">
        <v>2373</v>
      </c>
      <c r="C296" s="39" t="s">
        <v>58</v>
      </c>
      <c r="D296" s="39" t="s">
        <v>2374</v>
      </c>
      <c r="E296" s="38" t="s">
        <v>67</v>
      </c>
      <c r="F296" s="38" t="s">
        <v>2604</v>
      </c>
      <c r="G296" s="39">
        <v>213.36</v>
      </c>
      <c r="H296" s="40">
        <v>9.48</v>
      </c>
      <c r="I296" s="196"/>
    </row>
    <row r="297" spans="1:9" ht="19.5" x14ac:dyDescent="0.2">
      <c r="A297" s="37" t="s">
        <v>2319</v>
      </c>
      <c r="B297" s="38" t="s">
        <v>2375</v>
      </c>
      <c r="C297" s="39" t="s">
        <v>58</v>
      </c>
      <c r="D297" s="39" t="s">
        <v>2376</v>
      </c>
      <c r="E297" s="38" t="s">
        <v>60</v>
      </c>
      <c r="F297" s="38" t="s">
        <v>2630</v>
      </c>
      <c r="G297" s="39">
        <v>15.5</v>
      </c>
      <c r="H297" s="40">
        <v>35.22</v>
      </c>
      <c r="I297" s="196"/>
    </row>
    <row r="298" spans="1:9" ht="29.25" x14ac:dyDescent="0.2">
      <c r="A298" s="37" t="s">
        <v>2319</v>
      </c>
      <c r="B298" s="38" t="s">
        <v>1358</v>
      </c>
      <c r="C298" s="39" t="s">
        <v>58</v>
      </c>
      <c r="D298" s="39" t="s">
        <v>1359</v>
      </c>
      <c r="E298" s="38" t="s">
        <v>67</v>
      </c>
      <c r="F298" s="38" t="s">
        <v>2601</v>
      </c>
      <c r="G298" s="39">
        <v>11.56</v>
      </c>
      <c r="H298" s="40">
        <v>0.25</v>
      </c>
      <c r="I298" s="196"/>
    </row>
    <row r="299" spans="1:9" ht="19.5" x14ac:dyDescent="0.2">
      <c r="A299" s="37" t="s">
        <v>2319</v>
      </c>
      <c r="B299" s="38" t="s">
        <v>708</v>
      </c>
      <c r="C299" s="39" t="s">
        <v>65</v>
      </c>
      <c r="D299" s="39" t="s">
        <v>709</v>
      </c>
      <c r="E299" s="38" t="s">
        <v>67</v>
      </c>
      <c r="F299" s="38" t="s">
        <v>2612</v>
      </c>
      <c r="G299" s="39">
        <v>269.67</v>
      </c>
      <c r="H299" s="40">
        <v>35.950000000000003</v>
      </c>
      <c r="I299" s="196"/>
    </row>
    <row r="300" spans="1:9" x14ac:dyDescent="0.2">
      <c r="A300" s="37" t="s">
        <v>172</v>
      </c>
      <c r="B300" s="38" t="s">
        <v>44</v>
      </c>
      <c r="C300" s="39" t="s">
        <v>45</v>
      </c>
      <c r="D300" s="39" t="s">
        <v>3</v>
      </c>
      <c r="E300" s="38" t="s">
        <v>46</v>
      </c>
      <c r="F300" s="38" t="s">
        <v>47</v>
      </c>
      <c r="G300" s="39" t="s">
        <v>48</v>
      </c>
      <c r="H300" s="40" t="s">
        <v>4</v>
      </c>
      <c r="I300" s="196"/>
    </row>
    <row r="301" spans="1:9" ht="19.5" x14ac:dyDescent="0.2">
      <c r="A301" s="37" t="s">
        <v>62</v>
      </c>
      <c r="B301" s="38" t="s">
        <v>173</v>
      </c>
      <c r="C301" s="39" t="s">
        <v>65</v>
      </c>
      <c r="D301" s="39" t="s">
        <v>174</v>
      </c>
      <c r="E301" s="38" t="s">
        <v>60</v>
      </c>
      <c r="F301" s="38" t="s">
        <v>6</v>
      </c>
      <c r="G301" s="39">
        <v>664.87</v>
      </c>
      <c r="H301" s="40">
        <v>664.87</v>
      </c>
      <c r="I301" s="196"/>
    </row>
    <row r="302" spans="1:9" x14ac:dyDescent="0.2">
      <c r="A302" s="37" t="s">
        <v>2319</v>
      </c>
      <c r="B302" s="38" t="s">
        <v>2631</v>
      </c>
      <c r="C302" s="39" t="s">
        <v>58</v>
      </c>
      <c r="D302" s="39" t="s">
        <v>2632</v>
      </c>
      <c r="E302" s="38" t="s">
        <v>2633</v>
      </c>
      <c r="F302" s="38" t="s">
        <v>2634</v>
      </c>
      <c r="G302" s="39">
        <v>25.75</v>
      </c>
      <c r="H302" s="40">
        <v>43.95</v>
      </c>
      <c r="I302" s="196"/>
    </row>
    <row r="303" spans="1:9" x14ac:dyDescent="0.2">
      <c r="A303" s="37" t="s">
        <v>2319</v>
      </c>
      <c r="B303" s="38" t="s">
        <v>2635</v>
      </c>
      <c r="C303" s="39" t="s">
        <v>58</v>
      </c>
      <c r="D303" s="39" t="s">
        <v>2636</v>
      </c>
      <c r="E303" s="38" t="s">
        <v>2633</v>
      </c>
      <c r="F303" s="38" t="s">
        <v>2637</v>
      </c>
      <c r="G303" s="39">
        <v>20.74</v>
      </c>
      <c r="H303" s="40">
        <v>17.690000000000001</v>
      </c>
      <c r="I303" s="196"/>
    </row>
    <row r="304" spans="1:9" ht="19.5" x14ac:dyDescent="0.2">
      <c r="A304" s="37" t="s">
        <v>77</v>
      </c>
      <c r="B304" s="38" t="s">
        <v>2638</v>
      </c>
      <c r="C304" s="39" t="s">
        <v>58</v>
      </c>
      <c r="D304" s="39" t="s">
        <v>2639</v>
      </c>
      <c r="E304" s="38" t="s">
        <v>67</v>
      </c>
      <c r="F304" s="38" t="s">
        <v>2640</v>
      </c>
      <c r="G304" s="39">
        <v>0.21</v>
      </c>
      <c r="H304" s="40">
        <v>5.12</v>
      </c>
      <c r="I304" s="196"/>
    </row>
    <row r="305" spans="1:9" x14ac:dyDescent="0.2">
      <c r="A305" s="37" t="s">
        <v>77</v>
      </c>
      <c r="B305" s="38" t="s">
        <v>2641</v>
      </c>
      <c r="C305" s="39" t="s">
        <v>58</v>
      </c>
      <c r="D305" s="39" t="s">
        <v>2642</v>
      </c>
      <c r="E305" s="38" t="s">
        <v>67</v>
      </c>
      <c r="F305" s="38" t="s">
        <v>2643</v>
      </c>
      <c r="G305" s="39">
        <v>22.56</v>
      </c>
      <c r="H305" s="40">
        <v>28.12</v>
      </c>
      <c r="I305" s="196"/>
    </row>
    <row r="306" spans="1:9" ht="29.25" x14ac:dyDescent="0.2">
      <c r="A306" s="37" t="s">
        <v>77</v>
      </c>
      <c r="B306" s="38" t="s">
        <v>2644</v>
      </c>
      <c r="C306" s="39" t="s">
        <v>58</v>
      </c>
      <c r="D306" s="39" t="s">
        <v>2645</v>
      </c>
      <c r="E306" s="38" t="s">
        <v>67</v>
      </c>
      <c r="F306" s="38" t="s">
        <v>2646</v>
      </c>
      <c r="G306" s="39">
        <v>273.60000000000002</v>
      </c>
      <c r="H306" s="40">
        <v>569.99</v>
      </c>
      <c r="I306" s="196"/>
    </row>
    <row r="307" spans="1:9" x14ac:dyDescent="0.2">
      <c r="A307" s="37" t="s">
        <v>186</v>
      </c>
      <c r="B307" s="38" t="s">
        <v>44</v>
      </c>
      <c r="C307" s="39" t="s">
        <v>45</v>
      </c>
      <c r="D307" s="39" t="s">
        <v>3</v>
      </c>
      <c r="E307" s="38" t="s">
        <v>46</v>
      </c>
      <c r="F307" s="38" t="s">
        <v>47</v>
      </c>
      <c r="G307" s="39" t="s">
        <v>48</v>
      </c>
      <c r="H307" s="40" t="s">
        <v>4</v>
      </c>
      <c r="I307" s="196"/>
    </row>
    <row r="308" spans="1:9" ht="19.5" x14ac:dyDescent="0.2">
      <c r="A308" s="37" t="s">
        <v>62</v>
      </c>
      <c r="B308" s="38" t="s">
        <v>187</v>
      </c>
      <c r="C308" s="39" t="s">
        <v>65</v>
      </c>
      <c r="D308" s="39" t="s">
        <v>188</v>
      </c>
      <c r="E308" s="38" t="s">
        <v>60</v>
      </c>
      <c r="F308" s="38" t="s">
        <v>6</v>
      </c>
      <c r="G308" s="39">
        <v>578.16</v>
      </c>
      <c r="H308" s="40">
        <v>578.16</v>
      </c>
      <c r="I308" s="196"/>
    </row>
    <row r="309" spans="1:9" ht="19.5" x14ac:dyDescent="0.2">
      <c r="A309" s="37" t="s">
        <v>2319</v>
      </c>
      <c r="B309" s="38" t="s">
        <v>2647</v>
      </c>
      <c r="C309" s="39" t="s">
        <v>58</v>
      </c>
      <c r="D309" s="39" t="s">
        <v>2648</v>
      </c>
      <c r="E309" s="38" t="s">
        <v>2649</v>
      </c>
      <c r="F309" s="38" t="s">
        <v>2650</v>
      </c>
      <c r="G309" s="39">
        <v>101.68</v>
      </c>
      <c r="H309" s="40">
        <v>69.62</v>
      </c>
      <c r="I309" s="196"/>
    </row>
    <row r="310" spans="1:9" ht="19.5" x14ac:dyDescent="0.2">
      <c r="A310" s="37" t="s">
        <v>2319</v>
      </c>
      <c r="B310" s="38" t="s">
        <v>2651</v>
      </c>
      <c r="C310" s="39" t="s">
        <v>58</v>
      </c>
      <c r="D310" s="39" t="s">
        <v>2652</v>
      </c>
      <c r="E310" s="38" t="s">
        <v>2653</v>
      </c>
      <c r="F310" s="38" t="s">
        <v>2654</v>
      </c>
      <c r="G310" s="39">
        <v>40.82</v>
      </c>
      <c r="H310" s="40">
        <v>4.9000000000000004</v>
      </c>
      <c r="I310" s="196"/>
    </row>
    <row r="311" spans="1:9" x14ac:dyDescent="0.2">
      <c r="A311" s="37" t="s">
        <v>2319</v>
      </c>
      <c r="B311" s="38" t="s">
        <v>2631</v>
      </c>
      <c r="C311" s="39" t="s">
        <v>58</v>
      </c>
      <c r="D311" s="39" t="s">
        <v>2632</v>
      </c>
      <c r="E311" s="38" t="s">
        <v>2633</v>
      </c>
      <c r="F311" s="38" t="s">
        <v>10</v>
      </c>
      <c r="G311" s="39">
        <v>25.75</v>
      </c>
      <c r="H311" s="40">
        <v>77.25</v>
      </c>
      <c r="I311" s="196"/>
    </row>
    <row r="312" spans="1:9" x14ac:dyDescent="0.2">
      <c r="A312" s="37" t="s">
        <v>2319</v>
      </c>
      <c r="B312" s="38" t="s">
        <v>2655</v>
      </c>
      <c r="C312" s="39" t="s">
        <v>58</v>
      </c>
      <c r="D312" s="39" t="s">
        <v>2656</v>
      </c>
      <c r="E312" s="38" t="s">
        <v>2633</v>
      </c>
      <c r="F312" s="38" t="s">
        <v>2657</v>
      </c>
      <c r="G312" s="39">
        <v>27.44</v>
      </c>
      <c r="H312" s="40">
        <v>21.95</v>
      </c>
      <c r="I312" s="196"/>
    </row>
    <row r="313" spans="1:9" x14ac:dyDescent="0.2">
      <c r="A313" s="37" t="s">
        <v>2319</v>
      </c>
      <c r="B313" s="38" t="s">
        <v>2635</v>
      </c>
      <c r="C313" s="39" t="s">
        <v>58</v>
      </c>
      <c r="D313" s="39" t="s">
        <v>2636</v>
      </c>
      <c r="E313" s="38" t="s">
        <v>2633</v>
      </c>
      <c r="F313" s="38" t="s">
        <v>2658</v>
      </c>
      <c r="G313" s="39">
        <v>20.74</v>
      </c>
      <c r="H313" s="40">
        <v>74.66</v>
      </c>
      <c r="I313" s="196"/>
    </row>
    <row r="314" spans="1:9" x14ac:dyDescent="0.2">
      <c r="A314" s="37" t="s">
        <v>2319</v>
      </c>
      <c r="B314" s="38" t="s">
        <v>2659</v>
      </c>
      <c r="C314" s="39" t="s">
        <v>58</v>
      </c>
      <c r="D314" s="39" t="s">
        <v>2660</v>
      </c>
      <c r="E314" s="38" t="s">
        <v>2633</v>
      </c>
      <c r="F314" s="38" t="s">
        <v>2661</v>
      </c>
      <c r="G314" s="39">
        <v>26.53</v>
      </c>
      <c r="H314" s="40">
        <v>21.39</v>
      </c>
      <c r="I314" s="196"/>
    </row>
    <row r="315" spans="1:9" x14ac:dyDescent="0.2">
      <c r="A315" s="37" t="s">
        <v>2319</v>
      </c>
      <c r="B315" s="38" t="s">
        <v>2662</v>
      </c>
      <c r="C315" s="39" t="s">
        <v>58</v>
      </c>
      <c r="D315" s="39" t="s">
        <v>2663</v>
      </c>
      <c r="E315" s="38" t="s">
        <v>2633</v>
      </c>
      <c r="F315" s="38" t="s">
        <v>2664</v>
      </c>
      <c r="G315" s="39">
        <v>26.02</v>
      </c>
      <c r="H315" s="40">
        <v>32.64</v>
      </c>
      <c r="I315" s="196"/>
    </row>
    <row r="316" spans="1:9" x14ac:dyDescent="0.2">
      <c r="A316" s="37" t="s">
        <v>2319</v>
      </c>
      <c r="B316" s="38" t="s">
        <v>2665</v>
      </c>
      <c r="C316" s="39" t="s">
        <v>58</v>
      </c>
      <c r="D316" s="39" t="s">
        <v>2666</v>
      </c>
      <c r="E316" s="38" t="s">
        <v>2633</v>
      </c>
      <c r="F316" s="38" t="s">
        <v>2661</v>
      </c>
      <c r="G316" s="39">
        <v>21.61</v>
      </c>
      <c r="H316" s="40">
        <v>17.43</v>
      </c>
      <c r="I316" s="196"/>
    </row>
    <row r="317" spans="1:9" x14ac:dyDescent="0.2">
      <c r="A317" s="37" t="s">
        <v>2319</v>
      </c>
      <c r="B317" s="38" t="s">
        <v>2667</v>
      </c>
      <c r="C317" s="39" t="s">
        <v>58</v>
      </c>
      <c r="D317" s="39" t="s">
        <v>2668</v>
      </c>
      <c r="E317" s="38" t="s">
        <v>2633</v>
      </c>
      <c r="F317" s="38" t="s">
        <v>2664</v>
      </c>
      <c r="G317" s="39">
        <v>21.24</v>
      </c>
      <c r="H317" s="40">
        <v>26.64</v>
      </c>
      <c r="I317" s="196"/>
    </row>
    <row r="318" spans="1:9" x14ac:dyDescent="0.2">
      <c r="A318" s="37" t="s">
        <v>77</v>
      </c>
      <c r="B318" s="38" t="s">
        <v>2669</v>
      </c>
      <c r="C318" s="39" t="s">
        <v>58</v>
      </c>
      <c r="D318" s="39" t="s">
        <v>2670</v>
      </c>
      <c r="E318" s="38" t="s">
        <v>107</v>
      </c>
      <c r="F318" s="38" t="s">
        <v>2671</v>
      </c>
      <c r="G318" s="39">
        <v>84</v>
      </c>
      <c r="H318" s="40">
        <v>0.6</v>
      </c>
      <c r="I318" s="196"/>
    </row>
    <row r="319" spans="1:9" x14ac:dyDescent="0.2">
      <c r="A319" s="37" t="s">
        <v>77</v>
      </c>
      <c r="B319" s="38" t="s">
        <v>2672</v>
      </c>
      <c r="C319" s="39" t="s">
        <v>58</v>
      </c>
      <c r="D319" s="39" t="s">
        <v>2673</v>
      </c>
      <c r="E319" s="38" t="s">
        <v>2008</v>
      </c>
      <c r="F319" s="38" t="s">
        <v>2358</v>
      </c>
      <c r="G319" s="39">
        <v>1.23</v>
      </c>
      <c r="H319" s="40">
        <v>0.6</v>
      </c>
      <c r="I319" s="196"/>
    </row>
    <row r="320" spans="1:9" x14ac:dyDescent="0.2">
      <c r="A320" s="37" t="s">
        <v>77</v>
      </c>
      <c r="B320" s="38" t="s">
        <v>2674</v>
      </c>
      <c r="C320" s="39" t="s">
        <v>58</v>
      </c>
      <c r="D320" s="39" t="s">
        <v>2675</v>
      </c>
      <c r="E320" s="38" t="s">
        <v>2008</v>
      </c>
      <c r="F320" s="38" t="s">
        <v>2676</v>
      </c>
      <c r="G320" s="39">
        <v>0.8</v>
      </c>
      <c r="H320" s="40">
        <v>1.62</v>
      </c>
      <c r="I320" s="196"/>
    </row>
    <row r="321" spans="1:9" x14ac:dyDescent="0.2">
      <c r="A321" s="37" t="s">
        <v>77</v>
      </c>
      <c r="B321" s="38" t="s">
        <v>2677</v>
      </c>
      <c r="C321" s="39" t="s">
        <v>58</v>
      </c>
      <c r="D321" s="39" t="s">
        <v>2678</v>
      </c>
      <c r="E321" s="38" t="s">
        <v>2679</v>
      </c>
      <c r="F321" s="38" t="s">
        <v>2680</v>
      </c>
      <c r="G321" s="39">
        <v>39.47</v>
      </c>
      <c r="H321" s="40">
        <v>18.940000000000001</v>
      </c>
      <c r="I321" s="196"/>
    </row>
    <row r="322" spans="1:9" x14ac:dyDescent="0.2">
      <c r="A322" s="37" t="s">
        <v>77</v>
      </c>
      <c r="B322" s="38" t="s">
        <v>2681</v>
      </c>
      <c r="C322" s="39" t="s">
        <v>58</v>
      </c>
      <c r="D322" s="39" t="s">
        <v>2682</v>
      </c>
      <c r="E322" s="38" t="s">
        <v>2008</v>
      </c>
      <c r="F322" s="38" t="s">
        <v>2683</v>
      </c>
      <c r="G322" s="39">
        <v>31.97</v>
      </c>
      <c r="H322" s="40">
        <v>19.3</v>
      </c>
      <c r="I322" s="196"/>
    </row>
    <row r="323" spans="1:9" x14ac:dyDescent="0.2">
      <c r="A323" s="37" t="s">
        <v>77</v>
      </c>
      <c r="B323" s="38" t="s">
        <v>2684</v>
      </c>
      <c r="C323" s="39" t="s">
        <v>472</v>
      </c>
      <c r="D323" s="39" t="s">
        <v>2685</v>
      </c>
      <c r="E323" s="38" t="s">
        <v>2686</v>
      </c>
      <c r="F323" s="38" t="s">
        <v>2687</v>
      </c>
      <c r="G323" s="39">
        <v>46.3</v>
      </c>
      <c r="H323" s="40">
        <v>19.420000000000002</v>
      </c>
      <c r="I323" s="196"/>
    </row>
    <row r="324" spans="1:9" x14ac:dyDescent="0.2">
      <c r="A324" s="37" t="s">
        <v>77</v>
      </c>
      <c r="B324" s="38" t="s">
        <v>2688</v>
      </c>
      <c r="C324" s="39" t="s">
        <v>472</v>
      </c>
      <c r="D324" s="39" t="s">
        <v>2689</v>
      </c>
      <c r="E324" s="38" t="s">
        <v>2686</v>
      </c>
      <c r="F324" s="38" t="s">
        <v>2690</v>
      </c>
      <c r="G324" s="39">
        <v>29.1</v>
      </c>
      <c r="H324" s="40">
        <v>13.19</v>
      </c>
      <c r="I324" s="196"/>
    </row>
    <row r="325" spans="1:9" x14ac:dyDescent="0.2">
      <c r="A325" s="37" t="s">
        <v>77</v>
      </c>
      <c r="B325" s="38" t="s">
        <v>2691</v>
      </c>
      <c r="C325" s="39" t="s">
        <v>472</v>
      </c>
      <c r="D325" s="39" t="s">
        <v>2692</v>
      </c>
      <c r="E325" s="38" t="s">
        <v>2686</v>
      </c>
      <c r="F325" s="38" t="s">
        <v>2693</v>
      </c>
      <c r="G325" s="39">
        <v>69.400000000000006</v>
      </c>
      <c r="H325" s="40">
        <v>33.1</v>
      </c>
      <c r="I325" s="196"/>
    </row>
    <row r="326" spans="1:9" x14ac:dyDescent="0.2">
      <c r="A326" s="37" t="s">
        <v>77</v>
      </c>
      <c r="B326" s="38" t="s">
        <v>2694</v>
      </c>
      <c r="C326" s="39" t="s">
        <v>472</v>
      </c>
      <c r="D326" s="39" t="s">
        <v>2695</v>
      </c>
      <c r="E326" s="38" t="s">
        <v>2686</v>
      </c>
      <c r="F326" s="38" t="s">
        <v>2696</v>
      </c>
      <c r="G326" s="39">
        <v>60.59</v>
      </c>
      <c r="H326" s="40">
        <v>6.63</v>
      </c>
      <c r="I326" s="196"/>
    </row>
    <row r="327" spans="1:9" x14ac:dyDescent="0.2">
      <c r="A327" s="37" t="s">
        <v>77</v>
      </c>
      <c r="B327" s="38" t="s">
        <v>2697</v>
      </c>
      <c r="C327" s="39" t="s">
        <v>472</v>
      </c>
      <c r="D327" s="39" t="s">
        <v>2698</v>
      </c>
      <c r="E327" s="38" t="s">
        <v>2686</v>
      </c>
      <c r="F327" s="38" t="s">
        <v>2696</v>
      </c>
      <c r="G327" s="39">
        <v>60.59</v>
      </c>
      <c r="H327" s="40">
        <v>6.63</v>
      </c>
      <c r="I327" s="196"/>
    </row>
    <row r="328" spans="1:9" x14ac:dyDescent="0.2">
      <c r="A328" s="37" t="s">
        <v>77</v>
      </c>
      <c r="B328" s="38" t="s">
        <v>2699</v>
      </c>
      <c r="C328" s="39" t="s">
        <v>472</v>
      </c>
      <c r="D328" s="39" t="s">
        <v>2700</v>
      </c>
      <c r="E328" s="38" t="s">
        <v>2686</v>
      </c>
      <c r="F328" s="38" t="s">
        <v>2701</v>
      </c>
      <c r="G328" s="39">
        <v>63</v>
      </c>
      <c r="H328" s="40">
        <v>10.99</v>
      </c>
      <c r="I328" s="196"/>
    </row>
    <row r="329" spans="1:9" x14ac:dyDescent="0.2">
      <c r="A329" s="37" t="s">
        <v>77</v>
      </c>
      <c r="B329" s="38" t="s">
        <v>2702</v>
      </c>
      <c r="C329" s="39" t="s">
        <v>472</v>
      </c>
      <c r="D329" s="39" t="s">
        <v>2703</v>
      </c>
      <c r="E329" s="38" t="s">
        <v>2686</v>
      </c>
      <c r="F329" s="38" t="s">
        <v>2704</v>
      </c>
      <c r="G329" s="39">
        <v>41.8</v>
      </c>
      <c r="H329" s="40">
        <v>1.3</v>
      </c>
      <c r="I329" s="196"/>
    </row>
    <row r="330" spans="1:9" x14ac:dyDescent="0.2">
      <c r="A330" s="37" t="s">
        <v>77</v>
      </c>
      <c r="B330" s="38" t="s">
        <v>2705</v>
      </c>
      <c r="C330" s="39" t="s">
        <v>472</v>
      </c>
      <c r="D330" s="39" t="s">
        <v>2706</v>
      </c>
      <c r="E330" s="38" t="s">
        <v>2686</v>
      </c>
      <c r="F330" s="38" t="s">
        <v>2707</v>
      </c>
      <c r="G330" s="39">
        <v>10.19</v>
      </c>
      <c r="H330" s="40">
        <v>20.05</v>
      </c>
      <c r="I330" s="196"/>
    </row>
    <row r="331" spans="1:9" x14ac:dyDescent="0.2">
      <c r="A331" s="37" t="s">
        <v>77</v>
      </c>
      <c r="B331" s="38" t="s">
        <v>2708</v>
      </c>
      <c r="C331" s="39" t="s">
        <v>472</v>
      </c>
      <c r="D331" s="39" t="s">
        <v>2709</v>
      </c>
      <c r="E331" s="38" t="s">
        <v>2686</v>
      </c>
      <c r="F331" s="38" t="s">
        <v>2701</v>
      </c>
      <c r="G331" s="39">
        <v>61.55</v>
      </c>
      <c r="H331" s="40">
        <v>10.74</v>
      </c>
      <c r="I331" s="196"/>
    </row>
    <row r="332" spans="1:9" x14ac:dyDescent="0.2">
      <c r="A332" s="37" t="s">
        <v>77</v>
      </c>
      <c r="B332" s="38" t="s">
        <v>2710</v>
      </c>
      <c r="C332" s="39" t="s">
        <v>472</v>
      </c>
      <c r="D332" s="39" t="s">
        <v>2711</v>
      </c>
      <c r="E332" s="38" t="s">
        <v>2686</v>
      </c>
      <c r="F332" s="38" t="s">
        <v>2701</v>
      </c>
      <c r="G332" s="39">
        <v>19.11</v>
      </c>
      <c r="H332" s="40">
        <v>3.33</v>
      </c>
      <c r="I332" s="196"/>
    </row>
    <row r="333" spans="1:9" x14ac:dyDescent="0.2">
      <c r="A333" s="37" t="s">
        <v>77</v>
      </c>
      <c r="B333" s="38" t="s">
        <v>2712</v>
      </c>
      <c r="C333" s="39" t="s">
        <v>472</v>
      </c>
      <c r="D333" s="39" t="s">
        <v>2713</v>
      </c>
      <c r="E333" s="38" t="s">
        <v>2686</v>
      </c>
      <c r="F333" s="38" t="s">
        <v>2714</v>
      </c>
      <c r="G333" s="39">
        <v>62.16</v>
      </c>
      <c r="H333" s="40">
        <v>13.61</v>
      </c>
      <c r="I333" s="196"/>
    </row>
    <row r="334" spans="1:9" x14ac:dyDescent="0.2">
      <c r="A334" s="37" t="s">
        <v>77</v>
      </c>
      <c r="B334" s="38" t="s">
        <v>2715</v>
      </c>
      <c r="C334" s="39" t="s">
        <v>472</v>
      </c>
      <c r="D334" s="39" t="s">
        <v>2716</v>
      </c>
      <c r="E334" s="38" t="s">
        <v>2686</v>
      </c>
      <c r="F334" s="38" t="s">
        <v>2714</v>
      </c>
      <c r="G334" s="39">
        <v>60.38</v>
      </c>
      <c r="H334" s="40">
        <v>13.22</v>
      </c>
      <c r="I334" s="196"/>
    </row>
    <row r="335" spans="1:9" ht="19.5" x14ac:dyDescent="0.2">
      <c r="A335" s="37" t="s">
        <v>77</v>
      </c>
      <c r="B335" s="38" t="s">
        <v>2717</v>
      </c>
      <c r="C335" s="39" t="s">
        <v>58</v>
      </c>
      <c r="D335" s="39" t="s">
        <v>2718</v>
      </c>
      <c r="E335" s="38" t="s">
        <v>148</v>
      </c>
      <c r="F335" s="38" t="s">
        <v>2719</v>
      </c>
      <c r="G335" s="39">
        <v>8.1999999999999993</v>
      </c>
      <c r="H335" s="40">
        <v>2.33</v>
      </c>
      <c r="I335" s="196"/>
    </row>
    <row r="336" spans="1:9" ht="19.5" x14ac:dyDescent="0.2">
      <c r="A336" s="37" t="s">
        <v>77</v>
      </c>
      <c r="B336" s="38" t="s">
        <v>2720</v>
      </c>
      <c r="C336" s="39" t="s">
        <v>58</v>
      </c>
      <c r="D336" s="39" t="s">
        <v>2721</v>
      </c>
      <c r="E336" s="38" t="s">
        <v>2037</v>
      </c>
      <c r="F336" s="38" t="s">
        <v>2722</v>
      </c>
      <c r="G336" s="39">
        <v>78.97</v>
      </c>
      <c r="H336" s="40">
        <v>36.08</v>
      </c>
      <c r="I336" s="196"/>
    </row>
    <row r="337" spans="1:9" x14ac:dyDescent="0.2">
      <c r="A337" s="37" t="s">
        <v>199</v>
      </c>
      <c r="B337" s="38" t="s">
        <v>44</v>
      </c>
      <c r="C337" s="39" t="s">
        <v>45</v>
      </c>
      <c r="D337" s="39" t="s">
        <v>3</v>
      </c>
      <c r="E337" s="38" t="s">
        <v>46</v>
      </c>
      <c r="F337" s="38" t="s">
        <v>47</v>
      </c>
      <c r="G337" s="39" t="s">
        <v>48</v>
      </c>
      <c r="H337" s="40" t="s">
        <v>4</v>
      </c>
      <c r="I337" s="196"/>
    </row>
    <row r="338" spans="1:9" ht="19.5" x14ac:dyDescent="0.2">
      <c r="A338" s="37" t="s">
        <v>62</v>
      </c>
      <c r="B338" s="38" t="s">
        <v>200</v>
      </c>
      <c r="C338" s="39" t="s">
        <v>65</v>
      </c>
      <c r="D338" s="39" t="s">
        <v>201</v>
      </c>
      <c r="E338" s="38" t="s">
        <v>202</v>
      </c>
      <c r="F338" s="38" t="s">
        <v>6</v>
      </c>
      <c r="G338" s="39">
        <v>842.04</v>
      </c>
      <c r="H338" s="40">
        <v>842.04</v>
      </c>
      <c r="I338" s="196"/>
    </row>
    <row r="339" spans="1:9" x14ac:dyDescent="0.2">
      <c r="A339" s="37" t="s">
        <v>2319</v>
      </c>
      <c r="B339" s="38" t="s">
        <v>2631</v>
      </c>
      <c r="C339" s="39" t="s">
        <v>58</v>
      </c>
      <c r="D339" s="39" t="s">
        <v>2632</v>
      </c>
      <c r="E339" s="38" t="s">
        <v>2633</v>
      </c>
      <c r="F339" s="38" t="s">
        <v>2723</v>
      </c>
      <c r="G339" s="39">
        <v>25.75</v>
      </c>
      <c r="H339" s="40">
        <v>33.950000000000003</v>
      </c>
      <c r="I339" s="196"/>
    </row>
    <row r="340" spans="1:9" x14ac:dyDescent="0.2">
      <c r="A340" s="37" t="s">
        <v>2319</v>
      </c>
      <c r="B340" s="38" t="s">
        <v>2635</v>
      </c>
      <c r="C340" s="39" t="s">
        <v>58</v>
      </c>
      <c r="D340" s="39" t="s">
        <v>2636</v>
      </c>
      <c r="E340" s="38" t="s">
        <v>2633</v>
      </c>
      <c r="F340" s="38" t="s">
        <v>2724</v>
      </c>
      <c r="G340" s="39">
        <v>20.74</v>
      </c>
      <c r="H340" s="40">
        <v>25.35</v>
      </c>
      <c r="I340" s="196"/>
    </row>
    <row r="341" spans="1:9" x14ac:dyDescent="0.2">
      <c r="A341" s="37" t="s">
        <v>2319</v>
      </c>
      <c r="B341" s="38" t="s">
        <v>2662</v>
      </c>
      <c r="C341" s="39" t="s">
        <v>58</v>
      </c>
      <c r="D341" s="39" t="s">
        <v>2663</v>
      </c>
      <c r="E341" s="38" t="s">
        <v>2633</v>
      </c>
      <c r="F341" s="38" t="s">
        <v>2725</v>
      </c>
      <c r="G341" s="39">
        <v>26.02</v>
      </c>
      <c r="H341" s="40">
        <v>197.75</v>
      </c>
      <c r="I341" s="196"/>
    </row>
    <row r="342" spans="1:9" x14ac:dyDescent="0.2">
      <c r="A342" s="37" t="s">
        <v>2319</v>
      </c>
      <c r="B342" s="38" t="s">
        <v>2726</v>
      </c>
      <c r="C342" s="39" t="s">
        <v>58</v>
      </c>
      <c r="D342" s="39" t="s">
        <v>2727</v>
      </c>
      <c r="E342" s="38" t="s">
        <v>60</v>
      </c>
      <c r="F342" s="38" t="s">
        <v>2728</v>
      </c>
      <c r="G342" s="39">
        <v>403.6</v>
      </c>
      <c r="H342" s="40">
        <v>192.15</v>
      </c>
      <c r="I342" s="196"/>
    </row>
    <row r="343" spans="1:9" x14ac:dyDescent="0.2">
      <c r="A343" s="37" t="s">
        <v>77</v>
      </c>
      <c r="B343" s="38" t="s">
        <v>2669</v>
      </c>
      <c r="C343" s="39" t="s">
        <v>58</v>
      </c>
      <c r="D343" s="39" t="s">
        <v>2670</v>
      </c>
      <c r="E343" s="38" t="s">
        <v>107</v>
      </c>
      <c r="F343" s="38" t="s">
        <v>2729</v>
      </c>
      <c r="G343" s="39">
        <v>84</v>
      </c>
      <c r="H343" s="40">
        <v>1.2</v>
      </c>
      <c r="I343" s="196"/>
    </row>
    <row r="344" spans="1:9" x14ac:dyDescent="0.2">
      <c r="A344" s="37" t="s">
        <v>77</v>
      </c>
      <c r="B344" s="38" t="s">
        <v>2674</v>
      </c>
      <c r="C344" s="39" t="s">
        <v>58</v>
      </c>
      <c r="D344" s="39" t="s">
        <v>2675</v>
      </c>
      <c r="E344" s="38" t="s">
        <v>2008</v>
      </c>
      <c r="F344" s="38" t="s">
        <v>14</v>
      </c>
      <c r="G344" s="39">
        <v>0.8</v>
      </c>
      <c r="H344" s="40">
        <v>4</v>
      </c>
      <c r="I344" s="196"/>
    </row>
    <row r="345" spans="1:9" x14ac:dyDescent="0.2">
      <c r="A345" s="37" t="s">
        <v>77</v>
      </c>
      <c r="B345" s="38" t="s">
        <v>2730</v>
      </c>
      <c r="C345" s="39" t="s">
        <v>58</v>
      </c>
      <c r="D345" s="39" t="s">
        <v>2731</v>
      </c>
      <c r="E345" s="38" t="s">
        <v>2008</v>
      </c>
      <c r="F345" s="38" t="s">
        <v>2732</v>
      </c>
      <c r="G345" s="39">
        <v>10.37</v>
      </c>
      <c r="H345" s="40">
        <v>238.38</v>
      </c>
      <c r="I345" s="196"/>
    </row>
    <row r="346" spans="1:9" x14ac:dyDescent="0.2">
      <c r="A346" s="37" t="s">
        <v>77</v>
      </c>
      <c r="B346" s="38" t="s">
        <v>2733</v>
      </c>
      <c r="C346" s="39" t="s">
        <v>58</v>
      </c>
      <c r="D346" s="39" t="s">
        <v>2734</v>
      </c>
      <c r="E346" s="38" t="s">
        <v>67</v>
      </c>
      <c r="F346" s="38" t="s">
        <v>2735</v>
      </c>
      <c r="G346" s="39">
        <v>22.27</v>
      </c>
      <c r="H346" s="40">
        <v>9.74</v>
      </c>
      <c r="I346" s="196"/>
    </row>
    <row r="347" spans="1:9" ht="19.5" x14ac:dyDescent="0.2">
      <c r="A347" s="37" t="s">
        <v>77</v>
      </c>
      <c r="B347" s="38" t="s">
        <v>2736</v>
      </c>
      <c r="C347" s="39" t="s">
        <v>58</v>
      </c>
      <c r="D347" s="39" t="s">
        <v>2737</v>
      </c>
      <c r="E347" s="38" t="s">
        <v>67</v>
      </c>
      <c r="F347" s="38" t="s">
        <v>2738</v>
      </c>
      <c r="G347" s="39">
        <v>22.6</v>
      </c>
      <c r="H347" s="40">
        <v>1.34</v>
      </c>
      <c r="I347" s="196"/>
    </row>
    <row r="348" spans="1:9" x14ac:dyDescent="0.2">
      <c r="A348" s="37" t="s">
        <v>77</v>
      </c>
      <c r="B348" s="38" t="s">
        <v>2739</v>
      </c>
      <c r="C348" s="39" t="s">
        <v>58</v>
      </c>
      <c r="D348" s="39" t="s">
        <v>2740</v>
      </c>
      <c r="E348" s="38" t="s">
        <v>2008</v>
      </c>
      <c r="F348" s="38" t="s">
        <v>2741</v>
      </c>
      <c r="G348" s="39">
        <v>33.270000000000003</v>
      </c>
      <c r="H348" s="40">
        <v>7.07</v>
      </c>
      <c r="I348" s="196"/>
    </row>
    <row r="349" spans="1:9" x14ac:dyDescent="0.2">
      <c r="A349" s="37" t="s">
        <v>77</v>
      </c>
      <c r="B349" s="38" t="s">
        <v>2742</v>
      </c>
      <c r="C349" s="39" t="s">
        <v>58</v>
      </c>
      <c r="D349" s="39" t="s">
        <v>2743</v>
      </c>
      <c r="E349" s="38" t="s">
        <v>67</v>
      </c>
      <c r="F349" s="38" t="s">
        <v>2744</v>
      </c>
      <c r="G349" s="39">
        <v>4</v>
      </c>
      <c r="H349" s="40">
        <v>1.19</v>
      </c>
      <c r="I349" s="196"/>
    </row>
    <row r="350" spans="1:9" x14ac:dyDescent="0.2">
      <c r="A350" s="37" t="s">
        <v>77</v>
      </c>
      <c r="B350" s="38" t="s">
        <v>2745</v>
      </c>
      <c r="C350" s="39" t="s">
        <v>58</v>
      </c>
      <c r="D350" s="39" t="s">
        <v>2746</v>
      </c>
      <c r="E350" s="38" t="s">
        <v>2008</v>
      </c>
      <c r="F350" s="38" t="s">
        <v>2747</v>
      </c>
      <c r="G350" s="39">
        <v>38.31</v>
      </c>
      <c r="H350" s="40">
        <v>9.1199999999999992</v>
      </c>
      <c r="I350" s="196"/>
    </row>
    <row r="351" spans="1:9" ht="19.5" x14ac:dyDescent="0.2">
      <c r="A351" s="37" t="s">
        <v>77</v>
      </c>
      <c r="B351" s="38" t="s">
        <v>2748</v>
      </c>
      <c r="C351" s="39" t="s">
        <v>58</v>
      </c>
      <c r="D351" s="39" t="s">
        <v>2749</v>
      </c>
      <c r="E351" s="38" t="s">
        <v>67</v>
      </c>
      <c r="F351" s="38" t="s">
        <v>2750</v>
      </c>
      <c r="G351" s="39">
        <v>27.96</v>
      </c>
      <c r="H351" s="40">
        <v>49.92</v>
      </c>
      <c r="I351" s="196"/>
    </row>
    <row r="352" spans="1:9" ht="29.25" x14ac:dyDescent="0.2">
      <c r="A352" s="37" t="s">
        <v>77</v>
      </c>
      <c r="B352" s="38" t="s">
        <v>2751</v>
      </c>
      <c r="C352" s="39" t="s">
        <v>58</v>
      </c>
      <c r="D352" s="39" t="s">
        <v>2752</v>
      </c>
      <c r="E352" s="38" t="s">
        <v>67</v>
      </c>
      <c r="F352" s="38" t="s">
        <v>2753</v>
      </c>
      <c r="G352" s="39">
        <v>119.1</v>
      </c>
      <c r="H352" s="40">
        <v>70.88</v>
      </c>
      <c r="I352" s="196"/>
    </row>
    <row r="353" spans="1:9" x14ac:dyDescent="0.2">
      <c r="A353" s="37" t="s">
        <v>204</v>
      </c>
      <c r="B353" s="38" t="s">
        <v>44</v>
      </c>
      <c r="C353" s="39" t="s">
        <v>45</v>
      </c>
      <c r="D353" s="39" t="s">
        <v>3</v>
      </c>
      <c r="E353" s="38" t="s">
        <v>46</v>
      </c>
      <c r="F353" s="38" t="s">
        <v>47</v>
      </c>
      <c r="G353" s="39" t="s">
        <v>48</v>
      </c>
      <c r="H353" s="40" t="s">
        <v>4</v>
      </c>
      <c r="I353" s="196"/>
    </row>
    <row r="354" spans="1:9" ht="29.25" x14ac:dyDescent="0.2">
      <c r="A354" s="37" t="s">
        <v>62</v>
      </c>
      <c r="B354" s="38" t="s">
        <v>205</v>
      </c>
      <c r="C354" s="39" t="s">
        <v>65</v>
      </c>
      <c r="D354" s="39" t="s">
        <v>206</v>
      </c>
      <c r="E354" s="38" t="s">
        <v>67</v>
      </c>
      <c r="F354" s="38" t="s">
        <v>6</v>
      </c>
      <c r="G354" s="39">
        <v>1242.05</v>
      </c>
      <c r="H354" s="40">
        <v>1242.05</v>
      </c>
      <c r="I354" s="196"/>
    </row>
    <row r="355" spans="1:9" ht="19.5" x14ac:dyDescent="0.2">
      <c r="A355" s="37" t="s">
        <v>2319</v>
      </c>
      <c r="B355" s="38" t="s">
        <v>2754</v>
      </c>
      <c r="C355" s="39" t="s">
        <v>58</v>
      </c>
      <c r="D355" s="39" t="s">
        <v>2755</v>
      </c>
      <c r="E355" s="38" t="s">
        <v>67</v>
      </c>
      <c r="F355" s="38" t="s">
        <v>6</v>
      </c>
      <c r="G355" s="39">
        <v>414.24</v>
      </c>
      <c r="H355" s="40">
        <v>414.24</v>
      </c>
      <c r="I355" s="196"/>
    </row>
    <row r="356" spans="1:9" ht="19.5" x14ac:dyDescent="0.2">
      <c r="A356" s="37" t="s">
        <v>2319</v>
      </c>
      <c r="B356" s="38" t="s">
        <v>2756</v>
      </c>
      <c r="C356" s="39" t="s">
        <v>58</v>
      </c>
      <c r="D356" s="39" t="s">
        <v>2757</v>
      </c>
      <c r="E356" s="38" t="s">
        <v>67</v>
      </c>
      <c r="F356" s="38" t="s">
        <v>6</v>
      </c>
      <c r="G356" s="39">
        <v>170.62</v>
      </c>
      <c r="H356" s="40">
        <v>170.62</v>
      </c>
      <c r="I356" s="196"/>
    </row>
    <row r="357" spans="1:9" ht="19.5" x14ac:dyDescent="0.2">
      <c r="A357" s="37" t="s">
        <v>2319</v>
      </c>
      <c r="B357" s="38" t="s">
        <v>2758</v>
      </c>
      <c r="C357" s="39" t="s">
        <v>58</v>
      </c>
      <c r="D357" s="39" t="s">
        <v>2759</v>
      </c>
      <c r="E357" s="38" t="s">
        <v>148</v>
      </c>
      <c r="F357" s="38" t="s">
        <v>2760</v>
      </c>
      <c r="G357" s="39">
        <v>12.2</v>
      </c>
      <c r="H357" s="40">
        <v>126.88</v>
      </c>
      <c r="I357" s="196"/>
    </row>
    <row r="358" spans="1:9" ht="19.5" x14ac:dyDescent="0.2">
      <c r="A358" s="37" t="s">
        <v>2319</v>
      </c>
      <c r="B358" s="38" t="s">
        <v>2761</v>
      </c>
      <c r="C358" s="39" t="s">
        <v>65</v>
      </c>
      <c r="D358" s="39" t="s">
        <v>2762</v>
      </c>
      <c r="E358" s="38" t="s">
        <v>67</v>
      </c>
      <c r="F358" s="38" t="s">
        <v>6</v>
      </c>
      <c r="G358" s="39">
        <v>530.30999999999995</v>
      </c>
      <c r="H358" s="40">
        <v>530.30999999999995</v>
      </c>
      <c r="I358" s="196"/>
    </row>
    <row r="359" spans="1:9" x14ac:dyDescent="0.2">
      <c r="A359" s="37" t="s">
        <v>208</v>
      </c>
      <c r="B359" s="38" t="s">
        <v>44</v>
      </c>
      <c r="C359" s="39" t="s">
        <v>45</v>
      </c>
      <c r="D359" s="39" t="s">
        <v>3</v>
      </c>
      <c r="E359" s="38" t="s">
        <v>46</v>
      </c>
      <c r="F359" s="38" t="s">
        <v>47</v>
      </c>
      <c r="G359" s="39" t="s">
        <v>48</v>
      </c>
      <c r="H359" s="40" t="s">
        <v>4</v>
      </c>
      <c r="I359" s="196"/>
    </row>
    <row r="360" spans="1:9" ht="19.5" x14ac:dyDescent="0.2">
      <c r="A360" s="37" t="s">
        <v>62</v>
      </c>
      <c r="B360" s="38" t="s">
        <v>209</v>
      </c>
      <c r="C360" s="39" t="s">
        <v>65</v>
      </c>
      <c r="D360" s="39" t="s">
        <v>210</v>
      </c>
      <c r="E360" s="38" t="s">
        <v>67</v>
      </c>
      <c r="F360" s="38" t="s">
        <v>6</v>
      </c>
      <c r="G360" s="39">
        <v>853.98</v>
      </c>
      <c r="H360" s="40">
        <v>853.98</v>
      </c>
      <c r="I360" s="196"/>
    </row>
    <row r="361" spans="1:9" x14ac:dyDescent="0.2">
      <c r="A361" s="37" t="s">
        <v>2319</v>
      </c>
      <c r="B361" s="38" t="s">
        <v>2763</v>
      </c>
      <c r="C361" s="39" t="s">
        <v>58</v>
      </c>
      <c r="D361" s="39" t="s">
        <v>2764</v>
      </c>
      <c r="E361" s="38" t="s">
        <v>2633</v>
      </c>
      <c r="F361" s="38" t="s">
        <v>2765</v>
      </c>
      <c r="G361" s="39">
        <v>24.27</v>
      </c>
      <c r="H361" s="40">
        <v>91.01</v>
      </c>
      <c r="I361" s="196"/>
    </row>
    <row r="362" spans="1:9" x14ac:dyDescent="0.2">
      <c r="A362" s="37" t="s">
        <v>2319</v>
      </c>
      <c r="B362" s="38" t="s">
        <v>2766</v>
      </c>
      <c r="C362" s="39" t="s">
        <v>58</v>
      </c>
      <c r="D362" s="39" t="s">
        <v>2767</v>
      </c>
      <c r="E362" s="38" t="s">
        <v>2633</v>
      </c>
      <c r="F362" s="38" t="s">
        <v>2765</v>
      </c>
      <c r="G362" s="39">
        <v>21.06</v>
      </c>
      <c r="H362" s="40">
        <v>78.97</v>
      </c>
      <c r="I362" s="196"/>
    </row>
    <row r="363" spans="1:9" ht="19.5" x14ac:dyDescent="0.2">
      <c r="A363" s="37" t="s">
        <v>77</v>
      </c>
      <c r="B363" s="38" t="s">
        <v>2748</v>
      </c>
      <c r="C363" s="39" t="s">
        <v>58</v>
      </c>
      <c r="D363" s="39" t="s">
        <v>2749</v>
      </c>
      <c r="E363" s="38" t="s">
        <v>67</v>
      </c>
      <c r="F363" s="38" t="s">
        <v>16</v>
      </c>
      <c r="G363" s="39">
        <v>27.96</v>
      </c>
      <c r="H363" s="40">
        <v>167.76</v>
      </c>
      <c r="I363" s="196"/>
    </row>
    <row r="364" spans="1:9" ht="29.25" x14ac:dyDescent="0.2">
      <c r="A364" s="37" t="s">
        <v>77</v>
      </c>
      <c r="B364" s="38" t="s">
        <v>2768</v>
      </c>
      <c r="C364" s="39" t="s">
        <v>58</v>
      </c>
      <c r="D364" s="39" t="s">
        <v>2769</v>
      </c>
      <c r="E364" s="38" t="s">
        <v>67</v>
      </c>
      <c r="F364" s="38" t="s">
        <v>8</v>
      </c>
      <c r="G364" s="39">
        <v>258.04000000000002</v>
      </c>
      <c r="H364" s="40">
        <v>516.08000000000004</v>
      </c>
      <c r="I364" s="196"/>
    </row>
    <row r="365" spans="1:9" x14ac:dyDescent="0.2">
      <c r="A365" s="37" t="s">
        <v>77</v>
      </c>
      <c r="B365" s="38" t="s">
        <v>2770</v>
      </c>
      <c r="C365" s="39" t="s">
        <v>58</v>
      </c>
      <c r="D365" s="39" t="s">
        <v>2771</v>
      </c>
      <c r="E365" s="38" t="s">
        <v>2008</v>
      </c>
      <c r="F365" s="38" t="s">
        <v>2772</v>
      </c>
      <c r="G365" s="39">
        <v>20.239999999999998</v>
      </c>
      <c r="H365" s="40">
        <v>0.16</v>
      </c>
      <c r="I365" s="196"/>
    </row>
    <row r="366" spans="1:9" x14ac:dyDescent="0.2">
      <c r="A366" s="37" t="s">
        <v>212</v>
      </c>
      <c r="B366" s="38" t="s">
        <v>44</v>
      </c>
      <c r="C366" s="39" t="s">
        <v>45</v>
      </c>
      <c r="D366" s="39" t="s">
        <v>3</v>
      </c>
      <c r="E366" s="38" t="s">
        <v>46</v>
      </c>
      <c r="F366" s="38" t="s">
        <v>47</v>
      </c>
      <c r="G366" s="39" t="s">
        <v>48</v>
      </c>
      <c r="H366" s="40" t="s">
        <v>4</v>
      </c>
      <c r="I366" s="196"/>
    </row>
    <row r="367" spans="1:9" ht="29.25" x14ac:dyDescent="0.2">
      <c r="A367" s="37" t="s">
        <v>62</v>
      </c>
      <c r="B367" s="38" t="s">
        <v>213</v>
      </c>
      <c r="C367" s="39" t="s">
        <v>65</v>
      </c>
      <c r="D367" s="39" t="s">
        <v>214</v>
      </c>
      <c r="E367" s="38" t="s">
        <v>67</v>
      </c>
      <c r="F367" s="38" t="s">
        <v>6</v>
      </c>
      <c r="G367" s="39">
        <v>3684.1</v>
      </c>
      <c r="H367" s="40">
        <v>3684.1</v>
      </c>
      <c r="I367" s="196"/>
    </row>
    <row r="368" spans="1:9" ht="19.5" x14ac:dyDescent="0.2">
      <c r="A368" s="37" t="s">
        <v>2319</v>
      </c>
      <c r="B368" s="38" t="s">
        <v>2758</v>
      </c>
      <c r="C368" s="39" t="s">
        <v>58</v>
      </c>
      <c r="D368" s="39" t="s">
        <v>2759</v>
      </c>
      <c r="E368" s="38" t="s">
        <v>148</v>
      </c>
      <c r="F368" s="38" t="s">
        <v>2773</v>
      </c>
      <c r="G368" s="39">
        <v>12.2</v>
      </c>
      <c r="H368" s="40">
        <v>140.05000000000001</v>
      </c>
      <c r="I368" s="196"/>
    </row>
    <row r="369" spans="1:9" ht="19.5" x14ac:dyDescent="0.2">
      <c r="A369" s="37" t="s">
        <v>2319</v>
      </c>
      <c r="B369" s="38" t="s">
        <v>2754</v>
      </c>
      <c r="C369" s="39" t="s">
        <v>58</v>
      </c>
      <c r="D369" s="39" t="s">
        <v>2755</v>
      </c>
      <c r="E369" s="38" t="s">
        <v>67</v>
      </c>
      <c r="F369" s="38" t="s">
        <v>6</v>
      </c>
      <c r="G369" s="39">
        <v>414.24</v>
      </c>
      <c r="H369" s="40">
        <v>414.24</v>
      </c>
      <c r="I369" s="196"/>
    </row>
    <row r="370" spans="1:9" ht="19.5" x14ac:dyDescent="0.2">
      <c r="A370" s="37" t="s">
        <v>2319</v>
      </c>
      <c r="B370" s="38" t="s">
        <v>2774</v>
      </c>
      <c r="C370" s="39" t="s">
        <v>58</v>
      </c>
      <c r="D370" s="39" t="s">
        <v>2775</v>
      </c>
      <c r="E370" s="38" t="s">
        <v>67</v>
      </c>
      <c r="F370" s="38" t="s">
        <v>2776</v>
      </c>
      <c r="G370" s="39">
        <v>23.52</v>
      </c>
      <c r="H370" s="40">
        <v>752.64</v>
      </c>
      <c r="I370" s="196"/>
    </row>
    <row r="371" spans="1:9" ht="19.5" x14ac:dyDescent="0.2">
      <c r="A371" s="37" t="s">
        <v>2319</v>
      </c>
      <c r="B371" s="38" t="s">
        <v>2777</v>
      </c>
      <c r="C371" s="39" t="s">
        <v>58</v>
      </c>
      <c r="D371" s="39" t="s">
        <v>2778</v>
      </c>
      <c r="E371" s="38" t="s">
        <v>60</v>
      </c>
      <c r="F371" s="38" t="s">
        <v>2779</v>
      </c>
      <c r="G371" s="39">
        <v>201.71</v>
      </c>
      <c r="H371" s="40">
        <v>92.78</v>
      </c>
      <c r="I371" s="196"/>
    </row>
    <row r="372" spans="1:9" ht="19.5" x14ac:dyDescent="0.2">
      <c r="A372" s="37" t="s">
        <v>2319</v>
      </c>
      <c r="B372" s="38" t="s">
        <v>2441</v>
      </c>
      <c r="C372" s="39" t="s">
        <v>58</v>
      </c>
      <c r="D372" s="39" t="s">
        <v>2442</v>
      </c>
      <c r="E372" s="38" t="s">
        <v>67</v>
      </c>
      <c r="F372" s="38" t="s">
        <v>8</v>
      </c>
      <c r="G372" s="39">
        <v>394.35</v>
      </c>
      <c r="H372" s="40">
        <v>788.7</v>
      </c>
      <c r="I372" s="196"/>
    </row>
    <row r="373" spans="1:9" x14ac:dyDescent="0.2">
      <c r="A373" s="37" t="s">
        <v>77</v>
      </c>
      <c r="B373" s="38" t="s">
        <v>2780</v>
      </c>
      <c r="C373" s="39" t="s">
        <v>58</v>
      </c>
      <c r="D373" s="39" t="s">
        <v>2781</v>
      </c>
      <c r="E373" s="38" t="s">
        <v>67</v>
      </c>
      <c r="F373" s="38" t="s">
        <v>2776</v>
      </c>
      <c r="G373" s="39">
        <v>0.04</v>
      </c>
      <c r="H373" s="40">
        <v>1.28</v>
      </c>
      <c r="I373" s="196"/>
    </row>
    <row r="374" spans="1:9" x14ac:dyDescent="0.2">
      <c r="A374" s="37" t="s">
        <v>77</v>
      </c>
      <c r="B374" s="38" t="s">
        <v>2782</v>
      </c>
      <c r="C374" s="39" t="s">
        <v>58</v>
      </c>
      <c r="D374" s="39" t="s">
        <v>2783</v>
      </c>
      <c r="E374" s="38" t="s">
        <v>67</v>
      </c>
      <c r="F374" s="38" t="s">
        <v>2776</v>
      </c>
      <c r="G374" s="39">
        <v>0.06</v>
      </c>
      <c r="H374" s="40">
        <v>1.92</v>
      </c>
      <c r="I374" s="196"/>
    </row>
    <row r="375" spans="1:9" ht="19.5" x14ac:dyDescent="0.2">
      <c r="A375" s="37" t="s">
        <v>77</v>
      </c>
      <c r="B375" s="38" t="s">
        <v>2784</v>
      </c>
      <c r="C375" s="39" t="s">
        <v>58</v>
      </c>
      <c r="D375" s="39" t="s">
        <v>2785</v>
      </c>
      <c r="E375" s="38" t="s">
        <v>60</v>
      </c>
      <c r="F375" s="38" t="s">
        <v>2786</v>
      </c>
      <c r="G375" s="39">
        <v>969.15</v>
      </c>
      <c r="H375" s="40">
        <v>1492.49</v>
      </c>
      <c r="I375" s="196"/>
    </row>
    <row r="376" spans="1:9" x14ac:dyDescent="0.2">
      <c r="A376" s="37" t="s">
        <v>216</v>
      </c>
      <c r="B376" s="38" t="s">
        <v>44</v>
      </c>
      <c r="C376" s="39" t="s">
        <v>45</v>
      </c>
      <c r="D376" s="39" t="s">
        <v>3</v>
      </c>
      <c r="E376" s="38" t="s">
        <v>46</v>
      </c>
      <c r="F376" s="38" t="s">
        <v>47</v>
      </c>
      <c r="G376" s="39" t="s">
        <v>48</v>
      </c>
      <c r="H376" s="40" t="s">
        <v>4</v>
      </c>
      <c r="I376" s="196"/>
    </row>
    <row r="377" spans="1:9" x14ac:dyDescent="0.2">
      <c r="A377" s="37" t="s">
        <v>62</v>
      </c>
      <c r="B377" s="38" t="s">
        <v>217</v>
      </c>
      <c r="C377" s="39" t="s">
        <v>65</v>
      </c>
      <c r="D377" s="39" t="s">
        <v>218</v>
      </c>
      <c r="E377" s="38" t="s">
        <v>67</v>
      </c>
      <c r="F377" s="38" t="s">
        <v>6</v>
      </c>
      <c r="G377" s="39">
        <v>858.54</v>
      </c>
      <c r="H377" s="40">
        <v>858.54</v>
      </c>
      <c r="I377" s="196"/>
    </row>
    <row r="378" spans="1:9" x14ac:dyDescent="0.2">
      <c r="A378" s="37" t="s">
        <v>2319</v>
      </c>
      <c r="B378" s="38" t="s">
        <v>2763</v>
      </c>
      <c r="C378" s="39" t="s">
        <v>58</v>
      </c>
      <c r="D378" s="39" t="s">
        <v>2764</v>
      </c>
      <c r="E378" s="38" t="s">
        <v>2633</v>
      </c>
      <c r="F378" s="38" t="s">
        <v>2765</v>
      </c>
      <c r="G378" s="39">
        <v>24.27</v>
      </c>
      <c r="H378" s="40">
        <v>91.01</v>
      </c>
      <c r="I378" s="196"/>
    </row>
    <row r="379" spans="1:9" x14ac:dyDescent="0.2">
      <c r="A379" s="37" t="s">
        <v>2319</v>
      </c>
      <c r="B379" s="38" t="s">
        <v>2766</v>
      </c>
      <c r="C379" s="39" t="s">
        <v>58</v>
      </c>
      <c r="D379" s="39" t="s">
        <v>2767</v>
      </c>
      <c r="E379" s="38" t="s">
        <v>2633</v>
      </c>
      <c r="F379" s="38" t="s">
        <v>2765</v>
      </c>
      <c r="G379" s="39">
        <v>21.06</v>
      </c>
      <c r="H379" s="40">
        <v>78.97</v>
      </c>
      <c r="I379" s="196"/>
    </row>
    <row r="380" spans="1:9" ht="19.5" x14ac:dyDescent="0.2">
      <c r="A380" s="37" t="s">
        <v>77</v>
      </c>
      <c r="B380" s="38" t="s">
        <v>2748</v>
      </c>
      <c r="C380" s="39" t="s">
        <v>58</v>
      </c>
      <c r="D380" s="39" t="s">
        <v>2749</v>
      </c>
      <c r="E380" s="38" t="s">
        <v>67</v>
      </c>
      <c r="F380" s="38" t="s">
        <v>16</v>
      </c>
      <c r="G380" s="39">
        <v>27.96</v>
      </c>
      <c r="H380" s="40">
        <v>167.76</v>
      </c>
      <c r="I380" s="196"/>
    </row>
    <row r="381" spans="1:9" x14ac:dyDescent="0.2">
      <c r="A381" s="37" t="s">
        <v>77</v>
      </c>
      <c r="B381" s="38" t="s">
        <v>2770</v>
      </c>
      <c r="C381" s="39" t="s">
        <v>58</v>
      </c>
      <c r="D381" s="39" t="s">
        <v>2771</v>
      </c>
      <c r="E381" s="38" t="s">
        <v>2008</v>
      </c>
      <c r="F381" s="38" t="s">
        <v>2772</v>
      </c>
      <c r="G381" s="39">
        <v>20.239999999999998</v>
      </c>
      <c r="H381" s="40">
        <v>0.16</v>
      </c>
      <c r="I381" s="196"/>
    </row>
    <row r="382" spans="1:9" ht="29.25" x14ac:dyDescent="0.2">
      <c r="A382" s="37" t="s">
        <v>77</v>
      </c>
      <c r="B382" s="38" t="s">
        <v>2787</v>
      </c>
      <c r="C382" s="39" t="s">
        <v>58</v>
      </c>
      <c r="D382" s="39" t="s">
        <v>2788</v>
      </c>
      <c r="E382" s="38" t="s">
        <v>67</v>
      </c>
      <c r="F382" s="38" t="s">
        <v>8</v>
      </c>
      <c r="G382" s="39">
        <v>260.32</v>
      </c>
      <c r="H382" s="40">
        <v>520.64</v>
      </c>
      <c r="I382" s="196"/>
    </row>
    <row r="383" spans="1:9" x14ac:dyDescent="0.2">
      <c r="A383" s="37" t="s">
        <v>220</v>
      </c>
      <c r="B383" s="38" t="s">
        <v>44</v>
      </c>
      <c r="C383" s="39" t="s">
        <v>45</v>
      </c>
      <c r="D383" s="39" t="s">
        <v>3</v>
      </c>
      <c r="E383" s="38" t="s">
        <v>46</v>
      </c>
      <c r="F383" s="38" t="s">
        <v>47</v>
      </c>
      <c r="G383" s="39" t="s">
        <v>48</v>
      </c>
      <c r="H383" s="40" t="s">
        <v>4</v>
      </c>
      <c r="I383" s="196"/>
    </row>
    <row r="384" spans="1:9" ht="19.5" x14ac:dyDescent="0.2">
      <c r="A384" s="37" t="s">
        <v>62</v>
      </c>
      <c r="B384" s="38" t="s">
        <v>221</v>
      </c>
      <c r="C384" s="39" t="s">
        <v>65</v>
      </c>
      <c r="D384" s="39" t="s">
        <v>222</v>
      </c>
      <c r="E384" s="38" t="s">
        <v>60</v>
      </c>
      <c r="F384" s="38" t="s">
        <v>6</v>
      </c>
      <c r="G384" s="39">
        <v>566.16</v>
      </c>
      <c r="H384" s="40">
        <v>566.16</v>
      </c>
      <c r="I384" s="196"/>
    </row>
    <row r="385" spans="1:9" x14ac:dyDescent="0.2">
      <c r="A385" s="37" t="s">
        <v>2319</v>
      </c>
      <c r="B385" s="38" t="s">
        <v>2659</v>
      </c>
      <c r="C385" s="39" t="s">
        <v>58</v>
      </c>
      <c r="D385" s="39" t="s">
        <v>2660</v>
      </c>
      <c r="E385" s="38" t="s">
        <v>2633</v>
      </c>
      <c r="F385" s="38" t="s">
        <v>2789</v>
      </c>
      <c r="G385" s="39">
        <v>26.53</v>
      </c>
      <c r="H385" s="40">
        <v>66.319999999999993</v>
      </c>
      <c r="I385" s="196"/>
    </row>
    <row r="386" spans="1:9" x14ac:dyDescent="0.2">
      <c r="A386" s="37" t="s">
        <v>2319</v>
      </c>
      <c r="B386" s="38" t="s">
        <v>2635</v>
      </c>
      <c r="C386" s="39" t="s">
        <v>58</v>
      </c>
      <c r="D386" s="39" t="s">
        <v>2636</v>
      </c>
      <c r="E386" s="38" t="s">
        <v>2633</v>
      </c>
      <c r="F386" s="38" t="s">
        <v>14</v>
      </c>
      <c r="G386" s="39">
        <v>20.74</v>
      </c>
      <c r="H386" s="40">
        <v>103.7</v>
      </c>
      <c r="I386" s="196"/>
    </row>
    <row r="387" spans="1:9" x14ac:dyDescent="0.2">
      <c r="A387" s="37" t="s">
        <v>2319</v>
      </c>
      <c r="B387" s="38" t="s">
        <v>2662</v>
      </c>
      <c r="C387" s="39" t="s">
        <v>58</v>
      </c>
      <c r="D387" s="39" t="s">
        <v>2663</v>
      </c>
      <c r="E387" s="38" t="s">
        <v>2633</v>
      </c>
      <c r="F387" s="38" t="s">
        <v>2790</v>
      </c>
      <c r="G387" s="39">
        <v>26.02</v>
      </c>
      <c r="H387" s="40">
        <v>91.07</v>
      </c>
      <c r="I387" s="196"/>
    </row>
    <row r="388" spans="1:9" x14ac:dyDescent="0.2">
      <c r="A388" s="37" t="s">
        <v>77</v>
      </c>
      <c r="B388" s="38" t="s">
        <v>2791</v>
      </c>
      <c r="C388" s="39" t="s">
        <v>58</v>
      </c>
      <c r="D388" s="39" t="s">
        <v>2792</v>
      </c>
      <c r="E388" s="38" t="s">
        <v>2008</v>
      </c>
      <c r="F388" s="38" t="s">
        <v>2793</v>
      </c>
      <c r="G388" s="39">
        <v>34.65</v>
      </c>
      <c r="H388" s="40">
        <v>116.77</v>
      </c>
      <c r="I388" s="196"/>
    </row>
    <row r="389" spans="1:9" ht="19.5" x14ac:dyDescent="0.2">
      <c r="A389" s="37" t="s">
        <v>77</v>
      </c>
      <c r="B389" s="38" t="s">
        <v>2794</v>
      </c>
      <c r="C389" s="39" t="s">
        <v>58</v>
      </c>
      <c r="D389" s="39" t="s">
        <v>2795</v>
      </c>
      <c r="E389" s="38" t="s">
        <v>67</v>
      </c>
      <c r="F389" s="38" t="s">
        <v>22</v>
      </c>
      <c r="G389" s="39">
        <v>0.78</v>
      </c>
      <c r="H389" s="40">
        <v>7.02</v>
      </c>
      <c r="I389" s="196"/>
    </row>
    <row r="390" spans="1:9" x14ac:dyDescent="0.2">
      <c r="A390" s="37" t="s">
        <v>77</v>
      </c>
      <c r="B390" s="38" t="s">
        <v>2796</v>
      </c>
      <c r="C390" s="39" t="s">
        <v>58</v>
      </c>
      <c r="D390" s="39" t="s">
        <v>2797</v>
      </c>
      <c r="E390" s="38" t="s">
        <v>2008</v>
      </c>
      <c r="F390" s="38" t="s">
        <v>10</v>
      </c>
      <c r="G390" s="39">
        <v>9.76</v>
      </c>
      <c r="H390" s="40">
        <v>29.28</v>
      </c>
      <c r="I390" s="196"/>
    </row>
    <row r="391" spans="1:9" x14ac:dyDescent="0.2">
      <c r="A391" s="37" t="s">
        <v>77</v>
      </c>
      <c r="B391" s="38" t="s">
        <v>2798</v>
      </c>
      <c r="C391" s="39" t="s">
        <v>58</v>
      </c>
      <c r="D391" s="39" t="s">
        <v>2799</v>
      </c>
      <c r="E391" s="38" t="s">
        <v>2008</v>
      </c>
      <c r="F391" s="38" t="s">
        <v>2800</v>
      </c>
      <c r="G391" s="39">
        <v>8.61</v>
      </c>
      <c r="H391" s="40">
        <v>113.39</v>
      </c>
      <c r="I391" s="196"/>
    </row>
    <row r="392" spans="1:9" ht="19.5" x14ac:dyDescent="0.2">
      <c r="A392" s="37" t="s">
        <v>77</v>
      </c>
      <c r="B392" s="38" t="s">
        <v>2801</v>
      </c>
      <c r="C392" s="39" t="s">
        <v>58</v>
      </c>
      <c r="D392" s="39" t="s">
        <v>2802</v>
      </c>
      <c r="E392" s="38" t="s">
        <v>60</v>
      </c>
      <c r="F392" s="38" t="s">
        <v>2803</v>
      </c>
      <c r="G392" s="39">
        <v>35.1</v>
      </c>
      <c r="H392" s="40">
        <v>38.61</v>
      </c>
      <c r="I392" s="196"/>
    </row>
    <row r="393" spans="1:9" x14ac:dyDescent="0.2">
      <c r="A393" s="37" t="s">
        <v>224</v>
      </c>
      <c r="B393" s="38" t="s">
        <v>44</v>
      </c>
      <c r="C393" s="39" t="s">
        <v>45</v>
      </c>
      <c r="D393" s="39" t="s">
        <v>3</v>
      </c>
      <c r="E393" s="38" t="s">
        <v>46</v>
      </c>
      <c r="F393" s="38" t="s">
        <v>47</v>
      </c>
      <c r="G393" s="39" t="s">
        <v>48</v>
      </c>
      <c r="H393" s="40" t="s">
        <v>4</v>
      </c>
      <c r="I393" s="196"/>
    </row>
    <row r="394" spans="1:9" x14ac:dyDescent="0.2">
      <c r="A394" s="37" t="s">
        <v>62</v>
      </c>
      <c r="B394" s="38" t="s">
        <v>225</v>
      </c>
      <c r="C394" s="39" t="s">
        <v>65</v>
      </c>
      <c r="D394" s="39" t="s">
        <v>226</v>
      </c>
      <c r="E394" s="38" t="s">
        <v>202</v>
      </c>
      <c r="F394" s="38" t="s">
        <v>6</v>
      </c>
      <c r="G394" s="39">
        <v>652.54</v>
      </c>
      <c r="H394" s="40">
        <v>652.54</v>
      </c>
      <c r="I394" s="196"/>
    </row>
    <row r="395" spans="1:9" x14ac:dyDescent="0.2">
      <c r="A395" s="37" t="s">
        <v>2319</v>
      </c>
      <c r="B395" s="38" t="s">
        <v>2631</v>
      </c>
      <c r="C395" s="39" t="s">
        <v>58</v>
      </c>
      <c r="D395" s="39" t="s">
        <v>2632</v>
      </c>
      <c r="E395" s="38" t="s">
        <v>2633</v>
      </c>
      <c r="F395" s="38" t="s">
        <v>2723</v>
      </c>
      <c r="G395" s="39">
        <v>25.75</v>
      </c>
      <c r="H395" s="40">
        <v>33.950000000000003</v>
      </c>
      <c r="I395" s="196"/>
    </row>
    <row r="396" spans="1:9" x14ac:dyDescent="0.2">
      <c r="A396" s="37" t="s">
        <v>2319</v>
      </c>
      <c r="B396" s="38" t="s">
        <v>2635</v>
      </c>
      <c r="C396" s="39" t="s">
        <v>58</v>
      </c>
      <c r="D396" s="39" t="s">
        <v>2636</v>
      </c>
      <c r="E396" s="38" t="s">
        <v>2633</v>
      </c>
      <c r="F396" s="38" t="s">
        <v>2724</v>
      </c>
      <c r="G396" s="39">
        <v>20.74</v>
      </c>
      <c r="H396" s="40">
        <v>25.35</v>
      </c>
      <c r="I396" s="196"/>
    </row>
    <row r="397" spans="1:9" x14ac:dyDescent="0.2">
      <c r="A397" s="37" t="s">
        <v>2319</v>
      </c>
      <c r="B397" s="38" t="s">
        <v>2662</v>
      </c>
      <c r="C397" s="39" t="s">
        <v>58</v>
      </c>
      <c r="D397" s="39" t="s">
        <v>2663</v>
      </c>
      <c r="E397" s="38" t="s">
        <v>2633</v>
      </c>
      <c r="F397" s="38" t="s">
        <v>2725</v>
      </c>
      <c r="G397" s="39">
        <v>26.02</v>
      </c>
      <c r="H397" s="40">
        <v>197.75</v>
      </c>
      <c r="I397" s="196"/>
    </row>
    <row r="398" spans="1:9" x14ac:dyDescent="0.2">
      <c r="A398" s="37" t="s">
        <v>77</v>
      </c>
      <c r="B398" s="38" t="s">
        <v>2669</v>
      </c>
      <c r="C398" s="39" t="s">
        <v>58</v>
      </c>
      <c r="D398" s="39" t="s">
        <v>2670</v>
      </c>
      <c r="E398" s="38" t="s">
        <v>107</v>
      </c>
      <c r="F398" s="38" t="s">
        <v>2729</v>
      </c>
      <c r="G398" s="39">
        <v>84</v>
      </c>
      <c r="H398" s="40">
        <v>1.2</v>
      </c>
      <c r="I398" s="196"/>
    </row>
    <row r="399" spans="1:9" x14ac:dyDescent="0.2">
      <c r="A399" s="37" t="s">
        <v>77</v>
      </c>
      <c r="B399" s="38" t="s">
        <v>2674</v>
      </c>
      <c r="C399" s="39" t="s">
        <v>58</v>
      </c>
      <c r="D399" s="39" t="s">
        <v>2675</v>
      </c>
      <c r="E399" s="38" t="s">
        <v>2008</v>
      </c>
      <c r="F399" s="38" t="s">
        <v>14</v>
      </c>
      <c r="G399" s="39">
        <v>0.8</v>
      </c>
      <c r="H399" s="40">
        <v>4</v>
      </c>
      <c r="I399" s="196"/>
    </row>
    <row r="400" spans="1:9" x14ac:dyDescent="0.2">
      <c r="A400" s="37" t="s">
        <v>77</v>
      </c>
      <c r="B400" s="38" t="s">
        <v>2730</v>
      </c>
      <c r="C400" s="39" t="s">
        <v>58</v>
      </c>
      <c r="D400" s="39" t="s">
        <v>2731</v>
      </c>
      <c r="E400" s="38" t="s">
        <v>2008</v>
      </c>
      <c r="F400" s="38" t="s">
        <v>2804</v>
      </c>
      <c r="G400" s="39">
        <v>10.37</v>
      </c>
      <c r="H400" s="40">
        <v>262.77999999999997</v>
      </c>
      <c r="I400" s="196"/>
    </row>
    <row r="401" spans="1:9" x14ac:dyDescent="0.2">
      <c r="A401" s="37" t="s">
        <v>77</v>
      </c>
      <c r="B401" s="38" t="s">
        <v>2733</v>
      </c>
      <c r="C401" s="39" t="s">
        <v>58</v>
      </c>
      <c r="D401" s="39" t="s">
        <v>2734</v>
      </c>
      <c r="E401" s="38" t="s">
        <v>67</v>
      </c>
      <c r="F401" s="38" t="s">
        <v>2805</v>
      </c>
      <c r="G401" s="39">
        <v>22.27</v>
      </c>
      <c r="H401" s="40">
        <v>4.05</v>
      </c>
      <c r="I401" s="196"/>
    </row>
    <row r="402" spans="1:9" ht="19.5" x14ac:dyDescent="0.2">
      <c r="A402" s="37" t="s">
        <v>77</v>
      </c>
      <c r="B402" s="38" t="s">
        <v>2736</v>
      </c>
      <c r="C402" s="39" t="s">
        <v>58</v>
      </c>
      <c r="D402" s="39" t="s">
        <v>2737</v>
      </c>
      <c r="E402" s="38" t="s">
        <v>67</v>
      </c>
      <c r="F402" s="38" t="s">
        <v>2738</v>
      </c>
      <c r="G402" s="39">
        <v>22.6</v>
      </c>
      <c r="H402" s="40">
        <v>1.34</v>
      </c>
      <c r="I402" s="196"/>
    </row>
    <row r="403" spans="1:9" x14ac:dyDescent="0.2">
      <c r="A403" s="37" t="s">
        <v>77</v>
      </c>
      <c r="B403" s="38" t="s">
        <v>2739</v>
      </c>
      <c r="C403" s="39" t="s">
        <v>58</v>
      </c>
      <c r="D403" s="39" t="s">
        <v>2740</v>
      </c>
      <c r="E403" s="38" t="s">
        <v>2008</v>
      </c>
      <c r="F403" s="38" t="s">
        <v>2806</v>
      </c>
      <c r="G403" s="39">
        <v>33.270000000000003</v>
      </c>
      <c r="H403" s="40">
        <v>2.92</v>
      </c>
      <c r="I403" s="196"/>
    </row>
    <row r="404" spans="1:9" x14ac:dyDescent="0.2">
      <c r="A404" s="37" t="s">
        <v>77</v>
      </c>
      <c r="B404" s="38" t="s">
        <v>2742</v>
      </c>
      <c r="C404" s="39" t="s">
        <v>58</v>
      </c>
      <c r="D404" s="39" t="s">
        <v>2743</v>
      </c>
      <c r="E404" s="38" t="s">
        <v>67</v>
      </c>
      <c r="F404" s="38" t="s">
        <v>2744</v>
      </c>
      <c r="G404" s="39">
        <v>4</v>
      </c>
      <c r="H404" s="40">
        <v>1.19</v>
      </c>
      <c r="I404" s="196"/>
    </row>
    <row r="405" spans="1:9" ht="19.5" x14ac:dyDescent="0.2">
      <c r="A405" s="37" t="s">
        <v>77</v>
      </c>
      <c r="B405" s="38" t="s">
        <v>2748</v>
      </c>
      <c r="C405" s="39" t="s">
        <v>58</v>
      </c>
      <c r="D405" s="39" t="s">
        <v>2749</v>
      </c>
      <c r="E405" s="38" t="s">
        <v>67</v>
      </c>
      <c r="F405" s="38" t="s">
        <v>2807</v>
      </c>
      <c r="G405" s="39">
        <v>27.96</v>
      </c>
      <c r="H405" s="40">
        <v>39.94</v>
      </c>
      <c r="I405" s="196"/>
    </row>
    <row r="406" spans="1:9" ht="29.25" x14ac:dyDescent="0.2">
      <c r="A406" s="37" t="s">
        <v>77</v>
      </c>
      <c r="B406" s="38" t="s">
        <v>2751</v>
      </c>
      <c r="C406" s="39" t="s">
        <v>58</v>
      </c>
      <c r="D406" s="39" t="s">
        <v>2752</v>
      </c>
      <c r="E406" s="38" t="s">
        <v>67</v>
      </c>
      <c r="F406" s="38" t="s">
        <v>2808</v>
      </c>
      <c r="G406" s="39">
        <v>119.1</v>
      </c>
      <c r="H406" s="40">
        <v>56.71</v>
      </c>
      <c r="I406" s="196"/>
    </row>
    <row r="407" spans="1:9" ht="19.5" x14ac:dyDescent="0.2">
      <c r="A407" s="37" t="s">
        <v>77</v>
      </c>
      <c r="B407" s="38" t="s">
        <v>2809</v>
      </c>
      <c r="C407" s="39" t="s">
        <v>58</v>
      </c>
      <c r="D407" s="39" t="s">
        <v>2810</v>
      </c>
      <c r="E407" s="38" t="s">
        <v>2811</v>
      </c>
      <c r="F407" s="38" t="s">
        <v>2747</v>
      </c>
      <c r="G407" s="39">
        <v>51.41</v>
      </c>
      <c r="H407" s="40">
        <v>12.24</v>
      </c>
      <c r="I407" s="196"/>
    </row>
    <row r="408" spans="1:9" x14ac:dyDescent="0.2">
      <c r="A408" s="37" t="s">
        <v>77</v>
      </c>
      <c r="B408" s="38" t="s">
        <v>2745</v>
      </c>
      <c r="C408" s="39" t="s">
        <v>58</v>
      </c>
      <c r="D408" s="39" t="s">
        <v>2746</v>
      </c>
      <c r="E408" s="38" t="s">
        <v>2008</v>
      </c>
      <c r="F408" s="38" t="s">
        <v>2747</v>
      </c>
      <c r="G408" s="39">
        <v>38.31</v>
      </c>
      <c r="H408" s="40">
        <v>9.1199999999999992</v>
      </c>
      <c r="I408" s="196"/>
    </row>
    <row r="409" spans="1:9" x14ac:dyDescent="0.2">
      <c r="A409" s="37" t="s">
        <v>228</v>
      </c>
      <c r="B409" s="38" t="s">
        <v>44</v>
      </c>
      <c r="C409" s="39" t="s">
        <v>45</v>
      </c>
      <c r="D409" s="39" t="s">
        <v>3</v>
      </c>
      <c r="E409" s="38" t="s">
        <v>46</v>
      </c>
      <c r="F409" s="38" t="s">
        <v>47</v>
      </c>
      <c r="G409" s="39" t="s">
        <v>48</v>
      </c>
      <c r="H409" s="40" t="s">
        <v>4</v>
      </c>
      <c r="I409" s="196"/>
    </row>
    <row r="410" spans="1:9" ht="29.25" x14ac:dyDescent="0.2">
      <c r="A410" s="37" t="s">
        <v>62</v>
      </c>
      <c r="B410" s="38" t="s">
        <v>229</v>
      </c>
      <c r="C410" s="39" t="s">
        <v>65</v>
      </c>
      <c r="D410" s="39" t="s">
        <v>230</v>
      </c>
      <c r="E410" s="38" t="s">
        <v>202</v>
      </c>
      <c r="F410" s="38" t="s">
        <v>6</v>
      </c>
      <c r="G410" s="39">
        <v>706</v>
      </c>
      <c r="H410" s="40">
        <v>706</v>
      </c>
      <c r="I410" s="196"/>
    </row>
    <row r="411" spans="1:9" ht="19.5" x14ac:dyDescent="0.2">
      <c r="A411" s="37" t="s">
        <v>2319</v>
      </c>
      <c r="B411" s="38" t="s">
        <v>2754</v>
      </c>
      <c r="C411" s="39" t="s">
        <v>58</v>
      </c>
      <c r="D411" s="39" t="s">
        <v>2755</v>
      </c>
      <c r="E411" s="38" t="s">
        <v>67</v>
      </c>
      <c r="F411" s="38" t="s">
        <v>2812</v>
      </c>
      <c r="G411" s="39">
        <v>414.24</v>
      </c>
      <c r="H411" s="40">
        <v>328.74</v>
      </c>
      <c r="I411" s="196"/>
    </row>
    <row r="412" spans="1:9" ht="19.5" x14ac:dyDescent="0.2">
      <c r="A412" s="37" t="s">
        <v>2319</v>
      </c>
      <c r="B412" s="38" t="s">
        <v>2813</v>
      </c>
      <c r="C412" s="39" t="s">
        <v>58</v>
      </c>
      <c r="D412" s="39" t="s">
        <v>2814</v>
      </c>
      <c r="E412" s="38" t="s">
        <v>67</v>
      </c>
      <c r="F412" s="38" t="s">
        <v>2812</v>
      </c>
      <c r="G412" s="39">
        <v>387.5</v>
      </c>
      <c r="H412" s="40">
        <v>307.52</v>
      </c>
      <c r="I412" s="196"/>
    </row>
    <row r="413" spans="1:9" ht="19.5" x14ac:dyDescent="0.2">
      <c r="A413" s="37" t="s">
        <v>2319</v>
      </c>
      <c r="B413" s="38" t="s">
        <v>2447</v>
      </c>
      <c r="C413" s="39" t="s">
        <v>58</v>
      </c>
      <c r="D413" s="39" t="s">
        <v>2448</v>
      </c>
      <c r="E413" s="38" t="s">
        <v>67</v>
      </c>
      <c r="F413" s="38" t="s">
        <v>2812</v>
      </c>
      <c r="G413" s="39">
        <v>87.89</v>
      </c>
      <c r="H413" s="40">
        <v>69.739999999999995</v>
      </c>
      <c r="I413" s="196"/>
    </row>
    <row r="414" spans="1:9" x14ac:dyDescent="0.2">
      <c r="A414" s="37" t="s">
        <v>232</v>
      </c>
      <c r="B414" s="38" t="s">
        <v>44</v>
      </c>
      <c r="C414" s="39" t="s">
        <v>45</v>
      </c>
      <c r="D414" s="39" t="s">
        <v>3</v>
      </c>
      <c r="E414" s="38" t="s">
        <v>46</v>
      </c>
      <c r="F414" s="38" t="s">
        <v>47</v>
      </c>
      <c r="G414" s="39" t="s">
        <v>48</v>
      </c>
      <c r="H414" s="40" t="s">
        <v>4</v>
      </c>
      <c r="I414" s="196"/>
    </row>
    <row r="415" spans="1:9" ht="19.5" x14ac:dyDescent="0.2">
      <c r="A415" s="37" t="s">
        <v>62</v>
      </c>
      <c r="B415" s="38" t="s">
        <v>233</v>
      </c>
      <c r="C415" s="39" t="s">
        <v>65</v>
      </c>
      <c r="D415" s="39" t="s">
        <v>234</v>
      </c>
      <c r="E415" s="38" t="s">
        <v>67</v>
      </c>
      <c r="F415" s="38" t="s">
        <v>6</v>
      </c>
      <c r="G415" s="39">
        <v>665.69</v>
      </c>
      <c r="H415" s="40">
        <v>665.69</v>
      </c>
      <c r="I415" s="196"/>
    </row>
    <row r="416" spans="1:9" x14ac:dyDescent="0.2">
      <c r="A416" s="37" t="s">
        <v>2319</v>
      </c>
      <c r="B416" s="38" t="s">
        <v>2635</v>
      </c>
      <c r="C416" s="39" t="s">
        <v>58</v>
      </c>
      <c r="D416" s="39" t="s">
        <v>2636</v>
      </c>
      <c r="E416" s="38" t="s">
        <v>2633</v>
      </c>
      <c r="F416" s="38" t="s">
        <v>2765</v>
      </c>
      <c r="G416" s="39">
        <v>20.74</v>
      </c>
      <c r="H416" s="40">
        <v>77.77</v>
      </c>
      <c r="I416" s="196"/>
    </row>
    <row r="417" spans="1:9" x14ac:dyDescent="0.2">
      <c r="A417" s="37" t="s">
        <v>2319</v>
      </c>
      <c r="B417" s="38" t="s">
        <v>2763</v>
      </c>
      <c r="C417" s="39" t="s">
        <v>58</v>
      </c>
      <c r="D417" s="39" t="s">
        <v>2764</v>
      </c>
      <c r="E417" s="38" t="s">
        <v>2633</v>
      </c>
      <c r="F417" s="38" t="s">
        <v>2765</v>
      </c>
      <c r="G417" s="39">
        <v>24.27</v>
      </c>
      <c r="H417" s="40">
        <v>91.01</v>
      </c>
      <c r="I417" s="196"/>
    </row>
    <row r="418" spans="1:9" ht="19.5" x14ac:dyDescent="0.2">
      <c r="A418" s="37" t="s">
        <v>77</v>
      </c>
      <c r="B418" s="38" t="s">
        <v>2815</v>
      </c>
      <c r="C418" s="39" t="s">
        <v>58</v>
      </c>
      <c r="D418" s="39" t="s">
        <v>2816</v>
      </c>
      <c r="E418" s="38" t="s">
        <v>67</v>
      </c>
      <c r="F418" s="38" t="s">
        <v>8</v>
      </c>
      <c r="G418" s="39">
        <v>9.4700000000000006</v>
      </c>
      <c r="H418" s="40">
        <v>18.940000000000001</v>
      </c>
      <c r="I418" s="196"/>
    </row>
    <row r="419" spans="1:9" ht="19.5" x14ac:dyDescent="0.2">
      <c r="A419" s="37" t="s">
        <v>77</v>
      </c>
      <c r="B419" s="38" t="s">
        <v>2817</v>
      </c>
      <c r="C419" s="39" t="s">
        <v>58</v>
      </c>
      <c r="D419" s="39" t="s">
        <v>2818</v>
      </c>
      <c r="E419" s="38" t="s">
        <v>67</v>
      </c>
      <c r="F419" s="38" t="s">
        <v>12</v>
      </c>
      <c r="G419" s="39">
        <v>0.73</v>
      </c>
      <c r="H419" s="40">
        <v>2.92</v>
      </c>
      <c r="I419" s="196"/>
    </row>
    <row r="420" spans="1:9" ht="19.5" x14ac:dyDescent="0.2">
      <c r="A420" s="37" t="s">
        <v>77</v>
      </c>
      <c r="B420" s="38" t="s">
        <v>2819</v>
      </c>
      <c r="C420" s="39" t="s">
        <v>58</v>
      </c>
      <c r="D420" s="39" t="s">
        <v>2820</v>
      </c>
      <c r="E420" s="38" t="s">
        <v>67</v>
      </c>
      <c r="F420" s="38" t="s">
        <v>6</v>
      </c>
      <c r="G420" s="39">
        <v>52.43</v>
      </c>
      <c r="H420" s="40">
        <v>52.43</v>
      </c>
      <c r="I420" s="196"/>
    </row>
    <row r="421" spans="1:9" ht="29.25" x14ac:dyDescent="0.2">
      <c r="A421" s="37" t="s">
        <v>77</v>
      </c>
      <c r="B421" s="38" t="s">
        <v>2821</v>
      </c>
      <c r="C421" s="39" t="s">
        <v>58</v>
      </c>
      <c r="D421" s="39" t="s">
        <v>2822</v>
      </c>
      <c r="E421" s="38" t="s">
        <v>2823</v>
      </c>
      <c r="F421" s="38" t="s">
        <v>6</v>
      </c>
      <c r="G421" s="39">
        <v>142.44999999999999</v>
      </c>
      <c r="H421" s="40">
        <v>142.44999999999999</v>
      </c>
      <c r="I421" s="196"/>
    </row>
    <row r="422" spans="1:9" ht="19.5" x14ac:dyDescent="0.2">
      <c r="A422" s="37" t="s">
        <v>77</v>
      </c>
      <c r="B422" s="38" t="s">
        <v>2824</v>
      </c>
      <c r="C422" s="39" t="s">
        <v>58</v>
      </c>
      <c r="D422" s="39" t="s">
        <v>2825</v>
      </c>
      <c r="E422" s="38" t="s">
        <v>60</v>
      </c>
      <c r="F422" s="38" t="s">
        <v>2826</v>
      </c>
      <c r="G422" s="39">
        <v>38.74</v>
      </c>
      <c r="H422" s="40">
        <v>107.3</v>
      </c>
      <c r="I422" s="196"/>
    </row>
    <row r="423" spans="1:9" x14ac:dyDescent="0.2">
      <c r="A423" s="37" t="s">
        <v>77</v>
      </c>
      <c r="B423" s="38" t="s">
        <v>2827</v>
      </c>
      <c r="C423" s="39" t="s">
        <v>58</v>
      </c>
      <c r="D423" s="39" t="s">
        <v>2828</v>
      </c>
      <c r="E423" s="38" t="s">
        <v>2008</v>
      </c>
      <c r="F423" s="38" t="s">
        <v>2829</v>
      </c>
      <c r="G423" s="39">
        <v>38.840000000000003</v>
      </c>
      <c r="H423" s="40">
        <v>14.44</v>
      </c>
      <c r="I423" s="196"/>
    </row>
    <row r="424" spans="1:9" x14ac:dyDescent="0.2">
      <c r="A424" s="37" t="s">
        <v>77</v>
      </c>
      <c r="B424" s="38" t="s">
        <v>2674</v>
      </c>
      <c r="C424" s="39" t="s">
        <v>58</v>
      </c>
      <c r="D424" s="39" t="s">
        <v>2675</v>
      </c>
      <c r="E424" s="38" t="s">
        <v>2008</v>
      </c>
      <c r="F424" s="38" t="s">
        <v>2830</v>
      </c>
      <c r="G424" s="39">
        <v>0.8</v>
      </c>
      <c r="H424" s="40">
        <v>4.1399999999999997</v>
      </c>
      <c r="I424" s="196"/>
    </row>
    <row r="425" spans="1:9" x14ac:dyDescent="0.2">
      <c r="A425" s="37" t="s">
        <v>77</v>
      </c>
      <c r="B425" s="38" t="s">
        <v>2831</v>
      </c>
      <c r="C425" s="39" t="s">
        <v>58</v>
      </c>
      <c r="D425" s="39" t="s">
        <v>2832</v>
      </c>
      <c r="E425" s="38" t="s">
        <v>107</v>
      </c>
      <c r="F425" s="38" t="s">
        <v>2833</v>
      </c>
      <c r="G425" s="39">
        <v>85.09</v>
      </c>
      <c r="H425" s="40">
        <v>1.02</v>
      </c>
      <c r="I425" s="196"/>
    </row>
    <row r="426" spans="1:9" ht="19.5" x14ac:dyDescent="0.2">
      <c r="A426" s="37" t="s">
        <v>77</v>
      </c>
      <c r="B426" s="38" t="s">
        <v>2834</v>
      </c>
      <c r="C426" s="39" t="s">
        <v>58</v>
      </c>
      <c r="D426" s="39" t="s">
        <v>2835</v>
      </c>
      <c r="E426" s="38" t="s">
        <v>60</v>
      </c>
      <c r="F426" s="38" t="s">
        <v>2836</v>
      </c>
      <c r="G426" s="39">
        <v>141.91999999999999</v>
      </c>
      <c r="H426" s="40">
        <v>153.27000000000001</v>
      </c>
      <c r="I426" s="196"/>
    </row>
    <row r="427" spans="1:9" x14ac:dyDescent="0.2">
      <c r="A427" s="37" t="s">
        <v>236</v>
      </c>
      <c r="B427" s="38" t="s">
        <v>44</v>
      </c>
      <c r="C427" s="39" t="s">
        <v>45</v>
      </c>
      <c r="D427" s="39" t="s">
        <v>3</v>
      </c>
      <c r="E427" s="38" t="s">
        <v>46</v>
      </c>
      <c r="F427" s="38" t="s">
        <v>47</v>
      </c>
      <c r="G427" s="39" t="s">
        <v>48</v>
      </c>
      <c r="H427" s="40" t="s">
        <v>4</v>
      </c>
      <c r="I427" s="196"/>
    </row>
    <row r="428" spans="1:9" ht="19.5" x14ac:dyDescent="0.2">
      <c r="A428" s="37" t="s">
        <v>62</v>
      </c>
      <c r="B428" s="38" t="s">
        <v>237</v>
      </c>
      <c r="C428" s="39" t="s">
        <v>65</v>
      </c>
      <c r="D428" s="39" t="s">
        <v>238</v>
      </c>
      <c r="E428" s="38" t="s">
        <v>67</v>
      </c>
      <c r="F428" s="38" t="s">
        <v>6</v>
      </c>
      <c r="G428" s="39">
        <v>1631.75</v>
      </c>
      <c r="H428" s="40">
        <v>1631.75</v>
      </c>
      <c r="I428" s="196"/>
    </row>
    <row r="429" spans="1:9" x14ac:dyDescent="0.2">
      <c r="A429" s="37" t="s">
        <v>2319</v>
      </c>
      <c r="B429" s="38" t="s">
        <v>2763</v>
      </c>
      <c r="C429" s="39" t="s">
        <v>58</v>
      </c>
      <c r="D429" s="39" t="s">
        <v>2764</v>
      </c>
      <c r="E429" s="38" t="s">
        <v>2633</v>
      </c>
      <c r="F429" s="38" t="s">
        <v>2837</v>
      </c>
      <c r="G429" s="39">
        <v>24.27</v>
      </c>
      <c r="H429" s="40">
        <v>40.94</v>
      </c>
      <c r="I429" s="196"/>
    </row>
    <row r="430" spans="1:9" x14ac:dyDescent="0.2">
      <c r="A430" s="37" t="s">
        <v>2319</v>
      </c>
      <c r="B430" s="38" t="s">
        <v>2635</v>
      </c>
      <c r="C430" s="39" t="s">
        <v>58</v>
      </c>
      <c r="D430" s="39" t="s">
        <v>2636</v>
      </c>
      <c r="E430" s="38" t="s">
        <v>2633</v>
      </c>
      <c r="F430" s="38" t="s">
        <v>2838</v>
      </c>
      <c r="G430" s="39">
        <v>20.74</v>
      </c>
      <c r="H430" s="40">
        <v>6.92</v>
      </c>
      <c r="I430" s="196"/>
    </row>
    <row r="431" spans="1:9" ht="19.5" x14ac:dyDescent="0.2">
      <c r="A431" s="37" t="s">
        <v>77</v>
      </c>
      <c r="B431" s="38" t="s">
        <v>2784</v>
      </c>
      <c r="C431" s="39" t="s">
        <v>58</v>
      </c>
      <c r="D431" s="39" t="s">
        <v>2785</v>
      </c>
      <c r="E431" s="38" t="s">
        <v>60</v>
      </c>
      <c r="F431" s="38" t="s">
        <v>2839</v>
      </c>
      <c r="G431" s="39">
        <v>969.15</v>
      </c>
      <c r="H431" s="40">
        <v>348.89</v>
      </c>
      <c r="I431" s="196"/>
    </row>
    <row r="432" spans="1:9" ht="39" x14ac:dyDescent="0.2">
      <c r="A432" s="37" t="s">
        <v>77</v>
      </c>
      <c r="B432" s="38" t="s">
        <v>2840</v>
      </c>
      <c r="C432" s="39" t="s">
        <v>58</v>
      </c>
      <c r="D432" s="39" t="s">
        <v>2841</v>
      </c>
      <c r="E432" s="38" t="s">
        <v>67</v>
      </c>
      <c r="F432" s="38" t="s">
        <v>6</v>
      </c>
      <c r="G432" s="39">
        <v>1097.8499999999999</v>
      </c>
      <c r="H432" s="40">
        <v>1097.8499999999999</v>
      </c>
      <c r="I432" s="196"/>
    </row>
    <row r="433" spans="1:9" ht="19.5" x14ac:dyDescent="0.2">
      <c r="A433" s="37" t="s">
        <v>77</v>
      </c>
      <c r="B433" s="38" t="s">
        <v>2842</v>
      </c>
      <c r="C433" s="39" t="s">
        <v>472</v>
      </c>
      <c r="D433" s="39" t="s">
        <v>2843</v>
      </c>
      <c r="E433" s="38" t="s">
        <v>67</v>
      </c>
      <c r="F433" s="38" t="s">
        <v>6</v>
      </c>
      <c r="G433" s="39">
        <v>137.15</v>
      </c>
      <c r="H433" s="40">
        <v>137.15</v>
      </c>
      <c r="I433" s="196"/>
    </row>
    <row r="434" spans="1:9" x14ac:dyDescent="0.2">
      <c r="A434" s="37" t="s">
        <v>240</v>
      </c>
      <c r="B434" s="38" t="s">
        <v>44</v>
      </c>
      <c r="C434" s="39" t="s">
        <v>45</v>
      </c>
      <c r="D434" s="39" t="s">
        <v>3</v>
      </c>
      <c r="E434" s="38" t="s">
        <v>46</v>
      </c>
      <c r="F434" s="38" t="s">
        <v>47</v>
      </c>
      <c r="G434" s="39" t="s">
        <v>48</v>
      </c>
      <c r="H434" s="40" t="s">
        <v>4</v>
      </c>
      <c r="I434" s="196"/>
    </row>
    <row r="435" spans="1:9" ht="19.5" x14ac:dyDescent="0.2">
      <c r="A435" s="37" t="s">
        <v>62</v>
      </c>
      <c r="B435" s="38" t="s">
        <v>241</v>
      </c>
      <c r="C435" s="39" t="s">
        <v>65</v>
      </c>
      <c r="D435" s="39" t="s">
        <v>242</v>
      </c>
      <c r="E435" s="38" t="s">
        <v>67</v>
      </c>
      <c r="F435" s="38" t="s">
        <v>6</v>
      </c>
      <c r="G435" s="39">
        <v>934.04</v>
      </c>
      <c r="H435" s="40">
        <v>934.04</v>
      </c>
      <c r="I435" s="196"/>
    </row>
    <row r="436" spans="1:9" x14ac:dyDescent="0.2">
      <c r="A436" s="37" t="s">
        <v>2319</v>
      </c>
      <c r="B436" s="38" t="s">
        <v>2763</v>
      </c>
      <c r="C436" s="39" t="s">
        <v>58</v>
      </c>
      <c r="D436" s="39" t="s">
        <v>2764</v>
      </c>
      <c r="E436" s="38" t="s">
        <v>2633</v>
      </c>
      <c r="F436" s="38" t="s">
        <v>2837</v>
      </c>
      <c r="G436" s="39">
        <v>24.27</v>
      </c>
      <c r="H436" s="40">
        <v>40.94</v>
      </c>
      <c r="I436" s="196"/>
    </row>
    <row r="437" spans="1:9" x14ac:dyDescent="0.2">
      <c r="A437" s="37" t="s">
        <v>2319</v>
      </c>
      <c r="B437" s="38" t="s">
        <v>2635</v>
      </c>
      <c r="C437" s="39" t="s">
        <v>58</v>
      </c>
      <c r="D437" s="39" t="s">
        <v>2636</v>
      </c>
      <c r="E437" s="38" t="s">
        <v>2633</v>
      </c>
      <c r="F437" s="38" t="s">
        <v>2838</v>
      </c>
      <c r="G437" s="39">
        <v>20.74</v>
      </c>
      <c r="H437" s="40">
        <v>6.92</v>
      </c>
      <c r="I437" s="196"/>
    </row>
    <row r="438" spans="1:9" ht="19.5" x14ac:dyDescent="0.2">
      <c r="A438" s="37" t="s">
        <v>77</v>
      </c>
      <c r="B438" s="38" t="s">
        <v>2784</v>
      </c>
      <c r="C438" s="39" t="s">
        <v>58</v>
      </c>
      <c r="D438" s="39" t="s">
        <v>2785</v>
      </c>
      <c r="E438" s="38" t="s">
        <v>60</v>
      </c>
      <c r="F438" s="38" t="s">
        <v>2839</v>
      </c>
      <c r="G438" s="39">
        <v>969.15</v>
      </c>
      <c r="H438" s="40">
        <v>348.89</v>
      </c>
      <c r="I438" s="196"/>
    </row>
    <row r="439" spans="1:9" ht="19.5" x14ac:dyDescent="0.2">
      <c r="A439" s="37" t="s">
        <v>77</v>
      </c>
      <c r="B439" s="38" t="s">
        <v>2842</v>
      </c>
      <c r="C439" s="39" t="s">
        <v>472</v>
      </c>
      <c r="D439" s="39" t="s">
        <v>2843</v>
      </c>
      <c r="E439" s="38" t="s">
        <v>67</v>
      </c>
      <c r="F439" s="38" t="s">
        <v>6</v>
      </c>
      <c r="G439" s="39">
        <v>137.15</v>
      </c>
      <c r="H439" s="40">
        <v>137.15</v>
      </c>
      <c r="I439" s="196"/>
    </row>
    <row r="440" spans="1:9" ht="19.5" x14ac:dyDescent="0.2">
      <c r="A440" s="37" t="s">
        <v>77</v>
      </c>
      <c r="B440" s="38" t="s">
        <v>2815</v>
      </c>
      <c r="C440" s="39" t="s">
        <v>58</v>
      </c>
      <c r="D440" s="39" t="s">
        <v>2816</v>
      </c>
      <c r="E440" s="38" t="s">
        <v>67</v>
      </c>
      <c r="F440" s="38" t="s">
        <v>10</v>
      </c>
      <c r="G440" s="39">
        <v>9.4700000000000006</v>
      </c>
      <c r="H440" s="40">
        <v>28.41</v>
      </c>
      <c r="I440" s="196"/>
    </row>
    <row r="441" spans="1:9" ht="19.5" x14ac:dyDescent="0.2">
      <c r="A441" s="37" t="s">
        <v>77</v>
      </c>
      <c r="B441" s="38" t="s">
        <v>2817</v>
      </c>
      <c r="C441" s="39" t="s">
        <v>58</v>
      </c>
      <c r="D441" s="39" t="s">
        <v>2818</v>
      </c>
      <c r="E441" s="38" t="s">
        <v>67</v>
      </c>
      <c r="F441" s="38" t="s">
        <v>16</v>
      </c>
      <c r="G441" s="39">
        <v>0.73</v>
      </c>
      <c r="H441" s="40">
        <v>4.38</v>
      </c>
      <c r="I441" s="196"/>
    </row>
    <row r="442" spans="1:9" ht="29.25" x14ac:dyDescent="0.2">
      <c r="A442" s="37" t="s">
        <v>77</v>
      </c>
      <c r="B442" s="38" t="s">
        <v>2844</v>
      </c>
      <c r="C442" s="39" t="s">
        <v>58</v>
      </c>
      <c r="D442" s="39" t="s">
        <v>2845</v>
      </c>
      <c r="E442" s="38" t="s">
        <v>2037</v>
      </c>
      <c r="F442" s="38" t="s">
        <v>6</v>
      </c>
      <c r="G442" s="39">
        <v>54.02</v>
      </c>
      <c r="H442" s="40">
        <v>54.02</v>
      </c>
      <c r="I442" s="196"/>
    </row>
    <row r="443" spans="1:9" ht="19.5" x14ac:dyDescent="0.2">
      <c r="A443" s="37" t="s">
        <v>77</v>
      </c>
      <c r="B443" s="38" t="s">
        <v>2834</v>
      </c>
      <c r="C443" s="39" t="s">
        <v>58</v>
      </c>
      <c r="D443" s="39" t="s">
        <v>2835</v>
      </c>
      <c r="E443" s="38" t="s">
        <v>60</v>
      </c>
      <c r="F443" s="38" t="s">
        <v>2846</v>
      </c>
      <c r="G443" s="39">
        <v>141.91999999999999</v>
      </c>
      <c r="H443" s="40">
        <v>191.59</v>
      </c>
      <c r="I443" s="196"/>
    </row>
    <row r="444" spans="1:9" ht="19.5" x14ac:dyDescent="0.2">
      <c r="A444" s="37" t="s">
        <v>77</v>
      </c>
      <c r="B444" s="38" t="s">
        <v>2824</v>
      </c>
      <c r="C444" s="39" t="s">
        <v>58</v>
      </c>
      <c r="D444" s="39" t="s">
        <v>2825</v>
      </c>
      <c r="E444" s="38" t="s">
        <v>60</v>
      </c>
      <c r="F444" s="38" t="s">
        <v>2826</v>
      </c>
      <c r="G444" s="39">
        <v>38.74</v>
      </c>
      <c r="H444" s="40">
        <v>107.3</v>
      </c>
      <c r="I444" s="196"/>
    </row>
    <row r="445" spans="1:9" x14ac:dyDescent="0.2">
      <c r="A445" s="37" t="s">
        <v>77</v>
      </c>
      <c r="B445" s="38" t="s">
        <v>2827</v>
      </c>
      <c r="C445" s="39" t="s">
        <v>58</v>
      </c>
      <c r="D445" s="39" t="s">
        <v>2828</v>
      </c>
      <c r="E445" s="38" t="s">
        <v>2008</v>
      </c>
      <c r="F445" s="38" t="s">
        <v>2829</v>
      </c>
      <c r="G445" s="39">
        <v>38.840000000000003</v>
      </c>
      <c r="H445" s="40">
        <v>14.44</v>
      </c>
      <c r="I445" s="196"/>
    </row>
    <row r="446" spans="1:9" x14ac:dyDescent="0.2">
      <c r="A446" s="37" t="s">
        <v>244</v>
      </c>
      <c r="B446" s="38" t="s">
        <v>44</v>
      </c>
      <c r="C446" s="39" t="s">
        <v>45</v>
      </c>
      <c r="D446" s="39" t="s">
        <v>3</v>
      </c>
      <c r="E446" s="38" t="s">
        <v>46</v>
      </c>
      <c r="F446" s="38" t="s">
        <v>47</v>
      </c>
      <c r="G446" s="39" t="s">
        <v>48</v>
      </c>
      <c r="H446" s="40" t="s">
        <v>4</v>
      </c>
      <c r="I446" s="196"/>
    </row>
    <row r="447" spans="1:9" ht="19.5" x14ac:dyDescent="0.2">
      <c r="A447" s="37" t="s">
        <v>62</v>
      </c>
      <c r="B447" s="38" t="s">
        <v>245</v>
      </c>
      <c r="C447" s="39" t="s">
        <v>65</v>
      </c>
      <c r="D447" s="39" t="s">
        <v>246</v>
      </c>
      <c r="E447" s="38" t="s">
        <v>202</v>
      </c>
      <c r="F447" s="38" t="s">
        <v>6</v>
      </c>
      <c r="G447" s="39">
        <v>684.29</v>
      </c>
      <c r="H447" s="40">
        <v>684.29</v>
      </c>
      <c r="I447" s="196"/>
    </row>
    <row r="448" spans="1:9" x14ac:dyDescent="0.2">
      <c r="A448" s="37" t="s">
        <v>2319</v>
      </c>
      <c r="B448" s="38" t="s">
        <v>2635</v>
      </c>
      <c r="C448" s="39" t="s">
        <v>58</v>
      </c>
      <c r="D448" s="39" t="s">
        <v>2636</v>
      </c>
      <c r="E448" s="38" t="s">
        <v>2633</v>
      </c>
      <c r="F448" s="38" t="s">
        <v>2847</v>
      </c>
      <c r="G448" s="39">
        <v>20.74</v>
      </c>
      <c r="H448" s="40">
        <v>59.31</v>
      </c>
      <c r="I448" s="196"/>
    </row>
    <row r="449" spans="1:9" x14ac:dyDescent="0.2">
      <c r="A449" s="37" t="s">
        <v>2319</v>
      </c>
      <c r="B449" s="38" t="s">
        <v>2662</v>
      </c>
      <c r="C449" s="39" t="s">
        <v>58</v>
      </c>
      <c r="D449" s="39" t="s">
        <v>2663</v>
      </c>
      <c r="E449" s="38" t="s">
        <v>2633</v>
      </c>
      <c r="F449" s="38" t="s">
        <v>2848</v>
      </c>
      <c r="G449" s="39">
        <v>26.02</v>
      </c>
      <c r="H449" s="40">
        <v>99.13</v>
      </c>
      <c r="I449" s="196"/>
    </row>
    <row r="450" spans="1:9" x14ac:dyDescent="0.2">
      <c r="A450" s="37" t="s">
        <v>77</v>
      </c>
      <c r="B450" s="38" t="s">
        <v>2796</v>
      </c>
      <c r="C450" s="39" t="s">
        <v>58</v>
      </c>
      <c r="D450" s="39" t="s">
        <v>2797</v>
      </c>
      <c r="E450" s="38" t="s">
        <v>2008</v>
      </c>
      <c r="F450" s="38" t="s">
        <v>2849</v>
      </c>
      <c r="G450" s="39">
        <v>9.76</v>
      </c>
      <c r="H450" s="40">
        <v>41.96</v>
      </c>
      <c r="I450" s="196"/>
    </row>
    <row r="451" spans="1:9" x14ac:dyDescent="0.2">
      <c r="A451" s="37" t="s">
        <v>77</v>
      </c>
      <c r="B451" s="38" t="s">
        <v>2850</v>
      </c>
      <c r="C451" s="39" t="s">
        <v>58</v>
      </c>
      <c r="D451" s="39" t="s">
        <v>2851</v>
      </c>
      <c r="E451" s="38" t="s">
        <v>148</v>
      </c>
      <c r="F451" s="38" t="s">
        <v>2852</v>
      </c>
      <c r="G451" s="39">
        <v>18.63</v>
      </c>
      <c r="H451" s="40">
        <v>2.04</v>
      </c>
      <c r="I451" s="196"/>
    </row>
    <row r="452" spans="1:9" x14ac:dyDescent="0.2">
      <c r="A452" s="37" t="s">
        <v>77</v>
      </c>
      <c r="B452" s="38" t="s">
        <v>2853</v>
      </c>
      <c r="C452" s="39" t="s">
        <v>58</v>
      </c>
      <c r="D452" s="39" t="s">
        <v>2854</v>
      </c>
      <c r="E452" s="38" t="s">
        <v>148</v>
      </c>
      <c r="F452" s="38" t="s">
        <v>2855</v>
      </c>
      <c r="G452" s="39">
        <v>11.97</v>
      </c>
      <c r="H452" s="40">
        <v>0.9</v>
      </c>
      <c r="I452" s="196"/>
    </row>
    <row r="453" spans="1:9" x14ac:dyDescent="0.2">
      <c r="A453" s="37" t="s">
        <v>77</v>
      </c>
      <c r="B453" s="38" t="s">
        <v>2791</v>
      </c>
      <c r="C453" s="39" t="s">
        <v>58</v>
      </c>
      <c r="D453" s="39" t="s">
        <v>2792</v>
      </c>
      <c r="E453" s="38" t="s">
        <v>2008</v>
      </c>
      <c r="F453" s="38" t="s">
        <v>2856</v>
      </c>
      <c r="G453" s="39">
        <v>34.65</v>
      </c>
      <c r="H453" s="40">
        <v>99.79</v>
      </c>
      <c r="I453" s="196"/>
    </row>
    <row r="454" spans="1:9" x14ac:dyDescent="0.2">
      <c r="A454" s="37" t="s">
        <v>77</v>
      </c>
      <c r="B454" s="38" t="s">
        <v>2857</v>
      </c>
      <c r="C454" s="39" t="s">
        <v>58</v>
      </c>
      <c r="D454" s="39" t="s">
        <v>2858</v>
      </c>
      <c r="E454" s="38" t="s">
        <v>148</v>
      </c>
      <c r="F454" s="38" t="s">
        <v>2859</v>
      </c>
      <c r="G454" s="39">
        <v>16.88</v>
      </c>
      <c r="H454" s="40">
        <v>64.98</v>
      </c>
      <c r="I454" s="196"/>
    </row>
    <row r="455" spans="1:9" ht="19.5" x14ac:dyDescent="0.2">
      <c r="A455" s="37" t="s">
        <v>77</v>
      </c>
      <c r="B455" s="38" t="s">
        <v>2860</v>
      </c>
      <c r="C455" s="39" t="s">
        <v>58</v>
      </c>
      <c r="D455" s="39" t="s">
        <v>2861</v>
      </c>
      <c r="E455" s="38" t="s">
        <v>148</v>
      </c>
      <c r="F455" s="38" t="s">
        <v>2862</v>
      </c>
      <c r="G455" s="39">
        <v>74.42</v>
      </c>
      <c r="H455" s="40">
        <v>219.53</v>
      </c>
      <c r="I455" s="196"/>
    </row>
    <row r="456" spans="1:9" x14ac:dyDescent="0.2">
      <c r="A456" s="37" t="s">
        <v>77</v>
      </c>
      <c r="B456" s="38" t="s">
        <v>2863</v>
      </c>
      <c r="C456" s="39" t="s">
        <v>58</v>
      </c>
      <c r="D456" s="39" t="s">
        <v>2864</v>
      </c>
      <c r="E456" s="38" t="s">
        <v>2008</v>
      </c>
      <c r="F456" s="38" t="s">
        <v>2865</v>
      </c>
      <c r="G456" s="39">
        <v>8.49</v>
      </c>
      <c r="H456" s="40">
        <v>0.36</v>
      </c>
      <c r="I456" s="196"/>
    </row>
    <row r="457" spans="1:9" x14ac:dyDescent="0.2">
      <c r="A457" s="37" t="s">
        <v>77</v>
      </c>
      <c r="B457" s="38" t="s">
        <v>2798</v>
      </c>
      <c r="C457" s="39" t="s">
        <v>58</v>
      </c>
      <c r="D457" s="39" t="s">
        <v>2799</v>
      </c>
      <c r="E457" s="38" t="s">
        <v>2008</v>
      </c>
      <c r="F457" s="38" t="s">
        <v>2866</v>
      </c>
      <c r="G457" s="39">
        <v>8.61</v>
      </c>
      <c r="H457" s="40">
        <v>73.7</v>
      </c>
      <c r="I457" s="196"/>
    </row>
    <row r="458" spans="1:9" x14ac:dyDescent="0.2">
      <c r="A458" s="37" t="s">
        <v>77</v>
      </c>
      <c r="B458" s="38" t="s">
        <v>2867</v>
      </c>
      <c r="C458" s="39" t="s">
        <v>58</v>
      </c>
      <c r="D458" s="39" t="s">
        <v>2868</v>
      </c>
      <c r="E458" s="38" t="s">
        <v>60</v>
      </c>
      <c r="F458" s="38" t="s">
        <v>2869</v>
      </c>
      <c r="G458" s="39">
        <v>39.64</v>
      </c>
      <c r="H458" s="40">
        <v>22.59</v>
      </c>
      <c r="I458" s="196"/>
    </row>
    <row r="459" spans="1:9" x14ac:dyDescent="0.2">
      <c r="A459" s="37" t="s">
        <v>248</v>
      </c>
      <c r="B459" s="38" t="s">
        <v>44</v>
      </c>
      <c r="C459" s="39" t="s">
        <v>45</v>
      </c>
      <c r="D459" s="39" t="s">
        <v>3</v>
      </c>
      <c r="E459" s="38" t="s">
        <v>46</v>
      </c>
      <c r="F459" s="38" t="s">
        <v>47</v>
      </c>
      <c r="G459" s="39" t="s">
        <v>48</v>
      </c>
      <c r="H459" s="40" t="s">
        <v>4</v>
      </c>
      <c r="I459" s="196"/>
    </row>
    <row r="460" spans="1:9" ht="19.5" x14ac:dyDescent="0.2">
      <c r="A460" s="37" t="s">
        <v>62</v>
      </c>
      <c r="B460" s="38" t="s">
        <v>249</v>
      </c>
      <c r="C460" s="39" t="s">
        <v>65</v>
      </c>
      <c r="D460" s="39" t="s">
        <v>250</v>
      </c>
      <c r="E460" s="38" t="s">
        <v>60</v>
      </c>
      <c r="F460" s="38" t="s">
        <v>6</v>
      </c>
      <c r="G460" s="39">
        <v>598.14</v>
      </c>
      <c r="H460" s="40">
        <v>598.14</v>
      </c>
      <c r="I460" s="196"/>
    </row>
    <row r="461" spans="1:9" ht="19.5" x14ac:dyDescent="0.2">
      <c r="A461" s="37" t="s">
        <v>2319</v>
      </c>
      <c r="B461" s="38" t="s">
        <v>2647</v>
      </c>
      <c r="C461" s="39" t="s">
        <v>58</v>
      </c>
      <c r="D461" s="39" t="s">
        <v>2648</v>
      </c>
      <c r="E461" s="38" t="s">
        <v>2649</v>
      </c>
      <c r="F461" s="38" t="s">
        <v>2870</v>
      </c>
      <c r="G461" s="39">
        <v>101.68</v>
      </c>
      <c r="H461" s="40">
        <v>91.09</v>
      </c>
      <c r="I461" s="196"/>
    </row>
    <row r="462" spans="1:9" ht="19.5" x14ac:dyDescent="0.2">
      <c r="A462" s="37" t="s">
        <v>2319</v>
      </c>
      <c r="B462" s="38" t="s">
        <v>2651</v>
      </c>
      <c r="C462" s="39" t="s">
        <v>58</v>
      </c>
      <c r="D462" s="39" t="s">
        <v>2652</v>
      </c>
      <c r="E462" s="38" t="s">
        <v>2653</v>
      </c>
      <c r="F462" s="38" t="s">
        <v>2871</v>
      </c>
      <c r="G462" s="39">
        <v>40.82</v>
      </c>
      <c r="H462" s="40">
        <v>6.41</v>
      </c>
      <c r="I462" s="196"/>
    </row>
    <row r="463" spans="1:9" x14ac:dyDescent="0.2">
      <c r="A463" s="37" t="s">
        <v>2319</v>
      </c>
      <c r="B463" s="38" t="s">
        <v>2631</v>
      </c>
      <c r="C463" s="39" t="s">
        <v>58</v>
      </c>
      <c r="D463" s="39" t="s">
        <v>2632</v>
      </c>
      <c r="E463" s="38" t="s">
        <v>2633</v>
      </c>
      <c r="F463" s="38" t="s">
        <v>2872</v>
      </c>
      <c r="G463" s="39">
        <v>25.75</v>
      </c>
      <c r="H463" s="40">
        <v>38.619999999999997</v>
      </c>
      <c r="I463" s="196"/>
    </row>
    <row r="464" spans="1:9" x14ac:dyDescent="0.2">
      <c r="A464" s="37" t="s">
        <v>2319</v>
      </c>
      <c r="B464" s="38" t="s">
        <v>2655</v>
      </c>
      <c r="C464" s="39" t="s">
        <v>58</v>
      </c>
      <c r="D464" s="39" t="s">
        <v>2656</v>
      </c>
      <c r="E464" s="38" t="s">
        <v>2633</v>
      </c>
      <c r="F464" s="38" t="s">
        <v>2657</v>
      </c>
      <c r="G464" s="39">
        <v>27.44</v>
      </c>
      <c r="H464" s="40">
        <v>21.95</v>
      </c>
      <c r="I464" s="196"/>
    </row>
    <row r="465" spans="1:9" x14ac:dyDescent="0.2">
      <c r="A465" s="37" t="s">
        <v>2319</v>
      </c>
      <c r="B465" s="38" t="s">
        <v>2635</v>
      </c>
      <c r="C465" s="39" t="s">
        <v>58</v>
      </c>
      <c r="D465" s="39" t="s">
        <v>2636</v>
      </c>
      <c r="E465" s="38" t="s">
        <v>2633</v>
      </c>
      <c r="F465" s="38" t="s">
        <v>2873</v>
      </c>
      <c r="G465" s="39">
        <v>20.74</v>
      </c>
      <c r="H465" s="40">
        <v>43.55</v>
      </c>
      <c r="I465" s="196"/>
    </row>
    <row r="466" spans="1:9" x14ac:dyDescent="0.2">
      <c r="A466" s="37" t="s">
        <v>2319</v>
      </c>
      <c r="B466" s="38" t="s">
        <v>2659</v>
      </c>
      <c r="C466" s="39" t="s">
        <v>58</v>
      </c>
      <c r="D466" s="39" t="s">
        <v>2660</v>
      </c>
      <c r="E466" s="38" t="s">
        <v>2633</v>
      </c>
      <c r="F466" s="38" t="s">
        <v>2874</v>
      </c>
      <c r="G466" s="39">
        <v>26.53</v>
      </c>
      <c r="H466" s="40">
        <v>27.99</v>
      </c>
      <c r="I466" s="196"/>
    </row>
    <row r="467" spans="1:9" x14ac:dyDescent="0.2">
      <c r="A467" s="37" t="s">
        <v>2319</v>
      </c>
      <c r="B467" s="38" t="s">
        <v>2662</v>
      </c>
      <c r="C467" s="39" t="s">
        <v>58</v>
      </c>
      <c r="D467" s="39" t="s">
        <v>2663</v>
      </c>
      <c r="E467" s="38" t="s">
        <v>2633</v>
      </c>
      <c r="F467" s="38" t="s">
        <v>2875</v>
      </c>
      <c r="G467" s="39">
        <v>26.02</v>
      </c>
      <c r="H467" s="40">
        <v>42.71</v>
      </c>
      <c r="I467" s="196"/>
    </row>
    <row r="468" spans="1:9" x14ac:dyDescent="0.2">
      <c r="A468" s="37" t="s">
        <v>2319</v>
      </c>
      <c r="B468" s="38" t="s">
        <v>2665</v>
      </c>
      <c r="C468" s="39" t="s">
        <v>58</v>
      </c>
      <c r="D468" s="39" t="s">
        <v>2666</v>
      </c>
      <c r="E468" s="38" t="s">
        <v>2633</v>
      </c>
      <c r="F468" s="38" t="s">
        <v>2874</v>
      </c>
      <c r="G468" s="39">
        <v>21.61</v>
      </c>
      <c r="H468" s="40">
        <v>22.8</v>
      </c>
      <c r="I468" s="196"/>
    </row>
    <row r="469" spans="1:9" x14ac:dyDescent="0.2">
      <c r="A469" s="37" t="s">
        <v>2319</v>
      </c>
      <c r="B469" s="38" t="s">
        <v>2667</v>
      </c>
      <c r="C469" s="39" t="s">
        <v>58</v>
      </c>
      <c r="D469" s="39" t="s">
        <v>2668</v>
      </c>
      <c r="E469" s="38" t="s">
        <v>2633</v>
      </c>
      <c r="F469" s="38" t="s">
        <v>2875</v>
      </c>
      <c r="G469" s="39">
        <v>21.24</v>
      </c>
      <c r="H469" s="40">
        <v>34.86</v>
      </c>
      <c r="I469" s="196"/>
    </row>
    <row r="470" spans="1:9" x14ac:dyDescent="0.2">
      <c r="A470" s="37" t="s">
        <v>77</v>
      </c>
      <c r="B470" s="38" t="s">
        <v>2669</v>
      </c>
      <c r="C470" s="39" t="s">
        <v>58</v>
      </c>
      <c r="D470" s="39" t="s">
        <v>2670</v>
      </c>
      <c r="E470" s="38" t="s">
        <v>107</v>
      </c>
      <c r="F470" s="38" t="s">
        <v>2876</v>
      </c>
      <c r="G470" s="39">
        <v>84</v>
      </c>
      <c r="H470" s="40">
        <v>5.12</v>
      </c>
      <c r="I470" s="196"/>
    </row>
    <row r="471" spans="1:9" x14ac:dyDescent="0.2">
      <c r="A471" s="37" t="s">
        <v>77</v>
      </c>
      <c r="B471" s="38" t="s">
        <v>2672</v>
      </c>
      <c r="C471" s="39" t="s">
        <v>58</v>
      </c>
      <c r="D471" s="39" t="s">
        <v>2673</v>
      </c>
      <c r="E471" s="38" t="s">
        <v>2008</v>
      </c>
      <c r="F471" s="38" t="s">
        <v>2877</v>
      </c>
      <c r="G471" s="39">
        <v>1.23</v>
      </c>
      <c r="H471" s="40">
        <v>5.89</v>
      </c>
      <c r="I471" s="196"/>
    </row>
    <row r="472" spans="1:9" x14ac:dyDescent="0.2">
      <c r="A472" s="37" t="s">
        <v>77</v>
      </c>
      <c r="B472" s="38" t="s">
        <v>2674</v>
      </c>
      <c r="C472" s="39" t="s">
        <v>58</v>
      </c>
      <c r="D472" s="39" t="s">
        <v>2675</v>
      </c>
      <c r="E472" s="38" t="s">
        <v>2008</v>
      </c>
      <c r="F472" s="38" t="s">
        <v>2878</v>
      </c>
      <c r="G472" s="39">
        <v>0.8</v>
      </c>
      <c r="H472" s="40">
        <v>16.87</v>
      </c>
      <c r="I472" s="196"/>
    </row>
    <row r="473" spans="1:9" x14ac:dyDescent="0.2">
      <c r="A473" s="37" t="s">
        <v>77</v>
      </c>
      <c r="B473" s="38" t="s">
        <v>2677</v>
      </c>
      <c r="C473" s="39" t="s">
        <v>58</v>
      </c>
      <c r="D473" s="39" t="s">
        <v>2678</v>
      </c>
      <c r="E473" s="38" t="s">
        <v>2679</v>
      </c>
      <c r="F473" s="38" t="s">
        <v>2680</v>
      </c>
      <c r="G473" s="39">
        <v>39.47</v>
      </c>
      <c r="H473" s="40">
        <v>18.940000000000001</v>
      </c>
      <c r="I473" s="196"/>
    </row>
    <row r="474" spans="1:9" x14ac:dyDescent="0.2">
      <c r="A474" s="37" t="s">
        <v>77</v>
      </c>
      <c r="B474" s="38" t="s">
        <v>2681</v>
      </c>
      <c r="C474" s="39" t="s">
        <v>58</v>
      </c>
      <c r="D474" s="39" t="s">
        <v>2682</v>
      </c>
      <c r="E474" s="38" t="s">
        <v>2008</v>
      </c>
      <c r="F474" s="38" t="s">
        <v>2879</v>
      </c>
      <c r="G474" s="39">
        <v>31.97</v>
      </c>
      <c r="H474" s="40">
        <v>25.26</v>
      </c>
      <c r="I474" s="196"/>
    </row>
    <row r="475" spans="1:9" x14ac:dyDescent="0.2">
      <c r="A475" s="37" t="s">
        <v>77</v>
      </c>
      <c r="B475" s="38" t="s">
        <v>2691</v>
      </c>
      <c r="C475" s="39" t="s">
        <v>472</v>
      </c>
      <c r="D475" s="39" t="s">
        <v>2692</v>
      </c>
      <c r="E475" s="38" t="s">
        <v>2686</v>
      </c>
      <c r="F475" s="38" t="s">
        <v>2880</v>
      </c>
      <c r="G475" s="39">
        <v>69.400000000000006</v>
      </c>
      <c r="H475" s="40">
        <v>80.83</v>
      </c>
      <c r="I475" s="196"/>
    </row>
    <row r="476" spans="1:9" x14ac:dyDescent="0.2">
      <c r="A476" s="37" t="s">
        <v>77</v>
      </c>
      <c r="B476" s="38" t="s">
        <v>2881</v>
      </c>
      <c r="C476" s="39" t="s">
        <v>472</v>
      </c>
      <c r="D476" s="39" t="s">
        <v>2882</v>
      </c>
      <c r="E476" s="38" t="s">
        <v>2686</v>
      </c>
      <c r="F476" s="38" t="s">
        <v>2883</v>
      </c>
      <c r="G476" s="39">
        <v>61.71</v>
      </c>
      <c r="H476" s="40">
        <v>13.31</v>
      </c>
      <c r="I476" s="196"/>
    </row>
    <row r="477" spans="1:9" x14ac:dyDescent="0.2">
      <c r="A477" s="37" t="s">
        <v>77</v>
      </c>
      <c r="B477" s="38" t="s">
        <v>2884</v>
      </c>
      <c r="C477" s="39" t="s">
        <v>472</v>
      </c>
      <c r="D477" s="39" t="s">
        <v>2885</v>
      </c>
      <c r="E477" s="38" t="s">
        <v>2686</v>
      </c>
      <c r="F477" s="38" t="s">
        <v>2886</v>
      </c>
      <c r="G477" s="39">
        <v>15.54</v>
      </c>
      <c r="H477" s="40">
        <v>5.69</v>
      </c>
      <c r="I477" s="196"/>
    </row>
    <row r="478" spans="1:9" x14ac:dyDescent="0.2">
      <c r="A478" s="37" t="s">
        <v>77</v>
      </c>
      <c r="B478" s="38" t="s">
        <v>2887</v>
      </c>
      <c r="C478" s="39" t="s">
        <v>472</v>
      </c>
      <c r="D478" s="39" t="s">
        <v>2888</v>
      </c>
      <c r="E478" s="38" t="s">
        <v>67</v>
      </c>
      <c r="F478" s="38" t="s">
        <v>2889</v>
      </c>
      <c r="G478" s="39">
        <v>15</v>
      </c>
      <c r="H478" s="40">
        <v>26.47</v>
      </c>
      <c r="I478" s="196"/>
    </row>
    <row r="479" spans="1:9" x14ac:dyDescent="0.2">
      <c r="A479" s="37" t="s">
        <v>77</v>
      </c>
      <c r="B479" s="38" t="s">
        <v>2890</v>
      </c>
      <c r="C479" s="39" t="s">
        <v>472</v>
      </c>
      <c r="D479" s="39" t="s">
        <v>2891</v>
      </c>
      <c r="E479" s="38" t="s">
        <v>148</v>
      </c>
      <c r="F479" s="38" t="s">
        <v>2892</v>
      </c>
      <c r="G479" s="39">
        <v>45.9</v>
      </c>
      <c r="H479" s="40">
        <v>47.63</v>
      </c>
      <c r="I479" s="196"/>
    </row>
    <row r="480" spans="1:9" x14ac:dyDescent="0.2">
      <c r="A480" s="37" t="s">
        <v>77</v>
      </c>
      <c r="B480" s="38" t="s">
        <v>2893</v>
      </c>
      <c r="C480" s="39" t="s">
        <v>472</v>
      </c>
      <c r="D480" s="39" t="s">
        <v>2894</v>
      </c>
      <c r="E480" s="38" t="s">
        <v>67</v>
      </c>
      <c r="F480" s="38" t="s">
        <v>2895</v>
      </c>
      <c r="G480" s="39">
        <v>16</v>
      </c>
      <c r="H480" s="40">
        <v>9.41</v>
      </c>
      <c r="I480" s="196"/>
    </row>
    <row r="481" spans="1:9" x14ac:dyDescent="0.2">
      <c r="A481" s="37" t="s">
        <v>77</v>
      </c>
      <c r="B481" s="38" t="s">
        <v>2896</v>
      </c>
      <c r="C481" s="39" t="s">
        <v>472</v>
      </c>
      <c r="D481" s="39" t="s">
        <v>2897</v>
      </c>
      <c r="E481" s="38" t="s">
        <v>67</v>
      </c>
      <c r="F481" s="38" t="s">
        <v>2898</v>
      </c>
      <c r="G481" s="39">
        <v>19.43</v>
      </c>
      <c r="H481" s="40">
        <v>12.74</v>
      </c>
      <c r="I481" s="196"/>
    </row>
    <row r="482" spans="1:9" x14ac:dyDescent="0.2">
      <c r="A482" s="37" t="s">
        <v>252</v>
      </c>
      <c r="B482" s="38" t="s">
        <v>44</v>
      </c>
      <c r="C482" s="39" t="s">
        <v>45</v>
      </c>
      <c r="D482" s="39" t="s">
        <v>3</v>
      </c>
      <c r="E482" s="38" t="s">
        <v>46</v>
      </c>
      <c r="F482" s="38" t="s">
        <v>47</v>
      </c>
      <c r="G482" s="39" t="s">
        <v>48</v>
      </c>
      <c r="H482" s="40" t="s">
        <v>4</v>
      </c>
      <c r="I482" s="196"/>
    </row>
    <row r="483" spans="1:9" x14ac:dyDescent="0.2">
      <c r="A483" s="37" t="s">
        <v>62</v>
      </c>
      <c r="B483" s="38" t="s">
        <v>253</v>
      </c>
      <c r="C483" s="39" t="s">
        <v>65</v>
      </c>
      <c r="D483" s="39" t="s">
        <v>254</v>
      </c>
      <c r="E483" s="38" t="s">
        <v>60</v>
      </c>
      <c r="F483" s="38" t="s">
        <v>6</v>
      </c>
      <c r="G483" s="39">
        <v>651.53</v>
      </c>
      <c r="H483" s="40">
        <v>651.53</v>
      </c>
      <c r="I483" s="196"/>
    </row>
    <row r="484" spans="1:9" ht="19.5" x14ac:dyDescent="0.2">
      <c r="A484" s="37" t="s">
        <v>2319</v>
      </c>
      <c r="B484" s="38" t="s">
        <v>2647</v>
      </c>
      <c r="C484" s="39" t="s">
        <v>58</v>
      </c>
      <c r="D484" s="39" t="s">
        <v>2648</v>
      </c>
      <c r="E484" s="38" t="s">
        <v>2649</v>
      </c>
      <c r="F484" s="38" t="s">
        <v>2899</v>
      </c>
      <c r="G484" s="39">
        <v>101.68</v>
      </c>
      <c r="H484" s="40">
        <v>94.99</v>
      </c>
      <c r="I484" s="196"/>
    </row>
    <row r="485" spans="1:9" ht="19.5" x14ac:dyDescent="0.2">
      <c r="A485" s="37" t="s">
        <v>2319</v>
      </c>
      <c r="B485" s="38" t="s">
        <v>2651</v>
      </c>
      <c r="C485" s="39" t="s">
        <v>58</v>
      </c>
      <c r="D485" s="39" t="s">
        <v>2652</v>
      </c>
      <c r="E485" s="38" t="s">
        <v>2653</v>
      </c>
      <c r="F485" s="38" t="s">
        <v>2900</v>
      </c>
      <c r="G485" s="39">
        <v>40.82</v>
      </c>
      <c r="H485" s="40">
        <v>6.69</v>
      </c>
      <c r="I485" s="196"/>
    </row>
    <row r="486" spans="1:9" x14ac:dyDescent="0.2">
      <c r="A486" s="37" t="s">
        <v>2319</v>
      </c>
      <c r="B486" s="38" t="s">
        <v>2631</v>
      </c>
      <c r="C486" s="39" t="s">
        <v>58</v>
      </c>
      <c r="D486" s="39" t="s">
        <v>2632</v>
      </c>
      <c r="E486" s="38" t="s">
        <v>2633</v>
      </c>
      <c r="F486" s="38" t="s">
        <v>2872</v>
      </c>
      <c r="G486" s="39">
        <v>25.75</v>
      </c>
      <c r="H486" s="40">
        <v>38.619999999999997</v>
      </c>
      <c r="I486" s="196"/>
    </row>
    <row r="487" spans="1:9" x14ac:dyDescent="0.2">
      <c r="A487" s="37" t="s">
        <v>2319</v>
      </c>
      <c r="B487" s="38" t="s">
        <v>2655</v>
      </c>
      <c r="C487" s="39" t="s">
        <v>58</v>
      </c>
      <c r="D487" s="39" t="s">
        <v>2656</v>
      </c>
      <c r="E487" s="38" t="s">
        <v>2633</v>
      </c>
      <c r="F487" s="38" t="s">
        <v>2657</v>
      </c>
      <c r="G487" s="39">
        <v>27.44</v>
      </c>
      <c r="H487" s="40">
        <v>21.95</v>
      </c>
      <c r="I487" s="196"/>
    </row>
    <row r="488" spans="1:9" x14ac:dyDescent="0.2">
      <c r="A488" s="37" t="s">
        <v>2319</v>
      </c>
      <c r="B488" s="38" t="s">
        <v>2635</v>
      </c>
      <c r="C488" s="39" t="s">
        <v>58</v>
      </c>
      <c r="D488" s="39" t="s">
        <v>2636</v>
      </c>
      <c r="E488" s="38" t="s">
        <v>2633</v>
      </c>
      <c r="F488" s="38" t="s">
        <v>2873</v>
      </c>
      <c r="G488" s="39">
        <v>20.74</v>
      </c>
      <c r="H488" s="40">
        <v>43.55</v>
      </c>
      <c r="I488" s="196"/>
    </row>
    <row r="489" spans="1:9" x14ac:dyDescent="0.2">
      <c r="A489" s="37" t="s">
        <v>2319</v>
      </c>
      <c r="B489" s="38" t="s">
        <v>2659</v>
      </c>
      <c r="C489" s="39" t="s">
        <v>58</v>
      </c>
      <c r="D489" s="39" t="s">
        <v>2660</v>
      </c>
      <c r="E489" s="38" t="s">
        <v>2633</v>
      </c>
      <c r="F489" s="38" t="s">
        <v>2901</v>
      </c>
      <c r="G489" s="39">
        <v>26.53</v>
      </c>
      <c r="H489" s="40">
        <v>29.19</v>
      </c>
      <c r="I489" s="196"/>
    </row>
    <row r="490" spans="1:9" x14ac:dyDescent="0.2">
      <c r="A490" s="37" t="s">
        <v>2319</v>
      </c>
      <c r="B490" s="38" t="s">
        <v>2662</v>
      </c>
      <c r="C490" s="39" t="s">
        <v>58</v>
      </c>
      <c r="D490" s="39" t="s">
        <v>2663</v>
      </c>
      <c r="E490" s="38" t="s">
        <v>2633</v>
      </c>
      <c r="F490" s="38" t="s">
        <v>2902</v>
      </c>
      <c r="G490" s="39">
        <v>26.02</v>
      </c>
      <c r="H490" s="40">
        <v>44.54</v>
      </c>
      <c r="I490" s="196"/>
    </row>
    <row r="491" spans="1:9" x14ac:dyDescent="0.2">
      <c r="A491" s="37" t="s">
        <v>2319</v>
      </c>
      <c r="B491" s="38" t="s">
        <v>2665</v>
      </c>
      <c r="C491" s="39" t="s">
        <v>58</v>
      </c>
      <c r="D491" s="39" t="s">
        <v>2666</v>
      </c>
      <c r="E491" s="38" t="s">
        <v>2633</v>
      </c>
      <c r="F491" s="38" t="s">
        <v>2901</v>
      </c>
      <c r="G491" s="39">
        <v>21.61</v>
      </c>
      <c r="H491" s="40">
        <v>23.78</v>
      </c>
      <c r="I491" s="196"/>
    </row>
    <row r="492" spans="1:9" x14ac:dyDescent="0.2">
      <c r="A492" s="37" t="s">
        <v>2319</v>
      </c>
      <c r="B492" s="38" t="s">
        <v>2667</v>
      </c>
      <c r="C492" s="39" t="s">
        <v>58</v>
      </c>
      <c r="D492" s="39" t="s">
        <v>2668</v>
      </c>
      <c r="E492" s="38" t="s">
        <v>2633</v>
      </c>
      <c r="F492" s="38" t="s">
        <v>2902</v>
      </c>
      <c r="G492" s="39">
        <v>21.24</v>
      </c>
      <c r="H492" s="40">
        <v>36.36</v>
      </c>
      <c r="I492" s="196"/>
    </row>
    <row r="493" spans="1:9" x14ac:dyDescent="0.2">
      <c r="A493" s="37" t="s">
        <v>77</v>
      </c>
      <c r="B493" s="38" t="s">
        <v>2669</v>
      </c>
      <c r="C493" s="39" t="s">
        <v>58</v>
      </c>
      <c r="D493" s="39" t="s">
        <v>2670</v>
      </c>
      <c r="E493" s="38" t="s">
        <v>107</v>
      </c>
      <c r="F493" s="38" t="s">
        <v>2876</v>
      </c>
      <c r="G493" s="39">
        <v>84</v>
      </c>
      <c r="H493" s="40">
        <v>5.12</v>
      </c>
      <c r="I493" s="196"/>
    </row>
    <row r="494" spans="1:9" x14ac:dyDescent="0.2">
      <c r="A494" s="37" t="s">
        <v>77</v>
      </c>
      <c r="B494" s="38" t="s">
        <v>2672</v>
      </c>
      <c r="C494" s="39" t="s">
        <v>58</v>
      </c>
      <c r="D494" s="39" t="s">
        <v>2673</v>
      </c>
      <c r="E494" s="38" t="s">
        <v>2008</v>
      </c>
      <c r="F494" s="38" t="s">
        <v>2877</v>
      </c>
      <c r="G494" s="39">
        <v>1.23</v>
      </c>
      <c r="H494" s="40">
        <v>5.89</v>
      </c>
      <c r="I494" s="196"/>
    </row>
    <row r="495" spans="1:9" x14ac:dyDescent="0.2">
      <c r="A495" s="37" t="s">
        <v>77</v>
      </c>
      <c r="B495" s="38" t="s">
        <v>2674</v>
      </c>
      <c r="C495" s="39" t="s">
        <v>58</v>
      </c>
      <c r="D495" s="39" t="s">
        <v>2675</v>
      </c>
      <c r="E495" s="38" t="s">
        <v>2008</v>
      </c>
      <c r="F495" s="38" t="s">
        <v>2878</v>
      </c>
      <c r="G495" s="39">
        <v>0.8</v>
      </c>
      <c r="H495" s="40">
        <v>16.87</v>
      </c>
      <c r="I495" s="196"/>
    </row>
    <row r="496" spans="1:9" x14ac:dyDescent="0.2">
      <c r="A496" s="37" t="s">
        <v>77</v>
      </c>
      <c r="B496" s="38" t="s">
        <v>2677</v>
      </c>
      <c r="C496" s="39" t="s">
        <v>58</v>
      </c>
      <c r="D496" s="39" t="s">
        <v>2678</v>
      </c>
      <c r="E496" s="38" t="s">
        <v>2679</v>
      </c>
      <c r="F496" s="38" t="s">
        <v>2680</v>
      </c>
      <c r="G496" s="39">
        <v>39.47</v>
      </c>
      <c r="H496" s="40">
        <v>18.940000000000001</v>
      </c>
      <c r="I496" s="196"/>
    </row>
    <row r="497" spans="1:9" x14ac:dyDescent="0.2">
      <c r="A497" s="37" t="s">
        <v>77</v>
      </c>
      <c r="B497" s="38" t="s">
        <v>2681</v>
      </c>
      <c r="C497" s="39" t="s">
        <v>58</v>
      </c>
      <c r="D497" s="39" t="s">
        <v>2682</v>
      </c>
      <c r="E497" s="38" t="s">
        <v>2008</v>
      </c>
      <c r="F497" s="38" t="s">
        <v>2903</v>
      </c>
      <c r="G497" s="39">
        <v>31.97</v>
      </c>
      <c r="H497" s="40">
        <v>26.35</v>
      </c>
      <c r="I497" s="196"/>
    </row>
    <row r="498" spans="1:9" x14ac:dyDescent="0.2">
      <c r="A498" s="37" t="s">
        <v>77</v>
      </c>
      <c r="B498" s="38" t="s">
        <v>2691</v>
      </c>
      <c r="C498" s="39" t="s">
        <v>472</v>
      </c>
      <c r="D498" s="39" t="s">
        <v>2692</v>
      </c>
      <c r="E498" s="38" t="s">
        <v>2686</v>
      </c>
      <c r="F498" s="38" t="s">
        <v>2904</v>
      </c>
      <c r="G498" s="39">
        <v>69.400000000000006</v>
      </c>
      <c r="H498" s="40">
        <v>51.75</v>
      </c>
      <c r="I498" s="196"/>
    </row>
    <row r="499" spans="1:9" x14ac:dyDescent="0.2">
      <c r="A499" s="37" t="s">
        <v>77</v>
      </c>
      <c r="B499" s="38" t="s">
        <v>2694</v>
      </c>
      <c r="C499" s="39" t="s">
        <v>472</v>
      </c>
      <c r="D499" s="39" t="s">
        <v>2695</v>
      </c>
      <c r="E499" s="38" t="s">
        <v>2686</v>
      </c>
      <c r="F499" s="38" t="s">
        <v>2905</v>
      </c>
      <c r="G499" s="39">
        <v>60.59</v>
      </c>
      <c r="H499" s="40">
        <v>6.34</v>
      </c>
      <c r="I499" s="196"/>
    </row>
    <row r="500" spans="1:9" x14ac:dyDescent="0.2">
      <c r="A500" s="37" t="s">
        <v>77</v>
      </c>
      <c r="B500" s="38" t="s">
        <v>2699</v>
      </c>
      <c r="C500" s="39" t="s">
        <v>472</v>
      </c>
      <c r="D500" s="39" t="s">
        <v>2700</v>
      </c>
      <c r="E500" s="38" t="s">
        <v>2686</v>
      </c>
      <c r="F500" s="38" t="s">
        <v>2906</v>
      </c>
      <c r="G500" s="39">
        <v>63</v>
      </c>
      <c r="H500" s="40">
        <v>25.62</v>
      </c>
      <c r="I500" s="196"/>
    </row>
    <row r="501" spans="1:9" x14ac:dyDescent="0.2">
      <c r="A501" s="37" t="s">
        <v>77</v>
      </c>
      <c r="B501" s="38" t="s">
        <v>2907</v>
      </c>
      <c r="C501" s="39" t="s">
        <v>472</v>
      </c>
      <c r="D501" s="39" t="s">
        <v>2908</v>
      </c>
      <c r="E501" s="38" t="s">
        <v>67</v>
      </c>
      <c r="F501" s="38" t="s">
        <v>2886</v>
      </c>
      <c r="G501" s="39">
        <v>329</v>
      </c>
      <c r="H501" s="40">
        <v>120.64</v>
      </c>
      <c r="I501" s="196"/>
    </row>
    <row r="502" spans="1:9" x14ac:dyDescent="0.2">
      <c r="A502" s="37" t="s">
        <v>77</v>
      </c>
      <c r="B502" s="38" t="s">
        <v>2887</v>
      </c>
      <c r="C502" s="39" t="s">
        <v>472</v>
      </c>
      <c r="D502" s="39" t="s">
        <v>2888</v>
      </c>
      <c r="E502" s="38" t="s">
        <v>67</v>
      </c>
      <c r="F502" s="38" t="s">
        <v>2909</v>
      </c>
      <c r="G502" s="39">
        <v>15</v>
      </c>
      <c r="H502" s="40">
        <v>15.12</v>
      </c>
      <c r="I502" s="196"/>
    </row>
    <row r="503" spans="1:9" x14ac:dyDescent="0.2">
      <c r="A503" s="37" t="s">
        <v>77</v>
      </c>
      <c r="B503" s="38" t="s">
        <v>2893</v>
      </c>
      <c r="C503" s="39" t="s">
        <v>472</v>
      </c>
      <c r="D503" s="39" t="s">
        <v>2894</v>
      </c>
      <c r="E503" s="38" t="s">
        <v>67</v>
      </c>
      <c r="F503" s="38" t="s">
        <v>2910</v>
      </c>
      <c r="G503" s="39">
        <v>16</v>
      </c>
      <c r="H503" s="40">
        <v>2.68</v>
      </c>
      <c r="I503" s="196"/>
    </row>
    <row r="504" spans="1:9" x14ac:dyDescent="0.2">
      <c r="A504" s="37" t="s">
        <v>77</v>
      </c>
      <c r="B504" s="38" t="s">
        <v>2911</v>
      </c>
      <c r="C504" s="39" t="s">
        <v>472</v>
      </c>
      <c r="D504" s="39" t="s">
        <v>2912</v>
      </c>
      <c r="E504" s="38" t="s">
        <v>67</v>
      </c>
      <c r="F504" s="38" t="s">
        <v>2910</v>
      </c>
      <c r="G504" s="39">
        <v>13</v>
      </c>
      <c r="H504" s="40">
        <v>2.1800000000000002</v>
      </c>
      <c r="I504" s="196"/>
    </row>
    <row r="505" spans="1:9" x14ac:dyDescent="0.2">
      <c r="A505" s="37" t="s">
        <v>77</v>
      </c>
      <c r="B505" s="38" t="s">
        <v>2896</v>
      </c>
      <c r="C505" s="39" t="s">
        <v>472</v>
      </c>
      <c r="D505" s="39" t="s">
        <v>2897</v>
      </c>
      <c r="E505" s="38" t="s">
        <v>67</v>
      </c>
      <c r="F505" s="38" t="s">
        <v>2913</v>
      </c>
      <c r="G505" s="39">
        <v>19.43</v>
      </c>
      <c r="H505" s="40">
        <v>14.36</v>
      </c>
      <c r="I505" s="196"/>
    </row>
    <row r="506" spans="1:9" x14ac:dyDescent="0.2">
      <c r="A506" s="37" t="s">
        <v>256</v>
      </c>
      <c r="B506" s="38" t="s">
        <v>44</v>
      </c>
      <c r="C506" s="39" t="s">
        <v>45</v>
      </c>
      <c r="D506" s="39" t="s">
        <v>3</v>
      </c>
      <c r="E506" s="38" t="s">
        <v>46</v>
      </c>
      <c r="F506" s="38" t="s">
        <v>47</v>
      </c>
      <c r="G506" s="39" t="s">
        <v>48</v>
      </c>
      <c r="H506" s="40" t="s">
        <v>4</v>
      </c>
      <c r="I506" s="196"/>
    </row>
    <row r="507" spans="1:9" ht="19.5" x14ac:dyDescent="0.2">
      <c r="A507" s="37" t="s">
        <v>62</v>
      </c>
      <c r="B507" s="38" t="s">
        <v>257</v>
      </c>
      <c r="C507" s="39" t="s">
        <v>65</v>
      </c>
      <c r="D507" s="39" t="s">
        <v>258</v>
      </c>
      <c r="E507" s="38" t="s">
        <v>202</v>
      </c>
      <c r="F507" s="38" t="s">
        <v>6</v>
      </c>
      <c r="G507" s="39">
        <v>498.07</v>
      </c>
      <c r="H507" s="40">
        <v>498.07</v>
      </c>
      <c r="I507" s="196"/>
    </row>
    <row r="508" spans="1:9" ht="19.5" x14ac:dyDescent="0.2">
      <c r="A508" s="37" t="s">
        <v>2319</v>
      </c>
      <c r="B508" s="38" t="s">
        <v>2647</v>
      </c>
      <c r="C508" s="39" t="s">
        <v>58</v>
      </c>
      <c r="D508" s="39" t="s">
        <v>2648</v>
      </c>
      <c r="E508" s="38" t="s">
        <v>2649</v>
      </c>
      <c r="F508" s="38" t="s">
        <v>2914</v>
      </c>
      <c r="G508" s="39">
        <v>101.68</v>
      </c>
      <c r="H508" s="40">
        <v>71.72</v>
      </c>
      <c r="I508" s="196"/>
    </row>
    <row r="509" spans="1:9" ht="19.5" x14ac:dyDescent="0.2">
      <c r="A509" s="37" t="s">
        <v>2319</v>
      </c>
      <c r="B509" s="38" t="s">
        <v>2651</v>
      </c>
      <c r="C509" s="39" t="s">
        <v>58</v>
      </c>
      <c r="D509" s="39" t="s">
        <v>2652</v>
      </c>
      <c r="E509" s="38" t="s">
        <v>2653</v>
      </c>
      <c r="F509" s="38" t="s">
        <v>2915</v>
      </c>
      <c r="G509" s="39">
        <v>40.82</v>
      </c>
      <c r="H509" s="40">
        <v>5.05</v>
      </c>
      <c r="I509" s="196"/>
    </row>
    <row r="510" spans="1:9" x14ac:dyDescent="0.2">
      <c r="A510" s="37" t="s">
        <v>2319</v>
      </c>
      <c r="B510" s="38" t="s">
        <v>2631</v>
      </c>
      <c r="C510" s="39" t="s">
        <v>58</v>
      </c>
      <c r="D510" s="39" t="s">
        <v>2632</v>
      </c>
      <c r="E510" s="38" t="s">
        <v>2633</v>
      </c>
      <c r="F510" s="38" t="s">
        <v>2872</v>
      </c>
      <c r="G510" s="39">
        <v>25.75</v>
      </c>
      <c r="H510" s="40">
        <v>38.619999999999997</v>
      </c>
      <c r="I510" s="196"/>
    </row>
    <row r="511" spans="1:9" x14ac:dyDescent="0.2">
      <c r="A511" s="37" t="s">
        <v>2319</v>
      </c>
      <c r="B511" s="38" t="s">
        <v>2655</v>
      </c>
      <c r="C511" s="39" t="s">
        <v>58</v>
      </c>
      <c r="D511" s="39" t="s">
        <v>2656</v>
      </c>
      <c r="E511" s="38" t="s">
        <v>2633</v>
      </c>
      <c r="F511" s="38" t="s">
        <v>2657</v>
      </c>
      <c r="G511" s="39">
        <v>27.44</v>
      </c>
      <c r="H511" s="40">
        <v>21.95</v>
      </c>
      <c r="I511" s="196"/>
    </row>
    <row r="512" spans="1:9" x14ac:dyDescent="0.2">
      <c r="A512" s="37" t="s">
        <v>2319</v>
      </c>
      <c r="B512" s="38" t="s">
        <v>2635</v>
      </c>
      <c r="C512" s="39" t="s">
        <v>58</v>
      </c>
      <c r="D512" s="39" t="s">
        <v>2636</v>
      </c>
      <c r="E512" s="38" t="s">
        <v>2633</v>
      </c>
      <c r="F512" s="38" t="s">
        <v>2873</v>
      </c>
      <c r="G512" s="39">
        <v>20.74</v>
      </c>
      <c r="H512" s="40">
        <v>43.55</v>
      </c>
      <c r="I512" s="196"/>
    </row>
    <row r="513" spans="1:9" x14ac:dyDescent="0.2">
      <c r="A513" s="37" t="s">
        <v>2319</v>
      </c>
      <c r="B513" s="38" t="s">
        <v>2659</v>
      </c>
      <c r="C513" s="39" t="s">
        <v>58</v>
      </c>
      <c r="D513" s="39" t="s">
        <v>2660</v>
      </c>
      <c r="E513" s="38" t="s">
        <v>2633</v>
      </c>
      <c r="F513" s="38" t="s">
        <v>2916</v>
      </c>
      <c r="G513" s="39">
        <v>26.53</v>
      </c>
      <c r="H513" s="40">
        <v>22.04</v>
      </c>
      <c r="I513" s="196"/>
    </row>
    <row r="514" spans="1:9" x14ac:dyDescent="0.2">
      <c r="A514" s="37" t="s">
        <v>2319</v>
      </c>
      <c r="B514" s="38" t="s">
        <v>2662</v>
      </c>
      <c r="C514" s="39" t="s">
        <v>58</v>
      </c>
      <c r="D514" s="39" t="s">
        <v>2663</v>
      </c>
      <c r="E514" s="38" t="s">
        <v>2633</v>
      </c>
      <c r="F514" s="38" t="s">
        <v>2917</v>
      </c>
      <c r="G514" s="39">
        <v>26.02</v>
      </c>
      <c r="H514" s="40">
        <v>33.630000000000003</v>
      </c>
      <c r="I514" s="196"/>
    </row>
    <row r="515" spans="1:9" x14ac:dyDescent="0.2">
      <c r="A515" s="37" t="s">
        <v>2319</v>
      </c>
      <c r="B515" s="38" t="s">
        <v>2665</v>
      </c>
      <c r="C515" s="39" t="s">
        <v>58</v>
      </c>
      <c r="D515" s="39" t="s">
        <v>2666</v>
      </c>
      <c r="E515" s="38" t="s">
        <v>2633</v>
      </c>
      <c r="F515" s="38" t="s">
        <v>2916</v>
      </c>
      <c r="G515" s="39">
        <v>21.61</v>
      </c>
      <c r="H515" s="40">
        <v>17.95</v>
      </c>
      <c r="I515" s="196"/>
    </row>
    <row r="516" spans="1:9" x14ac:dyDescent="0.2">
      <c r="A516" s="37" t="s">
        <v>2319</v>
      </c>
      <c r="B516" s="38" t="s">
        <v>2667</v>
      </c>
      <c r="C516" s="39" t="s">
        <v>58</v>
      </c>
      <c r="D516" s="39" t="s">
        <v>2668</v>
      </c>
      <c r="E516" s="38" t="s">
        <v>2633</v>
      </c>
      <c r="F516" s="38" t="s">
        <v>2917</v>
      </c>
      <c r="G516" s="39">
        <v>21.24</v>
      </c>
      <c r="H516" s="40">
        <v>27.45</v>
      </c>
      <c r="I516" s="196"/>
    </row>
    <row r="517" spans="1:9" x14ac:dyDescent="0.2">
      <c r="A517" s="37" t="s">
        <v>77</v>
      </c>
      <c r="B517" s="38" t="s">
        <v>2669</v>
      </c>
      <c r="C517" s="39" t="s">
        <v>58</v>
      </c>
      <c r="D517" s="39" t="s">
        <v>2670</v>
      </c>
      <c r="E517" s="38" t="s">
        <v>107</v>
      </c>
      <c r="F517" s="38" t="s">
        <v>2876</v>
      </c>
      <c r="G517" s="39">
        <v>84</v>
      </c>
      <c r="H517" s="40">
        <v>5.12</v>
      </c>
      <c r="I517" s="196"/>
    </row>
    <row r="518" spans="1:9" x14ac:dyDescent="0.2">
      <c r="A518" s="37" t="s">
        <v>77</v>
      </c>
      <c r="B518" s="38" t="s">
        <v>2672</v>
      </c>
      <c r="C518" s="39" t="s">
        <v>58</v>
      </c>
      <c r="D518" s="39" t="s">
        <v>2673</v>
      </c>
      <c r="E518" s="38" t="s">
        <v>2008</v>
      </c>
      <c r="F518" s="38" t="s">
        <v>2877</v>
      </c>
      <c r="G518" s="39">
        <v>1.23</v>
      </c>
      <c r="H518" s="40">
        <v>5.89</v>
      </c>
      <c r="I518" s="196"/>
    </row>
    <row r="519" spans="1:9" x14ac:dyDescent="0.2">
      <c r="A519" s="37" t="s">
        <v>77</v>
      </c>
      <c r="B519" s="38" t="s">
        <v>2674</v>
      </c>
      <c r="C519" s="39" t="s">
        <v>58</v>
      </c>
      <c r="D519" s="39" t="s">
        <v>2675</v>
      </c>
      <c r="E519" s="38" t="s">
        <v>2008</v>
      </c>
      <c r="F519" s="38" t="s">
        <v>2878</v>
      </c>
      <c r="G519" s="39">
        <v>0.8</v>
      </c>
      <c r="H519" s="40">
        <v>16.87</v>
      </c>
      <c r="I519" s="196"/>
    </row>
    <row r="520" spans="1:9" x14ac:dyDescent="0.2">
      <c r="A520" s="37" t="s">
        <v>77</v>
      </c>
      <c r="B520" s="38" t="s">
        <v>2677</v>
      </c>
      <c r="C520" s="39" t="s">
        <v>58</v>
      </c>
      <c r="D520" s="39" t="s">
        <v>2678</v>
      </c>
      <c r="E520" s="38" t="s">
        <v>2679</v>
      </c>
      <c r="F520" s="38" t="s">
        <v>2680</v>
      </c>
      <c r="G520" s="39">
        <v>39.47</v>
      </c>
      <c r="H520" s="40">
        <v>18.940000000000001</v>
      </c>
      <c r="I520" s="196"/>
    </row>
    <row r="521" spans="1:9" x14ac:dyDescent="0.2">
      <c r="A521" s="37" t="s">
        <v>77</v>
      </c>
      <c r="B521" s="38" t="s">
        <v>2681</v>
      </c>
      <c r="C521" s="39" t="s">
        <v>58</v>
      </c>
      <c r="D521" s="39" t="s">
        <v>2682</v>
      </c>
      <c r="E521" s="38" t="s">
        <v>2008</v>
      </c>
      <c r="F521" s="38" t="s">
        <v>2918</v>
      </c>
      <c r="G521" s="39">
        <v>31.97</v>
      </c>
      <c r="H521" s="40">
        <v>19.89</v>
      </c>
      <c r="I521" s="196"/>
    </row>
    <row r="522" spans="1:9" x14ac:dyDescent="0.2">
      <c r="A522" s="37" t="s">
        <v>77</v>
      </c>
      <c r="B522" s="38" t="s">
        <v>2691</v>
      </c>
      <c r="C522" s="39" t="s">
        <v>472</v>
      </c>
      <c r="D522" s="39" t="s">
        <v>2692</v>
      </c>
      <c r="E522" s="38" t="s">
        <v>2686</v>
      </c>
      <c r="F522" s="38" t="s">
        <v>2904</v>
      </c>
      <c r="G522" s="39">
        <v>69.400000000000006</v>
      </c>
      <c r="H522" s="40">
        <v>51.75</v>
      </c>
      <c r="I522" s="196"/>
    </row>
    <row r="523" spans="1:9" x14ac:dyDescent="0.2">
      <c r="A523" s="37" t="s">
        <v>77</v>
      </c>
      <c r="B523" s="38" t="s">
        <v>2694</v>
      </c>
      <c r="C523" s="39" t="s">
        <v>472</v>
      </c>
      <c r="D523" s="39" t="s">
        <v>2695</v>
      </c>
      <c r="E523" s="38" t="s">
        <v>2686</v>
      </c>
      <c r="F523" s="38" t="s">
        <v>2905</v>
      </c>
      <c r="G523" s="39">
        <v>60.59</v>
      </c>
      <c r="H523" s="40">
        <v>6.34</v>
      </c>
      <c r="I523" s="196"/>
    </row>
    <row r="524" spans="1:9" x14ac:dyDescent="0.2">
      <c r="A524" s="37" t="s">
        <v>77</v>
      </c>
      <c r="B524" s="38" t="s">
        <v>2699</v>
      </c>
      <c r="C524" s="39" t="s">
        <v>472</v>
      </c>
      <c r="D524" s="39" t="s">
        <v>2700</v>
      </c>
      <c r="E524" s="38" t="s">
        <v>2686</v>
      </c>
      <c r="F524" s="38" t="s">
        <v>2919</v>
      </c>
      <c r="G524" s="39">
        <v>63</v>
      </c>
      <c r="H524" s="40">
        <v>12.5</v>
      </c>
      <c r="I524" s="196"/>
    </row>
    <row r="525" spans="1:9" x14ac:dyDescent="0.2">
      <c r="A525" s="37" t="s">
        <v>77</v>
      </c>
      <c r="B525" s="38" t="s">
        <v>2887</v>
      </c>
      <c r="C525" s="39" t="s">
        <v>472</v>
      </c>
      <c r="D525" s="39" t="s">
        <v>2888</v>
      </c>
      <c r="E525" s="38" t="s">
        <v>67</v>
      </c>
      <c r="F525" s="38" t="s">
        <v>2909</v>
      </c>
      <c r="G525" s="39">
        <v>15</v>
      </c>
      <c r="H525" s="40">
        <v>15.12</v>
      </c>
      <c r="I525" s="196"/>
    </row>
    <row r="526" spans="1:9" x14ac:dyDescent="0.2">
      <c r="A526" s="37" t="s">
        <v>77</v>
      </c>
      <c r="B526" s="38" t="s">
        <v>2890</v>
      </c>
      <c r="C526" s="39" t="s">
        <v>472</v>
      </c>
      <c r="D526" s="39" t="s">
        <v>2891</v>
      </c>
      <c r="E526" s="38" t="s">
        <v>148</v>
      </c>
      <c r="F526" s="38" t="s">
        <v>2892</v>
      </c>
      <c r="G526" s="39">
        <v>45.9</v>
      </c>
      <c r="H526" s="40">
        <v>47.63</v>
      </c>
      <c r="I526" s="196"/>
    </row>
    <row r="527" spans="1:9" x14ac:dyDescent="0.2">
      <c r="A527" s="37" t="s">
        <v>77</v>
      </c>
      <c r="B527" s="38" t="s">
        <v>2893</v>
      </c>
      <c r="C527" s="39" t="s">
        <v>472</v>
      </c>
      <c r="D527" s="39" t="s">
        <v>2894</v>
      </c>
      <c r="E527" s="38" t="s">
        <v>67</v>
      </c>
      <c r="F527" s="38" t="s">
        <v>2910</v>
      </c>
      <c r="G527" s="39">
        <v>16</v>
      </c>
      <c r="H527" s="40">
        <v>2.68</v>
      </c>
      <c r="I527" s="196"/>
    </row>
    <row r="528" spans="1:9" x14ac:dyDescent="0.2">
      <c r="A528" s="37" t="s">
        <v>77</v>
      </c>
      <c r="B528" s="38" t="s">
        <v>2911</v>
      </c>
      <c r="C528" s="39" t="s">
        <v>472</v>
      </c>
      <c r="D528" s="39" t="s">
        <v>2912</v>
      </c>
      <c r="E528" s="38" t="s">
        <v>67</v>
      </c>
      <c r="F528" s="38" t="s">
        <v>2910</v>
      </c>
      <c r="G528" s="39">
        <v>13</v>
      </c>
      <c r="H528" s="40">
        <v>2.1800000000000002</v>
      </c>
      <c r="I528" s="196"/>
    </row>
    <row r="529" spans="1:9" x14ac:dyDescent="0.2">
      <c r="A529" s="37" t="s">
        <v>77</v>
      </c>
      <c r="B529" s="38" t="s">
        <v>2896</v>
      </c>
      <c r="C529" s="39" t="s">
        <v>472</v>
      </c>
      <c r="D529" s="39" t="s">
        <v>2897</v>
      </c>
      <c r="E529" s="38" t="s">
        <v>67</v>
      </c>
      <c r="F529" s="38" t="s">
        <v>2920</v>
      </c>
      <c r="G529" s="39">
        <v>19.43</v>
      </c>
      <c r="H529" s="40">
        <v>11.2</v>
      </c>
      <c r="I529" s="196"/>
    </row>
    <row r="530" spans="1:9" x14ac:dyDescent="0.2">
      <c r="A530" s="37" t="s">
        <v>312</v>
      </c>
      <c r="B530" s="38" t="s">
        <v>44</v>
      </c>
      <c r="C530" s="39" t="s">
        <v>45</v>
      </c>
      <c r="D530" s="39" t="s">
        <v>3</v>
      </c>
      <c r="E530" s="38" t="s">
        <v>46</v>
      </c>
      <c r="F530" s="38" t="s">
        <v>47</v>
      </c>
      <c r="G530" s="39" t="s">
        <v>48</v>
      </c>
      <c r="H530" s="40" t="s">
        <v>4</v>
      </c>
      <c r="I530" s="196"/>
    </row>
    <row r="531" spans="1:9" ht="19.5" x14ac:dyDescent="0.2">
      <c r="A531" s="37" t="s">
        <v>62</v>
      </c>
      <c r="B531" s="38" t="s">
        <v>313</v>
      </c>
      <c r="C531" s="39" t="s">
        <v>65</v>
      </c>
      <c r="D531" s="39" t="s">
        <v>314</v>
      </c>
      <c r="E531" s="38" t="s">
        <v>60</v>
      </c>
      <c r="F531" s="38" t="s">
        <v>6</v>
      </c>
      <c r="G531" s="39">
        <v>25.3</v>
      </c>
      <c r="H531" s="40">
        <v>25.3</v>
      </c>
      <c r="I531" s="196"/>
    </row>
    <row r="532" spans="1:9" x14ac:dyDescent="0.2">
      <c r="A532" s="37" t="s">
        <v>2319</v>
      </c>
      <c r="B532" s="38" t="s">
        <v>2655</v>
      </c>
      <c r="C532" s="39" t="s">
        <v>58</v>
      </c>
      <c r="D532" s="39" t="s">
        <v>2656</v>
      </c>
      <c r="E532" s="38" t="s">
        <v>2633</v>
      </c>
      <c r="F532" s="38" t="s">
        <v>2921</v>
      </c>
      <c r="G532" s="39">
        <v>27.44</v>
      </c>
      <c r="H532" s="40">
        <v>10.97</v>
      </c>
      <c r="I532" s="196"/>
    </row>
    <row r="533" spans="1:9" x14ac:dyDescent="0.2">
      <c r="A533" s="37" t="s">
        <v>2319</v>
      </c>
      <c r="B533" s="38" t="s">
        <v>2922</v>
      </c>
      <c r="C533" s="39" t="s">
        <v>58</v>
      </c>
      <c r="D533" s="39" t="s">
        <v>2923</v>
      </c>
      <c r="E533" s="38" t="s">
        <v>2633</v>
      </c>
      <c r="F533" s="38" t="s">
        <v>2924</v>
      </c>
      <c r="G533" s="39">
        <v>20.6</v>
      </c>
      <c r="H533" s="40">
        <v>7.21</v>
      </c>
      <c r="I533" s="196"/>
    </row>
    <row r="534" spans="1:9" x14ac:dyDescent="0.2">
      <c r="A534" s="37" t="s">
        <v>77</v>
      </c>
      <c r="B534" s="38" t="s">
        <v>2925</v>
      </c>
      <c r="C534" s="39" t="s">
        <v>58</v>
      </c>
      <c r="D534" s="39" t="s">
        <v>2926</v>
      </c>
      <c r="E534" s="38" t="s">
        <v>2679</v>
      </c>
      <c r="F534" s="38" t="s">
        <v>2927</v>
      </c>
      <c r="G534" s="39">
        <v>36.590000000000003</v>
      </c>
      <c r="H534" s="40">
        <v>6.19</v>
      </c>
      <c r="I534" s="196"/>
    </row>
    <row r="535" spans="1:9" x14ac:dyDescent="0.2">
      <c r="A535" s="37" t="s">
        <v>77</v>
      </c>
      <c r="B535" s="38" t="s">
        <v>2928</v>
      </c>
      <c r="C535" s="39" t="s">
        <v>58</v>
      </c>
      <c r="D535" s="39" t="s">
        <v>2929</v>
      </c>
      <c r="E535" s="38" t="s">
        <v>2679</v>
      </c>
      <c r="F535" s="38" t="s">
        <v>2930</v>
      </c>
      <c r="G535" s="39">
        <v>18.690000000000001</v>
      </c>
      <c r="H535" s="40">
        <v>0.93</v>
      </c>
      <c r="I535" s="196"/>
    </row>
    <row r="536" spans="1:9" x14ac:dyDescent="0.2">
      <c r="A536" s="37" t="s">
        <v>350</v>
      </c>
      <c r="B536" s="38" t="s">
        <v>44</v>
      </c>
      <c r="C536" s="39" t="s">
        <v>45</v>
      </c>
      <c r="D536" s="39" t="s">
        <v>3</v>
      </c>
      <c r="E536" s="38" t="s">
        <v>46</v>
      </c>
      <c r="F536" s="38" t="s">
        <v>47</v>
      </c>
      <c r="G536" s="39" t="s">
        <v>48</v>
      </c>
      <c r="H536" s="40" t="s">
        <v>4</v>
      </c>
      <c r="I536" s="196"/>
    </row>
    <row r="537" spans="1:9" ht="19.5" x14ac:dyDescent="0.2">
      <c r="A537" s="37" t="s">
        <v>62</v>
      </c>
      <c r="B537" s="38" t="s">
        <v>351</v>
      </c>
      <c r="C537" s="39" t="s">
        <v>65</v>
      </c>
      <c r="D537" s="39" t="s">
        <v>352</v>
      </c>
      <c r="E537" s="38" t="s">
        <v>67</v>
      </c>
      <c r="F537" s="38" t="s">
        <v>6</v>
      </c>
      <c r="G537" s="39">
        <v>887.3</v>
      </c>
      <c r="H537" s="40">
        <v>887.3</v>
      </c>
      <c r="I537" s="196"/>
    </row>
    <row r="538" spans="1:9" x14ac:dyDescent="0.2">
      <c r="A538" s="37" t="s">
        <v>2319</v>
      </c>
      <c r="B538" s="38" t="s">
        <v>2931</v>
      </c>
      <c r="C538" s="39" t="s">
        <v>58</v>
      </c>
      <c r="D538" s="39" t="s">
        <v>2932</v>
      </c>
      <c r="E538" s="38" t="s">
        <v>2633</v>
      </c>
      <c r="F538" s="38" t="s">
        <v>2933</v>
      </c>
      <c r="G538" s="39">
        <v>25.04</v>
      </c>
      <c r="H538" s="40">
        <v>9.69</v>
      </c>
      <c r="I538" s="196"/>
    </row>
    <row r="539" spans="1:9" x14ac:dyDescent="0.2">
      <c r="A539" s="37" t="s">
        <v>2319</v>
      </c>
      <c r="B539" s="38" t="s">
        <v>2635</v>
      </c>
      <c r="C539" s="39" t="s">
        <v>58</v>
      </c>
      <c r="D539" s="39" t="s">
        <v>2636</v>
      </c>
      <c r="E539" s="38" t="s">
        <v>2633</v>
      </c>
      <c r="F539" s="38" t="s">
        <v>2934</v>
      </c>
      <c r="G539" s="39">
        <v>20.74</v>
      </c>
      <c r="H539" s="40">
        <v>3.91</v>
      </c>
      <c r="I539" s="196"/>
    </row>
    <row r="540" spans="1:9" ht="19.5" x14ac:dyDescent="0.2">
      <c r="A540" s="37" t="s">
        <v>77</v>
      </c>
      <c r="B540" s="38" t="s">
        <v>2935</v>
      </c>
      <c r="C540" s="39" t="s">
        <v>58</v>
      </c>
      <c r="D540" s="39" t="s">
        <v>2936</v>
      </c>
      <c r="E540" s="38" t="s">
        <v>67</v>
      </c>
      <c r="F540" s="38" t="s">
        <v>8</v>
      </c>
      <c r="G540" s="39">
        <v>19.260000000000002</v>
      </c>
      <c r="H540" s="40">
        <v>38.520000000000003</v>
      </c>
      <c r="I540" s="196"/>
    </row>
    <row r="541" spans="1:9" x14ac:dyDescent="0.2">
      <c r="A541" s="37" t="s">
        <v>77</v>
      </c>
      <c r="B541" s="38" t="s">
        <v>2937</v>
      </c>
      <c r="C541" s="39" t="s">
        <v>58</v>
      </c>
      <c r="D541" s="39" t="s">
        <v>2938</v>
      </c>
      <c r="E541" s="38" t="s">
        <v>2008</v>
      </c>
      <c r="F541" s="38" t="s">
        <v>2939</v>
      </c>
      <c r="G541" s="39">
        <v>105.12</v>
      </c>
      <c r="H541" s="40">
        <v>3.19</v>
      </c>
      <c r="I541" s="196"/>
    </row>
    <row r="542" spans="1:9" x14ac:dyDescent="0.2">
      <c r="A542" s="37" t="s">
        <v>77</v>
      </c>
      <c r="B542" s="38" t="s">
        <v>2940</v>
      </c>
      <c r="C542" s="39" t="s">
        <v>472</v>
      </c>
      <c r="D542" s="39" t="s">
        <v>2941</v>
      </c>
      <c r="E542" s="38" t="s">
        <v>67</v>
      </c>
      <c r="F542" s="38" t="s">
        <v>6</v>
      </c>
      <c r="G542" s="39">
        <v>831.99</v>
      </c>
      <c r="H542" s="40">
        <v>831.99</v>
      </c>
      <c r="I542" s="196"/>
    </row>
    <row r="543" spans="1:9" x14ac:dyDescent="0.2">
      <c r="A543" s="37" t="s">
        <v>380</v>
      </c>
      <c r="B543" s="38" t="s">
        <v>44</v>
      </c>
      <c r="C543" s="39" t="s">
        <v>45</v>
      </c>
      <c r="D543" s="39" t="s">
        <v>3</v>
      </c>
      <c r="E543" s="38" t="s">
        <v>46</v>
      </c>
      <c r="F543" s="38" t="s">
        <v>47</v>
      </c>
      <c r="G543" s="39" t="s">
        <v>48</v>
      </c>
      <c r="H543" s="40" t="s">
        <v>4</v>
      </c>
      <c r="I543" s="196"/>
    </row>
    <row r="544" spans="1:9" x14ac:dyDescent="0.2">
      <c r="A544" s="37" t="s">
        <v>62</v>
      </c>
      <c r="B544" s="38" t="s">
        <v>381</v>
      </c>
      <c r="C544" s="39" t="s">
        <v>65</v>
      </c>
      <c r="D544" s="39" t="s">
        <v>382</v>
      </c>
      <c r="E544" s="38" t="s">
        <v>67</v>
      </c>
      <c r="F544" s="38" t="s">
        <v>6</v>
      </c>
      <c r="G544" s="39">
        <v>599.20000000000005</v>
      </c>
      <c r="H544" s="40">
        <v>599.20000000000005</v>
      </c>
      <c r="I544" s="196"/>
    </row>
    <row r="545" spans="1:9" x14ac:dyDescent="0.2">
      <c r="A545" s="37" t="s">
        <v>2319</v>
      </c>
      <c r="B545" s="38" t="s">
        <v>2635</v>
      </c>
      <c r="C545" s="39" t="s">
        <v>58</v>
      </c>
      <c r="D545" s="39" t="s">
        <v>2636</v>
      </c>
      <c r="E545" s="38" t="s">
        <v>2633</v>
      </c>
      <c r="F545" s="38" t="s">
        <v>2942</v>
      </c>
      <c r="G545" s="39">
        <v>20.74</v>
      </c>
      <c r="H545" s="40">
        <v>14.51</v>
      </c>
      <c r="I545" s="196"/>
    </row>
    <row r="546" spans="1:9" x14ac:dyDescent="0.2">
      <c r="A546" s="37" t="s">
        <v>2319</v>
      </c>
      <c r="B546" s="38" t="s">
        <v>2631</v>
      </c>
      <c r="C546" s="39" t="s">
        <v>58</v>
      </c>
      <c r="D546" s="39" t="s">
        <v>2632</v>
      </c>
      <c r="E546" s="38" t="s">
        <v>2633</v>
      </c>
      <c r="F546" s="38" t="s">
        <v>2942</v>
      </c>
      <c r="G546" s="39">
        <v>25.75</v>
      </c>
      <c r="H546" s="40">
        <v>18.02</v>
      </c>
      <c r="I546" s="196"/>
    </row>
    <row r="547" spans="1:9" x14ac:dyDescent="0.2">
      <c r="A547" s="37" t="s">
        <v>77</v>
      </c>
      <c r="B547" s="38" t="s">
        <v>2943</v>
      </c>
      <c r="C547" s="39" t="s">
        <v>58</v>
      </c>
      <c r="D547" s="39" t="s">
        <v>2944</v>
      </c>
      <c r="E547" s="38" t="s">
        <v>67</v>
      </c>
      <c r="F547" s="38" t="s">
        <v>6</v>
      </c>
      <c r="G547" s="39">
        <v>113.9</v>
      </c>
      <c r="H547" s="40">
        <v>113.9</v>
      </c>
      <c r="I547" s="196"/>
    </row>
    <row r="548" spans="1:9" x14ac:dyDescent="0.2">
      <c r="A548" s="37" t="s">
        <v>77</v>
      </c>
      <c r="B548" s="38" t="s">
        <v>2945</v>
      </c>
      <c r="C548" s="39" t="s">
        <v>58</v>
      </c>
      <c r="D548" s="39" t="s">
        <v>2946</v>
      </c>
      <c r="E548" s="38" t="s">
        <v>67</v>
      </c>
      <c r="F548" s="38" t="s">
        <v>6</v>
      </c>
      <c r="G548" s="39">
        <v>19.059999999999999</v>
      </c>
      <c r="H548" s="40">
        <v>19.059999999999999</v>
      </c>
      <c r="I548" s="196"/>
    </row>
    <row r="549" spans="1:9" x14ac:dyDescent="0.2">
      <c r="A549" s="37" t="s">
        <v>77</v>
      </c>
      <c r="B549" s="38" t="s">
        <v>2947</v>
      </c>
      <c r="C549" s="39" t="s">
        <v>58</v>
      </c>
      <c r="D549" s="39" t="s">
        <v>2948</v>
      </c>
      <c r="E549" s="38" t="s">
        <v>67</v>
      </c>
      <c r="F549" s="38" t="s">
        <v>2344</v>
      </c>
      <c r="G549" s="39">
        <v>5</v>
      </c>
      <c r="H549" s="40">
        <v>0.5</v>
      </c>
      <c r="I549" s="196"/>
    </row>
    <row r="550" spans="1:9" ht="19.5" x14ac:dyDescent="0.2">
      <c r="A550" s="37" t="s">
        <v>77</v>
      </c>
      <c r="B550" s="38" t="s">
        <v>2949</v>
      </c>
      <c r="C550" s="39" t="s">
        <v>65</v>
      </c>
      <c r="D550" s="39" t="s">
        <v>2950</v>
      </c>
      <c r="E550" s="38" t="s">
        <v>67</v>
      </c>
      <c r="F550" s="38" t="s">
        <v>6</v>
      </c>
      <c r="G550" s="39">
        <v>433.21</v>
      </c>
      <c r="H550" s="40">
        <v>433.21</v>
      </c>
      <c r="I550" s="196"/>
    </row>
    <row r="551" spans="1:9" x14ac:dyDescent="0.2">
      <c r="A551" s="37" t="s">
        <v>396</v>
      </c>
      <c r="B551" s="38" t="s">
        <v>44</v>
      </c>
      <c r="C551" s="39" t="s">
        <v>45</v>
      </c>
      <c r="D551" s="39" t="s">
        <v>3</v>
      </c>
      <c r="E551" s="38" t="s">
        <v>46</v>
      </c>
      <c r="F551" s="38" t="s">
        <v>47</v>
      </c>
      <c r="G551" s="39" t="s">
        <v>48</v>
      </c>
      <c r="H551" s="40" t="s">
        <v>4</v>
      </c>
      <c r="I551" s="196"/>
    </row>
    <row r="552" spans="1:9" ht="19.5" x14ac:dyDescent="0.2">
      <c r="A552" s="37" t="s">
        <v>62</v>
      </c>
      <c r="B552" s="38" t="s">
        <v>397</v>
      </c>
      <c r="C552" s="39" t="s">
        <v>65</v>
      </c>
      <c r="D552" s="39" t="s">
        <v>398</v>
      </c>
      <c r="E552" s="38" t="s">
        <v>399</v>
      </c>
      <c r="F552" s="38" t="s">
        <v>6</v>
      </c>
      <c r="G552" s="39">
        <v>1761.1</v>
      </c>
      <c r="H552" s="40">
        <v>1761.1</v>
      </c>
      <c r="I552" s="196"/>
    </row>
    <row r="553" spans="1:9" x14ac:dyDescent="0.2">
      <c r="A553" s="37" t="s">
        <v>2319</v>
      </c>
      <c r="B553" s="38" t="s">
        <v>2931</v>
      </c>
      <c r="C553" s="39" t="s">
        <v>58</v>
      </c>
      <c r="D553" s="39" t="s">
        <v>2932</v>
      </c>
      <c r="E553" s="38" t="s">
        <v>2633</v>
      </c>
      <c r="F553" s="38" t="s">
        <v>2378</v>
      </c>
      <c r="G553" s="39">
        <v>25.04</v>
      </c>
      <c r="H553" s="40">
        <v>5</v>
      </c>
      <c r="I553" s="196"/>
    </row>
    <row r="554" spans="1:9" x14ac:dyDescent="0.2">
      <c r="A554" s="37" t="s">
        <v>2319</v>
      </c>
      <c r="B554" s="38" t="s">
        <v>2951</v>
      </c>
      <c r="C554" s="39" t="s">
        <v>58</v>
      </c>
      <c r="D554" s="39" t="s">
        <v>2952</v>
      </c>
      <c r="E554" s="38" t="s">
        <v>2633</v>
      </c>
      <c r="F554" s="38" t="s">
        <v>2378</v>
      </c>
      <c r="G554" s="39">
        <v>20.68</v>
      </c>
      <c r="H554" s="40">
        <v>4.13</v>
      </c>
      <c r="I554" s="196"/>
    </row>
    <row r="555" spans="1:9" ht="19.5" x14ac:dyDescent="0.2">
      <c r="A555" s="37" t="s">
        <v>77</v>
      </c>
      <c r="B555" s="38" t="s">
        <v>2953</v>
      </c>
      <c r="C555" s="39" t="s">
        <v>65</v>
      </c>
      <c r="D555" s="39" t="s">
        <v>2954</v>
      </c>
      <c r="E555" s="38" t="s">
        <v>67</v>
      </c>
      <c r="F555" s="38" t="s">
        <v>6</v>
      </c>
      <c r="G555" s="39">
        <v>1751.97</v>
      </c>
      <c r="H555" s="40">
        <v>1751.97</v>
      </c>
      <c r="I555" s="196"/>
    </row>
    <row r="556" spans="1:9" x14ac:dyDescent="0.2">
      <c r="A556" s="37" t="s">
        <v>409</v>
      </c>
      <c r="B556" s="38" t="s">
        <v>44</v>
      </c>
      <c r="C556" s="39" t="s">
        <v>45</v>
      </c>
      <c r="D556" s="39" t="s">
        <v>3</v>
      </c>
      <c r="E556" s="38" t="s">
        <v>46</v>
      </c>
      <c r="F556" s="38" t="s">
        <v>47</v>
      </c>
      <c r="G556" s="39" t="s">
        <v>48</v>
      </c>
      <c r="H556" s="40" t="s">
        <v>4</v>
      </c>
      <c r="I556" s="196"/>
    </row>
    <row r="557" spans="1:9" x14ac:dyDescent="0.2">
      <c r="A557" s="37" t="s">
        <v>62</v>
      </c>
      <c r="B557" s="38" t="s">
        <v>410</v>
      </c>
      <c r="C557" s="39" t="s">
        <v>65</v>
      </c>
      <c r="D557" s="39" t="s">
        <v>411</v>
      </c>
      <c r="E557" s="38" t="s">
        <v>67</v>
      </c>
      <c r="F557" s="38" t="s">
        <v>6</v>
      </c>
      <c r="G557" s="39">
        <v>605.13</v>
      </c>
      <c r="H557" s="40">
        <v>605.13</v>
      </c>
      <c r="I557" s="196"/>
    </row>
    <row r="558" spans="1:9" x14ac:dyDescent="0.2">
      <c r="A558" s="37" t="s">
        <v>2319</v>
      </c>
      <c r="B558" s="38" t="s">
        <v>2931</v>
      </c>
      <c r="C558" s="39" t="s">
        <v>58</v>
      </c>
      <c r="D558" s="39" t="s">
        <v>2932</v>
      </c>
      <c r="E558" s="38" t="s">
        <v>2633</v>
      </c>
      <c r="F558" s="38" t="s">
        <v>2955</v>
      </c>
      <c r="G558" s="39">
        <v>25.04</v>
      </c>
      <c r="H558" s="40">
        <v>17.89</v>
      </c>
      <c r="I558" s="196"/>
    </row>
    <row r="559" spans="1:9" x14ac:dyDescent="0.2">
      <c r="A559" s="37" t="s">
        <v>2319</v>
      </c>
      <c r="B559" s="38" t="s">
        <v>2635</v>
      </c>
      <c r="C559" s="39" t="s">
        <v>58</v>
      </c>
      <c r="D559" s="39" t="s">
        <v>2636</v>
      </c>
      <c r="E559" s="38" t="s">
        <v>2633</v>
      </c>
      <c r="F559" s="38" t="s">
        <v>2956</v>
      </c>
      <c r="G559" s="39">
        <v>20.74</v>
      </c>
      <c r="H559" s="40">
        <v>6.44</v>
      </c>
      <c r="I559" s="196"/>
    </row>
    <row r="560" spans="1:9" ht="19.5" x14ac:dyDescent="0.2">
      <c r="A560" s="37" t="s">
        <v>77</v>
      </c>
      <c r="B560" s="38" t="s">
        <v>2935</v>
      </c>
      <c r="C560" s="39" t="s">
        <v>58</v>
      </c>
      <c r="D560" s="39" t="s">
        <v>2936</v>
      </c>
      <c r="E560" s="38" t="s">
        <v>67</v>
      </c>
      <c r="F560" s="38" t="s">
        <v>12</v>
      </c>
      <c r="G560" s="39">
        <v>19.260000000000002</v>
      </c>
      <c r="H560" s="40">
        <v>77.040000000000006</v>
      </c>
      <c r="I560" s="196"/>
    </row>
    <row r="561" spans="1:9" x14ac:dyDescent="0.2">
      <c r="A561" s="37" t="s">
        <v>77</v>
      </c>
      <c r="B561" s="38" t="s">
        <v>2937</v>
      </c>
      <c r="C561" s="39" t="s">
        <v>58</v>
      </c>
      <c r="D561" s="39" t="s">
        <v>2938</v>
      </c>
      <c r="E561" s="38" t="s">
        <v>2008</v>
      </c>
      <c r="F561" s="38" t="s">
        <v>2957</v>
      </c>
      <c r="G561" s="39">
        <v>105.12</v>
      </c>
      <c r="H561" s="40">
        <v>4.91</v>
      </c>
      <c r="I561" s="196"/>
    </row>
    <row r="562" spans="1:9" x14ac:dyDescent="0.2">
      <c r="A562" s="37" t="s">
        <v>77</v>
      </c>
      <c r="B562" s="38" t="s">
        <v>2958</v>
      </c>
      <c r="C562" s="39" t="s">
        <v>58</v>
      </c>
      <c r="D562" s="39" t="s">
        <v>2959</v>
      </c>
      <c r="E562" s="38" t="s">
        <v>67</v>
      </c>
      <c r="F562" s="38" t="s">
        <v>6</v>
      </c>
      <c r="G562" s="39">
        <v>498.85</v>
      </c>
      <c r="H562" s="40">
        <v>498.85</v>
      </c>
      <c r="I562" s="196"/>
    </row>
    <row r="563" spans="1:9" x14ac:dyDescent="0.2">
      <c r="A563" s="37" t="s">
        <v>418</v>
      </c>
      <c r="B563" s="38" t="s">
        <v>44</v>
      </c>
      <c r="C563" s="39" t="s">
        <v>45</v>
      </c>
      <c r="D563" s="39" t="s">
        <v>3</v>
      </c>
      <c r="E563" s="38" t="s">
        <v>46</v>
      </c>
      <c r="F563" s="38" t="s">
        <v>47</v>
      </c>
      <c r="G563" s="39" t="s">
        <v>48</v>
      </c>
      <c r="H563" s="40" t="s">
        <v>4</v>
      </c>
      <c r="I563" s="196"/>
    </row>
    <row r="564" spans="1:9" x14ac:dyDescent="0.2">
      <c r="A564" s="37" t="s">
        <v>62</v>
      </c>
      <c r="B564" s="38" t="s">
        <v>419</v>
      </c>
      <c r="C564" s="39" t="s">
        <v>65</v>
      </c>
      <c r="D564" s="39" t="s">
        <v>420</v>
      </c>
      <c r="E564" s="38" t="s">
        <v>67</v>
      </c>
      <c r="F564" s="38" t="s">
        <v>6</v>
      </c>
      <c r="G564" s="39">
        <v>182.16</v>
      </c>
      <c r="H564" s="40">
        <v>182.16</v>
      </c>
      <c r="I564" s="196"/>
    </row>
    <row r="565" spans="1:9" x14ac:dyDescent="0.2">
      <c r="A565" s="37" t="s">
        <v>2319</v>
      </c>
      <c r="B565" s="38" t="s">
        <v>2931</v>
      </c>
      <c r="C565" s="39" t="s">
        <v>58</v>
      </c>
      <c r="D565" s="39" t="s">
        <v>2932</v>
      </c>
      <c r="E565" s="38" t="s">
        <v>2633</v>
      </c>
      <c r="F565" s="38" t="s">
        <v>2960</v>
      </c>
      <c r="G565" s="39">
        <v>25.04</v>
      </c>
      <c r="H565" s="40">
        <v>12.52</v>
      </c>
      <c r="I565" s="196"/>
    </row>
    <row r="566" spans="1:9" x14ac:dyDescent="0.2">
      <c r="A566" s="37" t="s">
        <v>2319</v>
      </c>
      <c r="B566" s="38" t="s">
        <v>2951</v>
      </c>
      <c r="C566" s="39" t="s">
        <v>58</v>
      </c>
      <c r="D566" s="39" t="s">
        <v>2952</v>
      </c>
      <c r="E566" s="38" t="s">
        <v>2633</v>
      </c>
      <c r="F566" s="38" t="s">
        <v>2960</v>
      </c>
      <c r="G566" s="39">
        <v>20.68</v>
      </c>
      <c r="H566" s="40">
        <v>10.34</v>
      </c>
      <c r="I566" s="196"/>
    </row>
    <row r="567" spans="1:9" ht="19.5" x14ac:dyDescent="0.2">
      <c r="A567" s="37" t="s">
        <v>77</v>
      </c>
      <c r="B567" s="38" t="s">
        <v>2961</v>
      </c>
      <c r="C567" s="39" t="s">
        <v>58</v>
      </c>
      <c r="D567" s="39" t="s">
        <v>2962</v>
      </c>
      <c r="E567" s="38" t="s">
        <v>67</v>
      </c>
      <c r="F567" s="38" t="s">
        <v>6</v>
      </c>
      <c r="G567" s="39">
        <v>156.80000000000001</v>
      </c>
      <c r="H567" s="40">
        <v>156.80000000000001</v>
      </c>
      <c r="I567" s="196"/>
    </row>
    <row r="568" spans="1:9" x14ac:dyDescent="0.2">
      <c r="A568" s="37" t="s">
        <v>77</v>
      </c>
      <c r="B568" s="38" t="s">
        <v>2947</v>
      </c>
      <c r="C568" s="39" t="s">
        <v>58</v>
      </c>
      <c r="D568" s="39" t="s">
        <v>2948</v>
      </c>
      <c r="E568" s="38" t="s">
        <v>67</v>
      </c>
      <c r="F568" s="38" t="s">
        <v>2960</v>
      </c>
      <c r="G568" s="39">
        <v>5</v>
      </c>
      <c r="H568" s="40">
        <v>2.5</v>
      </c>
      <c r="I568" s="196"/>
    </row>
    <row r="569" spans="1:9" x14ac:dyDescent="0.2">
      <c r="A569" s="37" t="s">
        <v>422</v>
      </c>
      <c r="B569" s="38" t="s">
        <v>44</v>
      </c>
      <c r="C569" s="39" t="s">
        <v>45</v>
      </c>
      <c r="D569" s="39" t="s">
        <v>3</v>
      </c>
      <c r="E569" s="38" t="s">
        <v>46</v>
      </c>
      <c r="F569" s="38" t="s">
        <v>47</v>
      </c>
      <c r="G569" s="39" t="s">
        <v>48</v>
      </c>
      <c r="H569" s="40" t="s">
        <v>4</v>
      </c>
      <c r="I569" s="196"/>
    </row>
    <row r="570" spans="1:9" ht="29.25" x14ac:dyDescent="0.2">
      <c r="A570" s="37" t="s">
        <v>62</v>
      </c>
      <c r="B570" s="38" t="s">
        <v>2963</v>
      </c>
      <c r="C570" s="39" t="s">
        <v>65</v>
      </c>
      <c r="D570" s="39" t="s">
        <v>424</v>
      </c>
      <c r="E570" s="38" t="s">
        <v>67</v>
      </c>
      <c r="F570" s="38" t="s">
        <v>6</v>
      </c>
      <c r="G570" s="39">
        <v>140.43</v>
      </c>
      <c r="H570" s="40">
        <v>140.43</v>
      </c>
      <c r="I570" s="196"/>
    </row>
    <row r="571" spans="1:9" x14ac:dyDescent="0.2">
      <c r="A571" s="37" t="s">
        <v>2319</v>
      </c>
      <c r="B571" s="38" t="s">
        <v>2931</v>
      </c>
      <c r="C571" s="39" t="s">
        <v>58</v>
      </c>
      <c r="D571" s="39" t="s">
        <v>2932</v>
      </c>
      <c r="E571" s="38" t="s">
        <v>2633</v>
      </c>
      <c r="F571" s="38" t="s">
        <v>2964</v>
      </c>
      <c r="G571" s="39">
        <v>25.04</v>
      </c>
      <c r="H571" s="40">
        <v>7.51</v>
      </c>
      <c r="I571" s="196"/>
    </row>
    <row r="572" spans="1:9" x14ac:dyDescent="0.2">
      <c r="A572" s="37" t="s">
        <v>2319</v>
      </c>
      <c r="B572" s="38" t="s">
        <v>2951</v>
      </c>
      <c r="C572" s="39" t="s">
        <v>58</v>
      </c>
      <c r="D572" s="39" t="s">
        <v>2952</v>
      </c>
      <c r="E572" s="38" t="s">
        <v>2633</v>
      </c>
      <c r="F572" s="38" t="s">
        <v>2960</v>
      </c>
      <c r="G572" s="39">
        <v>20.68</v>
      </c>
      <c r="H572" s="40">
        <v>10.34</v>
      </c>
      <c r="I572" s="196"/>
    </row>
    <row r="573" spans="1:9" x14ac:dyDescent="0.2">
      <c r="A573" s="37" t="s">
        <v>77</v>
      </c>
      <c r="B573" s="38" t="s">
        <v>2965</v>
      </c>
      <c r="C573" s="39" t="s">
        <v>58</v>
      </c>
      <c r="D573" s="39" t="s">
        <v>2966</v>
      </c>
      <c r="E573" s="38" t="s">
        <v>67</v>
      </c>
      <c r="F573" s="38" t="s">
        <v>2967</v>
      </c>
      <c r="G573" s="39">
        <v>18.440000000000001</v>
      </c>
      <c r="H573" s="40">
        <v>0.1</v>
      </c>
      <c r="I573" s="196"/>
    </row>
    <row r="574" spans="1:9" ht="19.5" x14ac:dyDescent="0.2">
      <c r="A574" s="37" t="s">
        <v>77</v>
      </c>
      <c r="B574" s="38" t="s">
        <v>2968</v>
      </c>
      <c r="C574" s="39" t="s">
        <v>65</v>
      </c>
      <c r="D574" s="39" t="s">
        <v>2969</v>
      </c>
      <c r="E574" s="38" t="s">
        <v>67</v>
      </c>
      <c r="F574" s="38" t="s">
        <v>6</v>
      </c>
      <c r="G574" s="39">
        <v>122.48</v>
      </c>
      <c r="H574" s="40">
        <v>122.48</v>
      </c>
      <c r="I574" s="196"/>
    </row>
    <row r="575" spans="1:9" x14ac:dyDescent="0.2">
      <c r="A575" s="37" t="s">
        <v>434</v>
      </c>
      <c r="B575" s="38" t="s">
        <v>44</v>
      </c>
      <c r="C575" s="39" t="s">
        <v>45</v>
      </c>
      <c r="D575" s="39" t="s">
        <v>3</v>
      </c>
      <c r="E575" s="38" t="s">
        <v>46</v>
      </c>
      <c r="F575" s="38" t="s">
        <v>47</v>
      </c>
      <c r="G575" s="39" t="s">
        <v>48</v>
      </c>
      <c r="H575" s="40" t="s">
        <v>4</v>
      </c>
      <c r="I575" s="196"/>
    </row>
    <row r="576" spans="1:9" x14ac:dyDescent="0.2">
      <c r="A576" s="37" t="s">
        <v>62</v>
      </c>
      <c r="B576" s="38" t="s">
        <v>435</v>
      </c>
      <c r="C576" s="39" t="s">
        <v>65</v>
      </c>
      <c r="D576" s="39" t="s">
        <v>436</v>
      </c>
      <c r="E576" s="38" t="s">
        <v>67</v>
      </c>
      <c r="F576" s="38" t="s">
        <v>6</v>
      </c>
      <c r="G576" s="39">
        <v>296.13</v>
      </c>
      <c r="H576" s="40">
        <v>296.13</v>
      </c>
      <c r="I576" s="196"/>
    </row>
    <row r="577" spans="1:9" x14ac:dyDescent="0.2">
      <c r="A577" s="37" t="s">
        <v>2319</v>
      </c>
      <c r="B577" s="38" t="s">
        <v>2931</v>
      </c>
      <c r="C577" s="39" t="s">
        <v>58</v>
      </c>
      <c r="D577" s="39" t="s">
        <v>2932</v>
      </c>
      <c r="E577" s="38" t="s">
        <v>2633</v>
      </c>
      <c r="F577" s="38" t="s">
        <v>2960</v>
      </c>
      <c r="G577" s="39">
        <v>25.04</v>
      </c>
      <c r="H577" s="40">
        <v>12.52</v>
      </c>
      <c r="I577" s="196"/>
    </row>
    <row r="578" spans="1:9" x14ac:dyDescent="0.2">
      <c r="A578" s="37" t="s">
        <v>2319</v>
      </c>
      <c r="B578" s="38" t="s">
        <v>2951</v>
      </c>
      <c r="C578" s="39" t="s">
        <v>58</v>
      </c>
      <c r="D578" s="39" t="s">
        <v>2952</v>
      </c>
      <c r="E578" s="38" t="s">
        <v>2633</v>
      </c>
      <c r="F578" s="38" t="s">
        <v>2960</v>
      </c>
      <c r="G578" s="39">
        <v>20.68</v>
      </c>
      <c r="H578" s="40">
        <v>10.34</v>
      </c>
      <c r="I578" s="196"/>
    </row>
    <row r="579" spans="1:9" x14ac:dyDescent="0.2">
      <c r="A579" s="37" t="s">
        <v>77</v>
      </c>
      <c r="B579" s="38" t="s">
        <v>2965</v>
      </c>
      <c r="C579" s="39" t="s">
        <v>58</v>
      </c>
      <c r="D579" s="39" t="s">
        <v>2966</v>
      </c>
      <c r="E579" s="38" t="s">
        <v>67</v>
      </c>
      <c r="F579" s="38" t="s">
        <v>2970</v>
      </c>
      <c r="G579" s="39">
        <v>18.440000000000001</v>
      </c>
      <c r="H579" s="40">
        <v>0.2</v>
      </c>
      <c r="I579" s="196"/>
    </row>
    <row r="580" spans="1:9" ht="19.5" x14ac:dyDescent="0.2">
      <c r="A580" s="37" t="s">
        <v>77</v>
      </c>
      <c r="B580" s="38" t="s">
        <v>2971</v>
      </c>
      <c r="C580" s="39" t="s">
        <v>472</v>
      </c>
      <c r="D580" s="39" t="s">
        <v>2972</v>
      </c>
      <c r="E580" s="38" t="s">
        <v>67</v>
      </c>
      <c r="F580" s="38" t="s">
        <v>6</v>
      </c>
      <c r="G580" s="39">
        <v>273.07</v>
      </c>
      <c r="H580" s="40">
        <v>273.07</v>
      </c>
      <c r="I580" s="196"/>
    </row>
    <row r="581" spans="1:9" x14ac:dyDescent="0.2">
      <c r="A581" s="37" t="s">
        <v>446</v>
      </c>
      <c r="B581" s="38" t="s">
        <v>44</v>
      </c>
      <c r="C581" s="39" t="s">
        <v>45</v>
      </c>
      <c r="D581" s="39" t="s">
        <v>3</v>
      </c>
      <c r="E581" s="38" t="s">
        <v>46</v>
      </c>
      <c r="F581" s="38" t="s">
        <v>47</v>
      </c>
      <c r="G581" s="39" t="s">
        <v>48</v>
      </c>
      <c r="H581" s="40" t="s">
        <v>4</v>
      </c>
      <c r="I581" s="196"/>
    </row>
    <row r="582" spans="1:9" ht="19.5" x14ac:dyDescent="0.2">
      <c r="A582" s="37" t="s">
        <v>62</v>
      </c>
      <c r="B582" s="38" t="s">
        <v>447</v>
      </c>
      <c r="C582" s="39" t="s">
        <v>65</v>
      </c>
      <c r="D582" s="39" t="s">
        <v>448</v>
      </c>
      <c r="E582" s="38" t="s">
        <v>67</v>
      </c>
      <c r="F582" s="38" t="s">
        <v>6</v>
      </c>
      <c r="G582" s="39">
        <v>283.48</v>
      </c>
      <c r="H582" s="40">
        <v>283.48</v>
      </c>
      <c r="I582" s="196"/>
    </row>
    <row r="583" spans="1:9" x14ac:dyDescent="0.2">
      <c r="A583" s="37" t="s">
        <v>2319</v>
      </c>
      <c r="B583" s="38" t="s">
        <v>2631</v>
      </c>
      <c r="C583" s="39" t="s">
        <v>58</v>
      </c>
      <c r="D583" s="39" t="s">
        <v>2632</v>
      </c>
      <c r="E583" s="38" t="s">
        <v>2633</v>
      </c>
      <c r="F583" s="38" t="s">
        <v>2973</v>
      </c>
      <c r="G583" s="39">
        <v>25.75</v>
      </c>
      <c r="H583" s="40">
        <v>24.42</v>
      </c>
      <c r="I583" s="196"/>
    </row>
    <row r="584" spans="1:9" x14ac:dyDescent="0.2">
      <c r="A584" s="37" t="s">
        <v>2319</v>
      </c>
      <c r="B584" s="38" t="s">
        <v>2974</v>
      </c>
      <c r="C584" s="39" t="s">
        <v>58</v>
      </c>
      <c r="D584" s="39" t="s">
        <v>2975</v>
      </c>
      <c r="E584" s="38" t="s">
        <v>2633</v>
      </c>
      <c r="F584" s="38" t="s">
        <v>2976</v>
      </c>
      <c r="G584" s="39">
        <v>21.28</v>
      </c>
      <c r="H584" s="40">
        <v>6.35</v>
      </c>
      <c r="I584" s="196"/>
    </row>
    <row r="585" spans="1:9" ht="19.5" x14ac:dyDescent="0.2">
      <c r="A585" s="37" t="s">
        <v>77</v>
      </c>
      <c r="B585" s="38" t="s">
        <v>2935</v>
      </c>
      <c r="C585" s="39" t="s">
        <v>58</v>
      </c>
      <c r="D585" s="39" t="s">
        <v>2936</v>
      </c>
      <c r="E585" s="38" t="s">
        <v>67</v>
      </c>
      <c r="F585" s="38" t="s">
        <v>16</v>
      </c>
      <c r="G585" s="39">
        <v>19.260000000000002</v>
      </c>
      <c r="H585" s="40">
        <v>115.56</v>
      </c>
      <c r="I585" s="196"/>
    </row>
    <row r="586" spans="1:9" ht="19.5" x14ac:dyDescent="0.2">
      <c r="A586" s="37" t="s">
        <v>77</v>
      </c>
      <c r="B586" s="38" t="s">
        <v>2842</v>
      </c>
      <c r="C586" s="39" t="s">
        <v>472</v>
      </c>
      <c r="D586" s="39" t="s">
        <v>2843</v>
      </c>
      <c r="E586" s="38" t="s">
        <v>67</v>
      </c>
      <c r="F586" s="38" t="s">
        <v>6</v>
      </c>
      <c r="G586" s="39">
        <v>137.15</v>
      </c>
      <c r="H586" s="40">
        <v>137.15</v>
      </c>
      <c r="I586" s="196"/>
    </row>
    <row r="587" spans="1:9" x14ac:dyDescent="0.2">
      <c r="A587" s="37" t="s">
        <v>454</v>
      </c>
      <c r="B587" s="38" t="s">
        <v>44</v>
      </c>
      <c r="C587" s="39" t="s">
        <v>45</v>
      </c>
      <c r="D587" s="39" t="s">
        <v>3</v>
      </c>
      <c r="E587" s="38" t="s">
        <v>46</v>
      </c>
      <c r="F587" s="38" t="s">
        <v>47</v>
      </c>
      <c r="G587" s="39" t="s">
        <v>48</v>
      </c>
      <c r="H587" s="40" t="s">
        <v>4</v>
      </c>
      <c r="I587" s="196"/>
    </row>
    <row r="588" spans="1:9" ht="19.5" x14ac:dyDescent="0.2">
      <c r="A588" s="37" t="s">
        <v>62</v>
      </c>
      <c r="B588" s="38" t="s">
        <v>455</v>
      </c>
      <c r="C588" s="39" t="s">
        <v>65</v>
      </c>
      <c r="D588" s="39" t="s">
        <v>456</v>
      </c>
      <c r="E588" s="38" t="s">
        <v>67</v>
      </c>
      <c r="F588" s="38" t="s">
        <v>6</v>
      </c>
      <c r="G588" s="39">
        <v>367.72</v>
      </c>
      <c r="H588" s="40">
        <v>367.72</v>
      </c>
      <c r="I588" s="196"/>
    </row>
    <row r="589" spans="1:9" x14ac:dyDescent="0.2">
      <c r="A589" s="37" t="s">
        <v>2319</v>
      </c>
      <c r="B589" s="38" t="s">
        <v>2763</v>
      </c>
      <c r="C589" s="39" t="s">
        <v>58</v>
      </c>
      <c r="D589" s="39" t="s">
        <v>2764</v>
      </c>
      <c r="E589" s="38" t="s">
        <v>2633</v>
      </c>
      <c r="F589" s="38" t="s">
        <v>2977</v>
      </c>
      <c r="G589" s="39">
        <v>24.27</v>
      </c>
      <c r="H589" s="40">
        <v>9.4600000000000009</v>
      </c>
      <c r="I589" s="196"/>
    </row>
    <row r="590" spans="1:9" x14ac:dyDescent="0.2">
      <c r="A590" s="37" t="s">
        <v>2319</v>
      </c>
      <c r="B590" s="38" t="s">
        <v>2766</v>
      </c>
      <c r="C590" s="39" t="s">
        <v>58</v>
      </c>
      <c r="D590" s="39" t="s">
        <v>2767</v>
      </c>
      <c r="E590" s="38" t="s">
        <v>2633</v>
      </c>
      <c r="F590" s="38" t="s">
        <v>2977</v>
      </c>
      <c r="G590" s="39">
        <v>21.06</v>
      </c>
      <c r="H590" s="40">
        <v>8.2100000000000009</v>
      </c>
      <c r="I590" s="196"/>
    </row>
    <row r="591" spans="1:9" ht="19.5" x14ac:dyDescent="0.2">
      <c r="A591" s="37" t="s">
        <v>77</v>
      </c>
      <c r="B591" s="38" t="s">
        <v>2784</v>
      </c>
      <c r="C591" s="39" t="s">
        <v>58</v>
      </c>
      <c r="D591" s="39" t="s">
        <v>2785</v>
      </c>
      <c r="E591" s="38" t="s">
        <v>60</v>
      </c>
      <c r="F591" s="38" t="s">
        <v>2839</v>
      </c>
      <c r="G591" s="39">
        <v>969.15</v>
      </c>
      <c r="H591" s="40">
        <v>348.89</v>
      </c>
      <c r="I591" s="196"/>
    </row>
    <row r="592" spans="1:9" ht="19.5" x14ac:dyDescent="0.2">
      <c r="A592" s="37" t="s">
        <v>77</v>
      </c>
      <c r="B592" s="38" t="s">
        <v>1741</v>
      </c>
      <c r="C592" s="39" t="s">
        <v>58</v>
      </c>
      <c r="D592" s="39" t="s">
        <v>1742</v>
      </c>
      <c r="E592" s="38" t="s">
        <v>67</v>
      </c>
      <c r="F592" s="38" t="s">
        <v>12</v>
      </c>
      <c r="G592" s="39">
        <v>0.28999999999999998</v>
      </c>
      <c r="H592" s="40">
        <v>1.1599999999999999</v>
      </c>
      <c r="I592" s="196"/>
    </row>
    <row r="593" spans="1:9" x14ac:dyDescent="0.2">
      <c r="A593" s="37" t="s">
        <v>458</v>
      </c>
      <c r="B593" s="38" t="s">
        <v>44</v>
      </c>
      <c r="C593" s="39" t="s">
        <v>45</v>
      </c>
      <c r="D593" s="39" t="s">
        <v>3</v>
      </c>
      <c r="E593" s="38" t="s">
        <v>46</v>
      </c>
      <c r="F593" s="38" t="s">
        <v>47</v>
      </c>
      <c r="G593" s="39" t="s">
        <v>48</v>
      </c>
      <c r="H593" s="40" t="s">
        <v>4</v>
      </c>
      <c r="I593" s="196"/>
    </row>
    <row r="594" spans="1:9" ht="29.25" x14ac:dyDescent="0.2">
      <c r="A594" s="37" t="s">
        <v>62</v>
      </c>
      <c r="B594" s="38" t="s">
        <v>459</v>
      </c>
      <c r="C594" s="39" t="s">
        <v>65</v>
      </c>
      <c r="D594" s="39" t="s">
        <v>460</v>
      </c>
      <c r="E594" s="38" t="s">
        <v>67</v>
      </c>
      <c r="F594" s="38" t="s">
        <v>6</v>
      </c>
      <c r="G594" s="39">
        <v>52.01</v>
      </c>
      <c r="H594" s="40">
        <v>52.01</v>
      </c>
      <c r="I594" s="196"/>
    </row>
    <row r="595" spans="1:9" x14ac:dyDescent="0.2">
      <c r="A595" s="37" t="s">
        <v>2319</v>
      </c>
      <c r="B595" s="38" t="s">
        <v>2665</v>
      </c>
      <c r="C595" s="39" t="s">
        <v>58</v>
      </c>
      <c r="D595" s="39" t="s">
        <v>2666</v>
      </c>
      <c r="E595" s="38" t="s">
        <v>2633</v>
      </c>
      <c r="F595" s="38" t="s">
        <v>2978</v>
      </c>
      <c r="G595" s="39">
        <v>21.61</v>
      </c>
      <c r="H595" s="40">
        <v>3.6</v>
      </c>
      <c r="I595" s="196"/>
    </row>
    <row r="596" spans="1:9" ht="29.25" x14ac:dyDescent="0.2">
      <c r="A596" s="37" t="s">
        <v>77</v>
      </c>
      <c r="B596" s="38" t="s">
        <v>2979</v>
      </c>
      <c r="C596" s="39" t="s">
        <v>472</v>
      </c>
      <c r="D596" s="39" t="s">
        <v>460</v>
      </c>
      <c r="E596" s="38" t="s">
        <v>67</v>
      </c>
      <c r="F596" s="38" t="s">
        <v>6</v>
      </c>
      <c r="G596" s="39">
        <v>48.41</v>
      </c>
      <c r="H596" s="40">
        <v>48.41</v>
      </c>
      <c r="I596" s="196"/>
    </row>
    <row r="597" spans="1:9" x14ac:dyDescent="0.2">
      <c r="A597" s="37" t="s">
        <v>462</v>
      </c>
      <c r="B597" s="38" t="s">
        <v>44</v>
      </c>
      <c r="C597" s="39" t="s">
        <v>45</v>
      </c>
      <c r="D597" s="39" t="s">
        <v>3</v>
      </c>
      <c r="E597" s="38" t="s">
        <v>46</v>
      </c>
      <c r="F597" s="38" t="s">
        <v>47</v>
      </c>
      <c r="G597" s="39" t="s">
        <v>48</v>
      </c>
      <c r="H597" s="40" t="s">
        <v>4</v>
      </c>
      <c r="I597" s="196"/>
    </row>
    <row r="598" spans="1:9" ht="19.5" x14ac:dyDescent="0.2">
      <c r="A598" s="37" t="s">
        <v>62</v>
      </c>
      <c r="B598" s="38" t="s">
        <v>463</v>
      </c>
      <c r="C598" s="39" t="s">
        <v>65</v>
      </c>
      <c r="D598" s="39" t="s">
        <v>464</v>
      </c>
      <c r="E598" s="38" t="s">
        <v>67</v>
      </c>
      <c r="F598" s="38" t="s">
        <v>6</v>
      </c>
      <c r="G598" s="39">
        <v>74.97</v>
      </c>
      <c r="H598" s="40">
        <v>74.97</v>
      </c>
      <c r="I598" s="196"/>
    </row>
    <row r="599" spans="1:9" x14ac:dyDescent="0.2">
      <c r="A599" s="37" t="s">
        <v>2319</v>
      </c>
      <c r="B599" s="38" t="s">
        <v>2635</v>
      </c>
      <c r="C599" s="39" t="s">
        <v>58</v>
      </c>
      <c r="D599" s="39" t="s">
        <v>2636</v>
      </c>
      <c r="E599" s="38" t="s">
        <v>2633</v>
      </c>
      <c r="F599" s="38" t="s">
        <v>2378</v>
      </c>
      <c r="G599" s="39">
        <v>20.74</v>
      </c>
      <c r="H599" s="40">
        <v>4.1399999999999997</v>
      </c>
      <c r="I599" s="196"/>
    </row>
    <row r="600" spans="1:9" ht="19.5" x14ac:dyDescent="0.2">
      <c r="A600" s="37" t="s">
        <v>77</v>
      </c>
      <c r="B600" s="38" t="s">
        <v>2980</v>
      </c>
      <c r="C600" s="39" t="s">
        <v>58</v>
      </c>
      <c r="D600" s="39" t="s">
        <v>2981</v>
      </c>
      <c r="E600" s="38" t="s">
        <v>67</v>
      </c>
      <c r="F600" s="38" t="s">
        <v>6</v>
      </c>
      <c r="G600" s="39">
        <v>70.83</v>
      </c>
      <c r="H600" s="40">
        <v>70.83</v>
      </c>
      <c r="I600" s="196"/>
    </row>
    <row r="601" spans="1:9" x14ac:dyDescent="0.2">
      <c r="A601" s="37" t="s">
        <v>466</v>
      </c>
      <c r="B601" s="38" t="s">
        <v>44</v>
      </c>
      <c r="C601" s="39" t="s">
        <v>45</v>
      </c>
      <c r="D601" s="39" t="s">
        <v>3</v>
      </c>
      <c r="E601" s="38" t="s">
        <v>46</v>
      </c>
      <c r="F601" s="38" t="s">
        <v>47</v>
      </c>
      <c r="G601" s="39" t="s">
        <v>48</v>
      </c>
      <c r="H601" s="40" t="s">
        <v>4</v>
      </c>
      <c r="I601" s="196"/>
    </row>
    <row r="602" spans="1:9" x14ac:dyDescent="0.2">
      <c r="A602" s="37" t="s">
        <v>62</v>
      </c>
      <c r="B602" s="38" t="s">
        <v>2982</v>
      </c>
      <c r="C602" s="39" t="s">
        <v>65</v>
      </c>
      <c r="D602" s="39" t="s">
        <v>468</v>
      </c>
      <c r="E602" s="38" t="s">
        <v>67</v>
      </c>
      <c r="F602" s="38" t="s">
        <v>6</v>
      </c>
      <c r="G602" s="39">
        <v>57.84</v>
      </c>
      <c r="H602" s="40">
        <v>57.84</v>
      </c>
      <c r="I602" s="196"/>
    </row>
    <row r="603" spans="1:9" x14ac:dyDescent="0.2">
      <c r="A603" s="37" t="s">
        <v>2319</v>
      </c>
      <c r="B603" s="38" t="s">
        <v>2635</v>
      </c>
      <c r="C603" s="39" t="s">
        <v>58</v>
      </c>
      <c r="D603" s="39" t="s">
        <v>2636</v>
      </c>
      <c r="E603" s="38" t="s">
        <v>2633</v>
      </c>
      <c r="F603" s="38" t="s">
        <v>2378</v>
      </c>
      <c r="G603" s="39">
        <v>20.74</v>
      </c>
      <c r="H603" s="40">
        <v>4.1399999999999997</v>
      </c>
      <c r="I603" s="196"/>
    </row>
    <row r="604" spans="1:9" ht="29.25" x14ac:dyDescent="0.2">
      <c r="A604" s="37" t="s">
        <v>77</v>
      </c>
      <c r="B604" s="38" t="s">
        <v>2983</v>
      </c>
      <c r="C604" s="39" t="s">
        <v>472</v>
      </c>
      <c r="D604" s="39" t="s">
        <v>2984</v>
      </c>
      <c r="E604" s="38" t="s">
        <v>67</v>
      </c>
      <c r="F604" s="38" t="s">
        <v>6</v>
      </c>
      <c r="G604" s="39">
        <v>53.7</v>
      </c>
      <c r="H604" s="40">
        <v>53.7</v>
      </c>
      <c r="I604" s="196"/>
    </row>
    <row r="605" spans="1:9" x14ac:dyDescent="0.2">
      <c r="A605" s="37" t="s">
        <v>475</v>
      </c>
      <c r="B605" s="38" t="s">
        <v>44</v>
      </c>
      <c r="C605" s="39" t="s">
        <v>45</v>
      </c>
      <c r="D605" s="39" t="s">
        <v>3</v>
      </c>
      <c r="E605" s="38" t="s">
        <v>46</v>
      </c>
      <c r="F605" s="38" t="s">
        <v>47</v>
      </c>
      <c r="G605" s="39" t="s">
        <v>48</v>
      </c>
      <c r="H605" s="40" t="s">
        <v>4</v>
      </c>
      <c r="I605" s="196"/>
    </row>
    <row r="606" spans="1:9" x14ac:dyDescent="0.2">
      <c r="A606" s="37" t="s">
        <v>62</v>
      </c>
      <c r="B606" s="38" t="s">
        <v>476</v>
      </c>
      <c r="C606" s="39" t="s">
        <v>65</v>
      </c>
      <c r="D606" s="39" t="s">
        <v>477</v>
      </c>
      <c r="E606" s="38" t="s">
        <v>67</v>
      </c>
      <c r="F606" s="38" t="s">
        <v>6</v>
      </c>
      <c r="G606" s="39">
        <v>203.46</v>
      </c>
      <c r="H606" s="40">
        <v>203.46</v>
      </c>
      <c r="I606" s="196"/>
    </row>
    <row r="607" spans="1:9" x14ac:dyDescent="0.2">
      <c r="A607" s="37" t="s">
        <v>2319</v>
      </c>
      <c r="B607" s="38" t="s">
        <v>2985</v>
      </c>
      <c r="C607" s="39" t="s">
        <v>58</v>
      </c>
      <c r="D607" s="39" t="s">
        <v>2986</v>
      </c>
      <c r="E607" s="38" t="s">
        <v>2633</v>
      </c>
      <c r="F607" s="38" t="s">
        <v>2987</v>
      </c>
      <c r="G607" s="39">
        <v>29.06</v>
      </c>
      <c r="H607" s="40">
        <v>4.9400000000000004</v>
      </c>
      <c r="I607" s="196"/>
    </row>
    <row r="608" spans="1:9" x14ac:dyDescent="0.2">
      <c r="A608" s="37" t="s">
        <v>2319</v>
      </c>
      <c r="B608" s="38" t="s">
        <v>2635</v>
      </c>
      <c r="C608" s="39" t="s">
        <v>58</v>
      </c>
      <c r="D608" s="39" t="s">
        <v>2636</v>
      </c>
      <c r="E608" s="38" t="s">
        <v>2633</v>
      </c>
      <c r="F608" s="38" t="s">
        <v>2987</v>
      </c>
      <c r="G608" s="39">
        <v>20.74</v>
      </c>
      <c r="H608" s="40">
        <v>3.52</v>
      </c>
      <c r="I608" s="196"/>
    </row>
    <row r="609" spans="1:9" ht="29.25" x14ac:dyDescent="0.2">
      <c r="A609" s="37" t="s">
        <v>77</v>
      </c>
      <c r="B609" s="38" t="s">
        <v>2988</v>
      </c>
      <c r="C609" s="39" t="s">
        <v>472</v>
      </c>
      <c r="D609" s="39" t="s">
        <v>2989</v>
      </c>
      <c r="E609" s="38" t="s">
        <v>67</v>
      </c>
      <c r="F609" s="38" t="s">
        <v>6</v>
      </c>
      <c r="G609" s="39">
        <v>195</v>
      </c>
      <c r="H609" s="40">
        <v>195</v>
      </c>
      <c r="I609" s="196"/>
    </row>
    <row r="610" spans="1:9" x14ac:dyDescent="0.2">
      <c r="A610" s="37" t="s">
        <v>489</v>
      </c>
      <c r="B610" s="38" t="s">
        <v>44</v>
      </c>
      <c r="C610" s="39" t="s">
        <v>45</v>
      </c>
      <c r="D610" s="39" t="s">
        <v>3</v>
      </c>
      <c r="E610" s="38" t="s">
        <v>46</v>
      </c>
      <c r="F610" s="38" t="s">
        <v>47</v>
      </c>
      <c r="G610" s="39" t="s">
        <v>48</v>
      </c>
      <c r="H610" s="40" t="s">
        <v>4</v>
      </c>
      <c r="I610" s="196"/>
    </row>
    <row r="611" spans="1:9" ht="19.5" x14ac:dyDescent="0.2">
      <c r="A611" s="37" t="s">
        <v>62</v>
      </c>
      <c r="B611" s="38" t="s">
        <v>490</v>
      </c>
      <c r="C611" s="39" t="s">
        <v>65</v>
      </c>
      <c r="D611" s="39" t="s">
        <v>491</v>
      </c>
      <c r="E611" s="38" t="s">
        <v>148</v>
      </c>
      <c r="F611" s="38" t="s">
        <v>6</v>
      </c>
      <c r="G611" s="39">
        <v>13.18</v>
      </c>
      <c r="H611" s="40">
        <v>13.18</v>
      </c>
      <c r="I611" s="196"/>
    </row>
    <row r="612" spans="1:9" x14ac:dyDescent="0.2">
      <c r="A612" s="37" t="s">
        <v>2319</v>
      </c>
      <c r="B612" s="38" t="s">
        <v>2990</v>
      </c>
      <c r="C612" s="39" t="s">
        <v>58</v>
      </c>
      <c r="D612" s="39" t="s">
        <v>2991</v>
      </c>
      <c r="E612" s="38" t="s">
        <v>2633</v>
      </c>
      <c r="F612" s="38" t="s">
        <v>2992</v>
      </c>
      <c r="G612" s="39">
        <v>21.65</v>
      </c>
      <c r="H612" s="40">
        <v>2.04</v>
      </c>
      <c r="I612" s="196"/>
    </row>
    <row r="613" spans="1:9" x14ac:dyDescent="0.2">
      <c r="A613" s="37" t="s">
        <v>2319</v>
      </c>
      <c r="B613" s="38" t="s">
        <v>2985</v>
      </c>
      <c r="C613" s="39" t="s">
        <v>58</v>
      </c>
      <c r="D613" s="39" t="s">
        <v>2986</v>
      </c>
      <c r="E613" s="38" t="s">
        <v>2633</v>
      </c>
      <c r="F613" s="38" t="s">
        <v>2992</v>
      </c>
      <c r="G613" s="39">
        <v>29.06</v>
      </c>
      <c r="H613" s="40">
        <v>2.74</v>
      </c>
      <c r="I613" s="196"/>
    </row>
    <row r="614" spans="1:9" ht="19.5" x14ac:dyDescent="0.2">
      <c r="A614" s="37" t="s">
        <v>77</v>
      </c>
      <c r="B614" s="38" t="s">
        <v>2993</v>
      </c>
      <c r="C614" s="39" t="s">
        <v>58</v>
      </c>
      <c r="D614" s="39" t="s">
        <v>2994</v>
      </c>
      <c r="E614" s="38" t="s">
        <v>148</v>
      </c>
      <c r="F614" s="38" t="s">
        <v>2995</v>
      </c>
      <c r="G614" s="39">
        <v>8.26</v>
      </c>
      <c r="H614" s="40">
        <v>8.4</v>
      </c>
      <c r="I614" s="196"/>
    </row>
    <row r="615" spans="1:9" x14ac:dyDescent="0.2">
      <c r="A615" s="37" t="s">
        <v>599</v>
      </c>
      <c r="B615" s="38" t="s">
        <v>44</v>
      </c>
      <c r="C615" s="39" t="s">
        <v>45</v>
      </c>
      <c r="D615" s="39" t="s">
        <v>3</v>
      </c>
      <c r="E615" s="38" t="s">
        <v>46</v>
      </c>
      <c r="F615" s="38" t="s">
        <v>47</v>
      </c>
      <c r="G615" s="39" t="s">
        <v>48</v>
      </c>
      <c r="H615" s="40" t="s">
        <v>4</v>
      </c>
      <c r="I615" s="196"/>
    </row>
    <row r="616" spans="1:9" ht="19.5" x14ac:dyDescent="0.2">
      <c r="A616" s="37" t="s">
        <v>62</v>
      </c>
      <c r="B616" s="38" t="s">
        <v>600</v>
      </c>
      <c r="C616" s="39" t="s">
        <v>65</v>
      </c>
      <c r="D616" s="39" t="s">
        <v>601</v>
      </c>
      <c r="E616" s="38" t="s">
        <v>67</v>
      </c>
      <c r="F616" s="38" t="s">
        <v>6</v>
      </c>
      <c r="G616" s="39">
        <v>191.26</v>
      </c>
      <c r="H616" s="40">
        <v>191.26</v>
      </c>
      <c r="I616" s="196"/>
    </row>
    <row r="617" spans="1:9" x14ac:dyDescent="0.2">
      <c r="A617" s="37" t="s">
        <v>2319</v>
      </c>
      <c r="B617" s="38" t="s">
        <v>2990</v>
      </c>
      <c r="C617" s="39" t="s">
        <v>58</v>
      </c>
      <c r="D617" s="39" t="s">
        <v>2991</v>
      </c>
      <c r="E617" s="38" t="s">
        <v>2633</v>
      </c>
      <c r="F617" s="38" t="s">
        <v>2996</v>
      </c>
      <c r="G617" s="39">
        <v>21.65</v>
      </c>
      <c r="H617" s="40">
        <v>11.71</v>
      </c>
      <c r="I617" s="196"/>
    </row>
    <row r="618" spans="1:9" x14ac:dyDescent="0.2">
      <c r="A618" s="37" t="s">
        <v>2319</v>
      </c>
      <c r="B618" s="38" t="s">
        <v>2985</v>
      </c>
      <c r="C618" s="39" t="s">
        <v>58</v>
      </c>
      <c r="D618" s="39" t="s">
        <v>2986</v>
      </c>
      <c r="E618" s="38" t="s">
        <v>2633</v>
      </c>
      <c r="F618" s="38" t="s">
        <v>2996</v>
      </c>
      <c r="G618" s="39">
        <v>29.06</v>
      </c>
      <c r="H618" s="40">
        <v>15.72</v>
      </c>
      <c r="I618" s="196"/>
    </row>
    <row r="619" spans="1:9" ht="19.5" x14ac:dyDescent="0.2">
      <c r="A619" s="37" t="s">
        <v>77</v>
      </c>
      <c r="B619" s="38" t="s">
        <v>2997</v>
      </c>
      <c r="C619" s="39" t="s">
        <v>58</v>
      </c>
      <c r="D619" s="39" t="s">
        <v>2998</v>
      </c>
      <c r="E619" s="38" t="s">
        <v>67</v>
      </c>
      <c r="F619" s="38" t="s">
        <v>12</v>
      </c>
      <c r="G619" s="39">
        <v>2.02</v>
      </c>
      <c r="H619" s="40">
        <v>8.08</v>
      </c>
      <c r="I619" s="196"/>
    </row>
    <row r="620" spans="1:9" x14ac:dyDescent="0.2">
      <c r="A620" s="37" t="s">
        <v>77</v>
      </c>
      <c r="B620" s="38" t="s">
        <v>2999</v>
      </c>
      <c r="C620" s="39" t="s">
        <v>58</v>
      </c>
      <c r="D620" s="39" t="s">
        <v>3000</v>
      </c>
      <c r="E620" s="38" t="s">
        <v>67</v>
      </c>
      <c r="F620" s="38" t="s">
        <v>6</v>
      </c>
      <c r="G620" s="39">
        <v>155.75</v>
      </c>
      <c r="H620" s="40">
        <v>155.75</v>
      </c>
      <c r="I620" s="196"/>
    </row>
    <row r="621" spans="1:9" x14ac:dyDescent="0.2">
      <c r="A621" s="37" t="s">
        <v>603</v>
      </c>
      <c r="B621" s="38" t="s">
        <v>44</v>
      </c>
      <c r="C621" s="39" t="s">
        <v>45</v>
      </c>
      <c r="D621" s="39" t="s">
        <v>3</v>
      </c>
      <c r="E621" s="38" t="s">
        <v>46</v>
      </c>
      <c r="F621" s="38" t="s">
        <v>47</v>
      </c>
      <c r="G621" s="39" t="s">
        <v>48</v>
      </c>
      <c r="H621" s="40" t="s">
        <v>4</v>
      </c>
      <c r="I621" s="196"/>
    </row>
    <row r="622" spans="1:9" ht="19.5" x14ac:dyDescent="0.2">
      <c r="A622" s="37" t="s">
        <v>62</v>
      </c>
      <c r="B622" s="38" t="s">
        <v>604</v>
      </c>
      <c r="C622" s="39" t="s">
        <v>65</v>
      </c>
      <c r="D622" s="39" t="s">
        <v>605</v>
      </c>
      <c r="E622" s="38" t="s">
        <v>67</v>
      </c>
      <c r="F622" s="38" t="s">
        <v>6</v>
      </c>
      <c r="G622" s="39">
        <v>175.3</v>
      </c>
      <c r="H622" s="40">
        <v>175.3</v>
      </c>
      <c r="I622" s="196"/>
    </row>
    <row r="623" spans="1:9" x14ac:dyDescent="0.2">
      <c r="A623" s="37" t="s">
        <v>2319</v>
      </c>
      <c r="B623" s="38" t="s">
        <v>2990</v>
      </c>
      <c r="C623" s="39" t="s">
        <v>58</v>
      </c>
      <c r="D623" s="39" t="s">
        <v>2991</v>
      </c>
      <c r="E623" s="38" t="s">
        <v>2633</v>
      </c>
      <c r="F623" s="38" t="s">
        <v>3001</v>
      </c>
      <c r="G623" s="39">
        <v>21.65</v>
      </c>
      <c r="H623" s="40">
        <v>5.73</v>
      </c>
      <c r="I623" s="196"/>
    </row>
    <row r="624" spans="1:9" x14ac:dyDescent="0.2">
      <c r="A624" s="37" t="s">
        <v>2319</v>
      </c>
      <c r="B624" s="38" t="s">
        <v>2985</v>
      </c>
      <c r="C624" s="39" t="s">
        <v>58</v>
      </c>
      <c r="D624" s="39" t="s">
        <v>2986</v>
      </c>
      <c r="E624" s="38" t="s">
        <v>2633</v>
      </c>
      <c r="F624" s="38" t="s">
        <v>3001</v>
      </c>
      <c r="G624" s="39">
        <v>29.06</v>
      </c>
      <c r="H624" s="40">
        <v>7.7</v>
      </c>
      <c r="I624" s="196"/>
    </row>
    <row r="625" spans="1:9" ht="19.5" x14ac:dyDescent="0.2">
      <c r="A625" s="37" t="s">
        <v>77</v>
      </c>
      <c r="B625" s="38" t="s">
        <v>3002</v>
      </c>
      <c r="C625" s="39" t="s">
        <v>58</v>
      </c>
      <c r="D625" s="39" t="s">
        <v>3003</v>
      </c>
      <c r="E625" s="38" t="s">
        <v>67</v>
      </c>
      <c r="F625" s="38" t="s">
        <v>12</v>
      </c>
      <c r="G625" s="39">
        <v>1.56</v>
      </c>
      <c r="H625" s="40">
        <v>6.24</v>
      </c>
      <c r="I625" s="196"/>
    </row>
    <row r="626" spans="1:9" x14ac:dyDescent="0.2">
      <c r="A626" s="37" t="s">
        <v>77</v>
      </c>
      <c r="B626" s="38" t="s">
        <v>3004</v>
      </c>
      <c r="C626" s="39" t="s">
        <v>58</v>
      </c>
      <c r="D626" s="39" t="s">
        <v>3005</v>
      </c>
      <c r="E626" s="38" t="s">
        <v>67</v>
      </c>
      <c r="F626" s="38" t="s">
        <v>6</v>
      </c>
      <c r="G626" s="39">
        <v>155.63</v>
      </c>
      <c r="H626" s="40">
        <v>155.63</v>
      </c>
      <c r="I626" s="196"/>
    </row>
    <row r="627" spans="1:9" x14ac:dyDescent="0.2">
      <c r="A627" s="37" t="s">
        <v>607</v>
      </c>
      <c r="B627" s="38" t="s">
        <v>44</v>
      </c>
      <c r="C627" s="39" t="s">
        <v>45</v>
      </c>
      <c r="D627" s="39" t="s">
        <v>3</v>
      </c>
      <c r="E627" s="38" t="s">
        <v>46</v>
      </c>
      <c r="F627" s="38" t="s">
        <v>47</v>
      </c>
      <c r="G627" s="39" t="s">
        <v>48</v>
      </c>
      <c r="H627" s="40" t="s">
        <v>4</v>
      </c>
      <c r="I627" s="196"/>
    </row>
    <row r="628" spans="1:9" x14ac:dyDescent="0.2">
      <c r="A628" s="37" t="s">
        <v>62</v>
      </c>
      <c r="B628" s="38" t="s">
        <v>608</v>
      </c>
      <c r="C628" s="39" t="s">
        <v>65</v>
      </c>
      <c r="D628" s="39" t="s">
        <v>609</v>
      </c>
      <c r="E628" s="38" t="s">
        <v>67</v>
      </c>
      <c r="F628" s="38" t="s">
        <v>6</v>
      </c>
      <c r="G628" s="39">
        <v>194.48</v>
      </c>
      <c r="H628" s="40">
        <v>194.48</v>
      </c>
      <c r="I628" s="196"/>
    </row>
    <row r="629" spans="1:9" x14ac:dyDescent="0.2">
      <c r="A629" s="37" t="s">
        <v>2319</v>
      </c>
      <c r="B629" s="38" t="s">
        <v>2985</v>
      </c>
      <c r="C629" s="39" t="s">
        <v>58</v>
      </c>
      <c r="D629" s="39" t="s">
        <v>2986</v>
      </c>
      <c r="E629" s="38" t="s">
        <v>2633</v>
      </c>
      <c r="F629" s="38" t="s">
        <v>3006</v>
      </c>
      <c r="G629" s="39">
        <v>29.06</v>
      </c>
      <c r="H629" s="40">
        <v>14.15</v>
      </c>
      <c r="I629" s="196"/>
    </row>
    <row r="630" spans="1:9" x14ac:dyDescent="0.2">
      <c r="A630" s="37" t="s">
        <v>2319</v>
      </c>
      <c r="B630" s="38" t="s">
        <v>2990</v>
      </c>
      <c r="C630" s="39" t="s">
        <v>58</v>
      </c>
      <c r="D630" s="39" t="s">
        <v>2991</v>
      </c>
      <c r="E630" s="38" t="s">
        <v>2633</v>
      </c>
      <c r="F630" s="38" t="s">
        <v>3006</v>
      </c>
      <c r="G630" s="39">
        <v>21.65</v>
      </c>
      <c r="H630" s="40">
        <v>10.54</v>
      </c>
      <c r="I630" s="196"/>
    </row>
    <row r="631" spans="1:9" x14ac:dyDescent="0.2">
      <c r="A631" s="37" t="s">
        <v>77</v>
      </c>
      <c r="B631" s="38" t="s">
        <v>3007</v>
      </c>
      <c r="C631" s="39" t="s">
        <v>58</v>
      </c>
      <c r="D631" s="39" t="s">
        <v>3008</v>
      </c>
      <c r="E631" s="38" t="s">
        <v>67</v>
      </c>
      <c r="F631" s="38" t="s">
        <v>6</v>
      </c>
      <c r="G631" s="39">
        <v>169.79</v>
      </c>
      <c r="H631" s="40">
        <v>169.79</v>
      </c>
      <c r="I631" s="196"/>
    </row>
    <row r="632" spans="1:9" x14ac:dyDescent="0.2">
      <c r="A632" s="37" t="s">
        <v>611</v>
      </c>
      <c r="B632" s="38" t="s">
        <v>44</v>
      </c>
      <c r="C632" s="39" t="s">
        <v>45</v>
      </c>
      <c r="D632" s="39" t="s">
        <v>3</v>
      </c>
      <c r="E632" s="38" t="s">
        <v>46</v>
      </c>
      <c r="F632" s="38" t="s">
        <v>47</v>
      </c>
      <c r="G632" s="39" t="s">
        <v>48</v>
      </c>
      <c r="H632" s="40" t="s">
        <v>4</v>
      </c>
      <c r="I632" s="196"/>
    </row>
    <row r="633" spans="1:9" ht="19.5" x14ac:dyDescent="0.2">
      <c r="A633" s="37" t="s">
        <v>62</v>
      </c>
      <c r="B633" s="38" t="s">
        <v>612</v>
      </c>
      <c r="C633" s="39" t="s">
        <v>65</v>
      </c>
      <c r="D633" s="39" t="s">
        <v>613</v>
      </c>
      <c r="E633" s="38" t="s">
        <v>67</v>
      </c>
      <c r="F633" s="38" t="s">
        <v>6</v>
      </c>
      <c r="G633" s="39">
        <v>113.27</v>
      </c>
      <c r="H633" s="40">
        <v>113.27</v>
      </c>
      <c r="I633" s="196"/>
    </row>
    <row r="634" spans="1:9" x14ac:dyDescent="0.2">
      <c r="A634" s="37" t="s">
        <v>2319</v>
      </c>
      <c r="B634" s="38" t="s">
        <v>2990</v>
      </c>
      <c r="C634" s="39" t="s">
        <v>58</v>
      </c>
      <c r="D634" s="39" t="s">
        <v>2991</v>
      </c>
      <c r="E634" s="38" t="s">
        <v>2633</v>
      </c>
      <c r="F634" s="38" t="s">
        <v>2924</v>
      </c>
      <c r="G634" s="39">
        <v>21.65</v>
      </c>
      <c r="H634" s="40">
        <v>7.57</v>
      </c>
      <c r="I634" s="196"/>
    </row>
    <row r="635" spans="1:9" x14ac:dyDescent="0.2">
      <c r="A635" s="37" t="s">
        <v>2319</v>
      </c>
      <c r="B635" s="38" t="s">
        <v>2985</v>
      </c>
      <c r="C635" s="39" t="s">
        <v>58</v>
      </c>
      <c r="D635" s="39" t="s">
        <v>2986</v>
      </c>
      <c r="E635" s="38" t="s">
        <v>2633</v>
      </c>
      <c r="F635" s="38" t="s">
        <v>2924</v>
      </c>
      <c r="G635" s="39">
        <v>29.06</v>
      </c>
      <c r="H635" s="40">
        <v>10.17</v>
      </c>
      <c r="I635" s="196"/>
    </row>
    <row r="636" spans="1:9" ht="19.5" x14ac:dyDescent="0.2">
      <c r="A636" s="37" t="s">
        <v>77</v>
      </c>
      <c r="B636" s="38" t="s">
        <v>3009</v>
      </c>
      <c r="C636" s="39" t="s">
        <v>58</v>
      </c>
      <c r="D636" s="39" t="s">
        <v>3010</v>
      </c>
      <c r="E636" s="38" t="s">
        <v>67</v>
      </c>
      <c r="F636" s="38" t="s">
        <v>6</v>
      </c>
      <c r="G636" s="39">
        <v>95.53</v>
      </c>
      <c r="H636" s="40">
        <v>95.53</v>
      </c>
      <c r="I636" s="196"/>
    </row>
    <row r="637" spans="1:9" x14ac:dyDescent="0.2">
      <c r="A637" s="37" t="s">
        <v>635</v>
      </c>
      <c r="B637" s="38" t="s">
        <v>44</v>
      </c>
      <c r="C637" s="39" t="s">
        <v>45</v>
      </c>
      <c r="D637" s="39" t="s">
        <v>3</v>
      </c>
      <c r="E637" s="38" t="s">
        <v>46</v>
      </c>
      <c r="F637" s="38" t="s">
        <v>47</v>
      </c>
      <c r="G637" s="39" t="s">
        <v>48</v>
      </c>
      <c r="H637" s="40" t="s">
        <v>4</v>
      </c>
      <c r="I637" s="196"/>
    </row>
    <row r="638" spans="1:9" ht="19.5" x14ac:dyDescent="0.2">
      <c r="A638" s="37" t="s">
        <v>62</v>
      </c>
      <c r="B638" s="38" t="s">
        <v>636</v>
      </c>
      <c r="C638" s="39" t="s">
        <v>65</v>
      </c>
      <c r="D638" s="39" t="s">
        <v>637</v>
      </c>
      <c r="E638" s="38" t="s">
        <v>148</v>
      </c>
      <c r="F638" s="38" t="s">
        <v>6</v>
      </c>
      <c r="G638" s="39">
        <v>52.44</v>
      </c>
      <c r="H638" s="40">
        <v>52.44</v>
      </c>
      <c r="I638" s="196"/>
    </row>
    <row r="639" spans="1:9" x14ac:dyDescent="0.2">
      <c r="A639" s="37" t="s">
        <v>2319</v>
      </c>
      <c r="B639" s="38" t="s">
        <v>2985</v>
      </c>
      <c r="C639" s="39" t="s">
        <v>58</v>
      </c>
      <c r="D639" s="39" t="s">
        <v>2986</v>
      </c>
      <c r="E639" s="38" t="s">
        <v>2633</v>
      </c>
      <c r="F639" s="38" t="s">
        <v>2680</v>
      </c>
      <c r="G639" s="39">
        <v>29.06</v>
      </c>
      <c r="H639" s="40">
        <v>13.94</v>
      </c>
      <c r="I639" s="196"/>
    </row>
    <row r="640" spans="1:9" x14ac:dyDescent="0.2">
      <c r="A640" s="37" t="s">
        <v>2319</v>
      </c>
      <c r="B640" s="38" t="s">
        <v>2990</v>
      </c>
      <c r="C640" s="39" t="s">
        <v>58</v>
      </c>
      <c r="D640" s="39" t="s">
        <v>2991</v>
      </c>
      <c r="E640" s="38" t="s">
        <v>2633</v>
      </c>
      <c r="F640" s="38" t="s">
        <v>2680</v>
      </c>
      <c r="G640" s="39">
        <v>21.65</v>
      </c>
      <c r="H640" s="40">
        <v>10.39</v>
      </c>
      <c r="I640" s="196"/>
    </row>
    <row r="641" spans="1:9" x14ac:dyDescent="0.2">
      <c r="A641" s="37" t="s">
        <v>77</v>
      </c>
      <c r="B641" s="38" t="s">
        <v>3011</v>
      </c>
      <c r="C641" s="39" t="s">
        <v>472</v>
      </c>
      <c r="D641" s="39" t="s">
        <v>3012</v>
      </c>
      <c r="E641" s="38" t="s">
        <v>67</v>
      </c>
      <c r="F641" s="38" t="s">
        <v>3013</v>
      </c>
      <c r="G641" s="39">
        <v>3.52</v>
      </c>
      <c r="H641" s="40">
        <v>2.35</v>
      </c>
      <c r="I641" s="196"/>
    </row>
    <row r="642" spans="1:9" x14ac:dyDescent="0.2">
      <c r="A642" s="37" t="s">
        <v>77</v>
      </c>
      <c r="B642" s="38" t="s">
        <v>3014</v>
      </c>
      <c r="C642" s="39" t="s">
        <v>472</v>
      </c>
      <c r="D642" s="39" t="s">
        <v>3015</v>
      </c>
      <c r="E642" s="38" t="s">
        <v>148</v>
      </c>
      <c r="F642" s="38" t="s">
        <v>3016</v>
      </c>
      <c r="G642" s="39">
        <v>15.54</v>
      </c>
      <c r="H642" s="40">
        <v>18.64</v>
      </c>
      <c r="I642" s="196"/>
    </row>
    <row r="643" spans="1:9" ht="19.5" x14ac:dyDescent="0.2">
      <c r="A643" s="37" t="s">
        <v>77</v>
      </c>
      <c r="B643" s="38" t="s">
        <v>3017</v>
      </c>
      <c r="C643" s="39" t="s">
        <v>58</v>
      </c>
      <c r="D643" s="39" t="s">
        <v>3018</v>
      </c>
      <c r="E643" s="38" t="s">
        <v>67</v>
      </c>
      <c r="F643" s="38" t="s">
        <v>3019</v>
      </c>
      <c r="G643" s="39">
        <v>1.43</v>
      </c>
      <c r="H643" s="40">
        <v>5.72</v>
      </c>
      <c r="I643" s="196"/>
    </row>
    <row r="644" spans="1:9" x14ac:dyDescent="0.2">
      <c r="A644" s="37" t="s">
        <v>77</v>
      </c>
      <c r="B644" s="38" t="s">
        <v>1896</v>
      </c>
      <c r="C644" s="39" t="s">
        <v>58</v>
      </c>
      <c r="D644" s="39" t="s">
        <v>1897</v>
      </c>
      <c r="E644" s="38" t="s">
        <v>67</v>
      </c>
      <c r="F644" s="38" t="s">
        <v>3019</v>
      </c>
      <c r="G644" s="39">
        <v>0.35</v>
      </c>
      <c r="H644" s="40">
        <v>1.4</v>
      </c>
      <c r="I644" s="196"/>
    </row>
    <row r="645" spans="1:9" x14ac:dyDescent="0.2">
      <c r="A645" s="37" t="s">
        <v>639</v>
      </c>
      <c r="B645" s="38" t="s">
        <v>44</v>
      </c>
      <c r="C645" s="39" t="s">
        <v>45</v>
      </c>
      <c r="D645" s="39" t="s">
        <v>3</v>
      </c>
      <c r="E645" s="38" t="s">
        <v>46</v>
      </c>
      <c r="F645" s="38" t="s">
        <v>47</v>
      </c>
      <c r="G645" s="39" t="s">
        <v>48</v>
      </c>
      <c r="H645" s="40" t="s">
        <v>4</v>
      </c>
      <c r="I645" s="196"/>
    </row>
    <row r="646" spans="1:9" ht="19.5" x14ac:dyDescent="0.2">
      <c r="A646" s="37" t="s">
        <v>62</v>
      </c>
      <c r="B646" s="38" t="s">
        <v>640</v>
      </c>
      <c r="C646" s="39" t="s">
        <v>65</v>
      </c>
      <c r="D646" s="39" t="s">
        <v>641</v>
      </c>
      <c r="E646" s="38" t="s">
        <v>67</v>
      </c>
      <c r="F646" s="38" t="s">
        <v>6</v>
      </c>
      <c r="G646" s="39">
        <v>25.37</v>
      </c>
      <c r="H646" s="40">
        <v>25.37</v>
      </c>
      <c r="I646" s="196"/>
    </row>
    <row r="647" spans="1:9" x14ac:dyDescent="0.2">
      <c r="A647" s="37" t="s">
        <v>2319</v>
      </c>
      <c r="B647" s="38" t="s">
        <v>2985</v>
      </c>
      <c r="C647" s="39" t="s">
        <v>58</v>
      </c>
      <c r="D647" s="39" t="s">
        <v>2986</v>
      </c>
      <c r="E647" s="38" t="s">
        <v>2633</v>
      </c>
      <c r="F647" s="38" t="s">
        <v>2378</v>
      </c>
      <c r="G647" s="39">
        <v>29.06</v>
      </c>
      <c r="H647" s="40">
        <v>5.81</v>
      </c>
      <c r="I647" s="196"/>
    </row>
    <row r="648" spans="1:9" x14ac:dyDescent="0.2">
      <c r="A648" s="37" t="s">
        <v>2319</v>
      </c>
      <c r="B648" s="38" t="s">
        <v>2635</v>
      </c>
      <c r="C648" s="39" t="s">
        <v>58</v>
      </c>
      <c r="D648" s="39" t="s">
        <v>2636</v>
      </c>
      <c r="E648" s="38" t="s">
        <v>2633</v>
      </c>
      <c r="F648" s="38" t="s">
        <v>2378</v>
      </c>
      <c r="G648" s="39">
        <v>20.74</v>
      </c>
      <c r="H648" s="40">
        <v>4.1399999999999997</v>
      </c>
      <c r="I648" s="196"/>
    </row>
    <row r="649" spans="1:9" ht="19.5" x14ac:dyDescent="0.2">
      <c r="A649" s="37" t="s">
        <v>77</v>
      </c>
      <c r="B649" s="38" t="s">
        <v>3020</v>
      </c>
      <c r="C649" s="39" t="s">
        <v>65</v>
      </c>
      <c r="D649" s="39" t="s">
        <v>3021</v>
      </c>
      <c r="E649" s="38" t="s">
        <v>67</v>
      </c>
      <c r="F649" s="38" t="s">
        <v>6</v>
      </c>
      <c r="G649" s="39">
        <v>15.42</v>
      </c>
      <c r="H649" s="40">
        <v>15.42</v>
      </c>
      <c r="I649" s="196"/>
    </row>
    <row r="650" spans="1:9" x14ac:dyDescent="0.2">
      <c r="A650" s="37" t="s">
        <v>643</v>
      </c>
      <c r="B650" s="38" t="s">
        <v>44</v>
      </c>
      <c r="C650" s="39" t="s">
        <v>45</v>
      </c>
      <c r="D650" s="39" t="s">
        <v>3</v>
      </c>
      <c r="E650" s="38" t="s">
        <v>46</v>
      </c>
      <c r="F650" s="38" t="s">
        <v>47</v>
      </c>
      <c r="G650" s="39" t="s">
        <v>48</v>
      </c>
      <c r="H650" s="40" t="s">
        <v>4</v>
      </c>
      <c r="I650" s="196"/>
    </row>
    <row r="651" spans="1:9" x14ac:dyDescent="0.2">
      <c r="A651" s="37" t="s">
        <v>62</v>
      </c>
      <c r="B651" s="38" t="s">
        <v>644</v>
      </c>
      <c r="C651" s="39" t="s">
        <v>65</v>
      </c>
      <c r="D651" s="39" t="s">
        <v>645</v>
      </c>
      <c r="E651" s="38" t="s">
        <v>67</v>
      </c>
      <c r="F651" s="38" t="s">
        <v>6</v>
      </c>
      <c r="G651" s="39">
        <v>50.32</v>
      </c>
      <c r="H651" s="40">
        <v>50.32</v>
      </c>
      <c r="I651" s="196"/>
    </row>
    <row r="652" spans="1:9" x14ac:dyDescent="0.2">
      <c r="A652" s="37" t="s">
        <v>2319</v>
      </c>
      <c r="B652" s="38" t="s">
        <v>2985</v>
      </c>
      <c r="C652" s="39" t="s">
        <v>58</v>
      </c>
      <c r="D652" s="39" t="s">
        <v>2986</v>
      </c>
      <c r="E652" s="38" t="s">
        <v>2633</v>
      </c>
      <c r="F652" s="38" t="s">
        <v>3022</v>
      </c>
      <c r="G652" s="39">
        <v>29.06</v>
      </c>
      <c r="H652" s="40">
        <v>14.84</v>
      </c>
      <c r="I652" s="196"/>
    </row>
    <row r="653" spans="1:9" x14ac:dyDescent="0.2">
      <c r="A653" s="37" t="s">
        <v>2319</v>
      </c>
      <c r="B653" s="38" t="s">
        <v>2990</v>
      </c>
      <c r="C653" s="39" t="s">
        <v>58</v>
      </c>
      <c r="D653" s="39" t="s">
        <v>2991</v>
      </c>
      <c r="E653" s="38" t="s">
        <v>2633</v>
      </c>
      <c r="F653" s="38" t="s">
        <v>3022</v>
      </c>
      <c r="G653" s="39">
        <v>21.65</v>
      </c>
      <c r="H653" s="40">
        <v>11.06</v>
      </c>
      <c r="I653" s="196"/>
    </row>
    <row r="654" spans="1:9" x14ac:dyDescent="0.2">
      <c r="A654" s="37" t="s">
        <v>77</v>
      </c>
      <c r="B654" s="38" t="s">
        <v>3023</v>
      </c>
      <c r="C654" s="39" t="s">
        <v>3024</v>
      </c>
      <c r="D654" s="39" t="s">
        <v>3025</v>
      </c>
      <c r="E654" s="38" t="s">
        <v>67</v>
      </c>
      <c r="F654" s="38" t="s">
        <v>6</v>
      </c>
      <c r="G654" s="39">
        <v>24.42</v>
      </c>
      <c r="H654" s="40">
        <v>24.42</v>
      </c>
      <c r="I654" s="196"/>
    </row>
    <row r="655" spans="1:9" x14ac:dyDescent="0.2">
      <c r="A655" s="37" t="s">
        <v>647</v>
      </c>
      <c r="B655" s="38" t="s">
        <v>44</v>
      </c>
      <c r="C655" s="39" t="s">
        <v>45</v>
      </c>
      <c r="D655" s="39" t="s">
        <v>3</v>
      </c>
      <c r="E655" s="38" t="s">
        <v>46</v>
      </c>
      <c r="F655" s="38" t="s">
        <v>47</v>
      </c>
      <c r="G655" s="39" t="s">
        <v>48</v>
      </c>
      <c r="H655" s="40" t="s">
        <v>4</v>
      </c>
      <c r="I655" s="196"/>
    </row>
    <row r="656" spans="1:9" ht="19.5" x14ac:dyDescent="0.2">
      <c r="A656" s="37" t="s">
        <v>62</v>
      </c>
      <c r="B656" s="38" t="s">
        <v>648</v>
      </c>
      <c r="C656" s="39" t="s">
        <v>65</v>
      </c>
      <c r="D656" s="39" t="s">
        <v>649</v>
      </c>
      <c r="E656" s="38" t="s">
        <v>67</v>
      </c>
      <c r="F656" s="38" t="s">
        <v>6</v>
      </c>
      <c r="G656" s="39">
        <v>12.02</v>
      </c>
      <c r="H656" s="40">
        <v>12.02</v>
      </c>
      <c r="I656" s="196"/>
    </row>
    <row r="657" spans="1:9" x14ac:dyDescent="0.2">
      <c r="A657" s="37" t="s">
        <v>2319</v>
      </c>
      <c r="B657" s="38" t="s">
        <v>2985</v>
      </c>
      <c r="C657" s="39" t="s">
        <v>58</v>
      </c>
      <c r="D657" s="39" t="s">
        <v>2986</v>
      </c>
      <c r="E657" s="38" t="s">
        <v>2633</v>
      </c>
      <c r="F657" s="38" t="s">
        <v>2583</v>
      </c>
      <c r="G657" s="39">
        <v>29.06</v>
      </c>
      <c r="H657" s="40">
        <v>4.6399999999999997</v>
      </c>
      <c r="I657" s="196"/>
    </row>
    <row r="658" spans="1:9" x14ac:dyDescent="0.2">
      <c r="A658" s="37" t="s">
        <v>2319</v>
      </c>
      <c r="B658" s="38" t="s">
        <v>2990</v>
      </c>
      <c r="C658" s="39" t="s">
        <v>58</v>
      </c>
      <c r="D658" s="39" t="s">
        <v>2991</v>
      </c>
      <c r="E658" s="38" t="s">
        <v>2633</v>
      </c>
      <c r="F658" s="38" t="s">
        <v>2583</v>
      </c>
      <c r="G658" s="39">
        <v>21.65</v>
      </c>
      <c r="H658" s="40">
        <v>3.46</v>
      </c>
      <c r="I658" s="196"/>
    </row>
    <row r="659" spans="1:9" ht="19.5" x14ac:dyDescent="0.2">
      <c r="A659" s="37" t="s">
        <v>77</v>
      </c>
      <c r="B659" s="38" t="s">
        <v>3026</v>
      </c>
      <c r="C659" s="39" t="s">
        <v>65</v>
      </c>
      <c r="D659" s="39" t="s">
        <v>3027</v>
      </c>
      <c r="E659" s="38" t="s">
        <v>67</v>
      </c>
      <c r="F659" s="38" t="s">
        <v>6</v>
      </c>
      <c r="G659" s="39">
        <v>3.92</v>
      </c>
      <c r="H659" s="40">
        <v>3.92</v>
      </c>
      <c r="I659" s="196"/>
    </row>
    <row r="660" spans="1:9" x14ac:dyDescent="0.2">
      <c r="A660" s="37" t="s">
        <v>651</v>
      </c>
      <c r="B660" s="38" t="s">
        <v>44</v>
      </c>
      <c r="C660" s="39" t="s">
        <v>45</v>
      </c>
      <c r="D660" s="39" t="s">
        <v>3</v>
      </c>
      <c r="E660" s="38" t="s">
        <v>46</v>
      </c>
      <c r="F660" s="38" t="s">
        <v>47</v>
      </c>
      <c r="G660" s="39" t="s">
        <v>48</v>
      </c>
      <c r="H660" s="40" t="s">
        <v>4</v>
      </c>
      <c r="I660" s="196"/>
    </row>
    <row r="661" spans="1:9" x14ac:dyDescent="0.2">
      <c r="A661" s="37" t="s">
        <v>62</v>
      </c>
      <c r="B661" s="38" t="s">
        <v>652</v>
      </c>
      <c r="C661" s="39" t="s">
        <v>65</v>
      </c>
      <c r="D661" s="39" t="s">
        <v>653</v>
      </c>
      <c r="E661" s="38" t="s">
        <v>67</v>
      </c>
      <c r="F661" s="38" t="s">
        <v>6</v>
      </c>
      <c r="G661" s="39">
        <v>27</v>
      </c>
      <c r="H661" s="40">
        <v>27</v>
      </c>
      <c r="I661" s="196"/>
    </row>
    <row r="662" spans="1:9" x14ac:dyDescent="0.2">
      <c r="A662" s="37" t="s">
        <v>2319</v>
      </c>
      <c r="B662" s="38" t="s">
        <v>2985</v>
      </c>
      <c r="C662" s="39" t="s">
        <v>58</v>
      </c>
      <c r="D662" s="39" t="s">
        <v>2986</v>
      </c>
      <c r="E662" s="38" t="s">
        <v>2633</v>
      </c>
      <c r="F662" s="38" t="s">
        <v>2378</v>
      </c>
      <c r="G662" s="39">
        <v>29.06</v>
      </c>
      <c r="H662" s="40">
        <v>5.81</v>
      </c>
      <c r="I662" s="196"/>
    </row>
    <row r="663" spans="1:9" x14ac:dyDescent="0.2">
      <c r="A663" s="37" t="s">
        <v>2319</v>
      </c>
      <c r="B663" s="38" t="s">
        <v>2990</v>
      </c>
      <c r="C663" s="39" t="s">
        <v>58</v>
      </c>
      <c r="D663" s="39" t="s">
        <v>2991</v>
      </c>
      <c r="E663" s="38" t="s">
        <v>2633</v>
      </c>
      <c r="F663" s="38" t="s">
        <v>2378</v>
      </c>
      <c r="G663" s="39">
        <v>21.65</v>
      </c>
      <c r="H663" s="40">
        <v>4.33</v>
      </c>
      <c r="I663" s="196"/>
    </row>
    <row r="664" spans="1:9" x14ac:dyDescent="0.2">
      <c r="A664" s="37" t="s">
        <v>77</v>
      </c>
      <c r="B664" s="38" t="s">
        <v>3028</v>
      </c>
      <c r="C664" s="39" t="s">
        <v>3024</v>
      </c>
      <c r="D664" s="39" t="s">
        <v>3029</v>
      </c>
      <c r="E664" s="38" t="s">
        <v>67</v>
      </c>
      <c r="F664" s="38" t="s">
        <v>6</v>
      </c>
      <c r="G664" s="39">
        <v>16.86</v>
      </c>
      <c r="H664" s="40">
        <v>16.86</v>
      </c>
      <c r="I664" s="196"/>
    </row>
    <row r="665" spans="1:9" x14ac:dyDescent="0.2">
      <c r="A665" s="37" t="s">
        <v>655</v>
      </c>
      <c r="B665" s="38" t="s">
        <v>44</v>
      </c>
      <c r="C665" s="39" t="s">
        <v>45</v>
      </c>
      <c r="D665" s="39" t="s">
        <v>3</v>
      </c>
      <c r="E665" s="38" t="s">
        <v>46</v>
      </c>
      <c r="F665" s="38" t="s">
        <v>47</v>
      </c>
      <c r="G665" s="39" t="s">
        <v>48</v>
      </c>
      <c r="H665" s="40" t="s">
        <v>4</v>
      </c>
      <c r="I665" s="196"/>
    </row>
    <row r="666" spans="1:9" x14ac:dyDescent="0.2">
      <c r="A666" s="37" t="s">
        <v>62</v>
      </c>
      <c r="B666" s="38" t="s">
        <v>656</v>
      </c>
      <c r="C666" s="39" t="s">
        <v>65</v>
      </c>
      <c r="D666" s="39" t="s">
        <v>657</v>
      </c>
      <c r="E666" s="38" t="s">
        <v>67</v>
      </c>
      <c r="F666" s="38" t="s">
        <v>6</v>
      </c>
      <c r="G666" s="39">
        <v>15.54</v>
      </c>
      <c r="H666" s="40">
        <v>15.54</v>
      </c>
      <c r="I666" s="196"/>
    </row>
    <row r="667" spans="1:9" x14ac:dyDescent="0.2">
      <c r="A667" s="37" t="s">
        <v>2319</v>
      </c>
      <c r="B667" s="38" t="s">
        <v>2985</v>
      </c>
      <c r="C667" s="39" t="s">
        <v>58</v>
      </c>
      <c r="D667" s="39" t="s">
        <v>2986</v>
      </c>
      <c r="E667" s="38" t="s">
        <v>2633</v>
      </c>
      <c r="F667" s="38" t="s">
        <v>3030</v>
      </c>
      <c r="G667" s="39">
        <v>29.06</v>
      </c>
      <c r="H667" s="40">
        <v>7.29</v>
      </c>
      <c r="I667" s="196"/>
    </row>
    <row r="668" spans="1:9" x14ac:dyDescent="0.2">
      <c r="A668" s="37" t="s">
        <v>2319</v>
      </c>
      <c r="B668" s="38" t="s">
        <v>2990</v>
      </c>
      <c r="C668" s="39" t="s">
        <v>58</v>
      </c>
      <c r="D668" s="39" t="s">
        <v>2991</v>
      </c>
      <c r="E668" s="38" t="s">
        <v>2633</v>
      </c>
      <c r="F668" s="38" t="s">
        <v>3030</v>
      </c>
      <c r="G668" s="39">
        <v>21.65</v>
      </c>
      <c r="H668" s="40">
        <v>5.43</v>
      </c>
      <c r="I668" s="196"/>
    </row>
    <row r="669" spans="1:9" ht="19.5" x14ac:dyDescent="0.2">
      <c r="A669" s="37" t="s">
        <v>77</v>
      </c>
      <c r="B669" s="38" t="s">
        <v>3031</v>
      </c>
      <c r="C669" s="39" t="s">
        <v>65</v>
      </c>
      <c r="D669" s="39" t="s">
        <v>3032</v>
      </c>
      <c r="E669" s="38" t="s">
        <v>3033</v>
      </c>
      <c r="F669" s="38" t="s">
        <v>6</v>
      </c>
      <c r="G669" s="39">
        <v>2.82</v>
      </c>
      <c r="H669" s="40">
        <v>2.82</v>
      </c>
      <c r="I669" s="196"/>
    </row>
    <row r="670" spans="1:9" x14ac:dyDescent="0.2">
      <c r="A670" s="37" t="s">
        <v>675</v>
      </c>
      <c r="B670" s="38" t="s">
        <v>44</v>
      </c>
      <c r="C670" s="39" t="s">
        <v>45</v>
      </c>
      <c r="D670" s="39" t="s">
        <v>3</v>
      </c>
      <c r="E670" s="38" t="s">
        <v>46</v>
      </c>
      <c r="F670" s="38" t="s">
        <v>47</v>
      </c>
      <c r="G670" s="39" t="s">
        <v>48</v>
      </c>
      <c r="H670" s="40" t="s">
        <v>4</v>
      </c>
      <c r="I670" s="196"/>
    </row>
    <row r="671" spans="1:9" x14ac:dyDescent="0.2">
      <c r="A671" s="37" t="s">
        <v>62</v>
      </c>
      <c r="B671" s="38" t="s">
        <v>676</v>
      </c>
      <c r="C671" s="39" t="s">
        <v>65</v>
      </c>
      <c r="D671" s="39" t="s">
        <v>677</v>
      </c>
      <c r="E671" s="38" t="s">
        <v>399</v>
      </c>
      <c r="F671" s="38" t="s">
        <v>6</v>
      </c>
      <c r="G671" s="39">
        <v>106</v>
      </c>
      <c r="H671" s="40">
        <v>106</v>
      </c>
      <c r="I671" s="196"/>
    </row>
    <row r="672" spans="1:9" x14ac:dyDescent="0.2">
      <c r="A672" s="37" t="s">
        <v>2319</v>
      </c>
      <c r="B672" s="38" t="s">
        <v>2985</v>
      </c>
      <c r="C672" s="39" t="s">
        <v>58</v>
      </c>
      <c r="D672" s="39" t="s">
        <v>2986</v>
      </c>
      <c r="E672" s="38" t="s">
        <v>2633</v>
      </c>
      <c r="F672" s="38" t="s">
        <v>2942</v>
      </c>
      <c r="G672" s="39">
        <v>29.06</v>
      </c>
      <c r="H672" s="40">
        <v>20.34</v>
      </c>
      <c r="I672" s="196"/>
    </row>
    <row r="673" spans="1:9" x14ac:dyDescent="0.2">
      <c r="A673" s="37" t="s">
        <v>2319</v>
      </c>
      <c r="B673" s="38" t="s">
        <v>2990</v>
      </c>
      <c r="C673" s="39" t="s">
        <v>58</v>
      </c>
      <c r="D673" s="39" t="s">
        <v>2991</v>
      </c>
      <c r="E673" s="38" t="s">
        <v>2633</v>
      </c>
      <c r="F673" s="38" t="s">
        <v>2942</v>
      </c>
      <c r="G673" s="39">
        <v>21.65</v>
      </c>
      <c r="H673" s="40">
        <v>15.15</v>
      </c>
      <c r="I673" s="196"/>
    </row>
    <row r="674" spans="1:9" x14ac:dyDescent="0.2">
      <c r="A674" s="37" t="s">
        <v>77</v>
      </c>
      <c r="B674" s="38" t="s">
        <v>3034</v>
      </c>
      <c r="C674" s="39" t="s">
        <v>3024</v>
      </c>
      <c r="D674" s="39" t="s">
        <v>3035</v>
      </c>
      <c r="E674" s="38" t="s">
        <v>67</v>
      </c>
      <c r="F674" s="38" t="s">
        <v>6</v>
      </c>
      <c r="G674" s="39">
        <v>68.62</v>
      </c>
      <c r="H674" s="40">
        <v>68.62</v>
      </c>
      <c r="I674" s="196"/>
    </row>
    <row r="675" spans="1:9" x14ac:dyDescent="0.2">
      <c r="A675" s="37" t="s">
        <v>77</v>
      </c>
      <c r="B675" s="38" t="s">
        <v>3036</v>
      </c>
      <c r="C675" s="39" t="s">
        <v>58</v>
      </c>
      <c r="D675" s="39" t="s">
        <v>3037</v>
      </c>
      <c r="E675" s="38" t="s">
        <v>67</v>
      </c>
      <c r="F675" s="38" t="s">
        <v>6</v>
      </c>
      <c r="G675" s="39">
        <v>1.89</v>
      </c>
      <c r="H675" s="40">
        <v>1.89</v>
      </c>
      <c r="I675" s="196"/>
    </row>
    <row r="676" spans="1:9" x14ac:dyDescent="0.2">
      <c r="A676" s="37" t="s">
        <v>707</v>
      </c>
      <c r="B676" s="38" t="s">
        <v>44</v>
      </c>
      <c r="C676" s="39" t="s">
        <v>45</v>
      </c>
      <c r="D676" s="39" t="s">
        <v>3</v>
      </c>
      <c r="E676" s="38" t="s">
        <v>46</v>
      </c>
      <c r="F676" s="38" t="s">
        <v>47</v>
      </c>
      <c r="G676" s="39" t="s">
        <v>48</v>
      </c>
      <c r="H676" s="40" t="s">
        <v>4</v>
      </c>
      <c r="I676" s="196"/>
    </row>
    <row r="677" spans="1:9" ht="19.5" x14ac:dyDescent="0.2">
      <c r="A677" s="37" t="s">
        <v>62</v>
      </c>
      <c r="B677" s="38" t="s">
        <v>708</v>
      </c>
      <c r="C677" s="39" t="s">
        <v>65</v>
      </c>
      <c r="D677" s="39" t="s">
        <v>709</v>
      </c>
      <c r="E677" s="38" t="s">
        <v>67</v>
      </c>
      <c r="F677" s="38" t="s">
        <v>6</v>
      </c>
      <c r="G677" s="39">
        <v>269.67</v>
      </c>
      <c r="H677" s="40">
        <v>269.67</v>
      </c>
      <c r="I677" s="196"/>
    </row>
    <row r="678" spans="1:9" x14ac:dyDescent="0.2">
      <c r="A678" s="37" t="s">
        <v>2319</v>
      </c>
      <c r="B678" s="38" t="s">
        <v>2990</v>
      </c>
      <c r="C678" s="39" t="s">
        <v>58</v>
      </c>
      <c r="D678" s="39" t="s">
        <v>2991</v>
      </c>
      <c r="E678" s="38" t="s">
        <v>2633</v>
      </c>
      <c r="F678" s="38" t="s">
        <v>3038</v>
      </c>
      <c r="G678" s="39">
        <v>21.65</v>
      </c>
      <c r="H678" s="40">
        <v>3.73</v>
      </c>
      <c r="I678" s="196"/>
    </row>
    <row r="679" spans="1:9" x14ac:dyDescent="0.2">
      <c r="A679" s="37" t="s">
        <v>2319</v>
      </c>
      <c r="B679" s="38" t="s">
        <v>2985</v>
      </c>
      <c r="C679" s="39" t="s">
        <v>58</v>
      </c>
      <c r="D679" s="39" t="s">
        <v>2986</v>
      </c>
      <c r="E679" s="38" t="s">
        <v>2633</v>
      </c>
      <c r="F679" s="38" t="s">
        <v>3039</v>
      </c>
      <c r="G679" s="39">
        <v>29.06</v>
      </c>
      <c r="H679" s="40">
        <v>12.04</v>
      </c>
      <c r="I679" s="196"/>
    </row>
    <row r="680" spans="1:9" ht="19.5" x14ac:dyDescent="0.2">
      <c r="A680" s="37" t="s">
        <v>77</v>
      </c>
      <c r="B680" s="38" t="s">
        <v>3040</v>
      </c>
      <c r="C680" s="39" t="s">
        <v>472</v>
      </c>
      <c r="D680" s="39" t="s">
        <v>3041</v>
      </c>
      <c r="E680" s="38" t="s">
        <v>2037</v>
      </c>
      <c r="F680" s="38" t="s">
        <v>6</v>
      </c>
      <c r="G680" s="39">
        <v>253.9</v>
      </c>
      <c r="H680" s="40">
        <v>253.9</v>
      </c>
      <c r="I680" s="196"/>
    </row>
    <row r="681" spans="1:9" x14ac:dyDescent="0.2">
      <c r="A681" s="37" t="s">
        <v>719</v>
      </c>
      <c r="B681" s="38" t="s">
        <v>44</v>
      </c>
      <c r="C681" s="39" t="s">
        <v>45</v>
      </c>
      <c r="D681" s="39" t="s">
        <v>3</v>
      </c>
      <c r="E681" s="38" t="s">
        <v>46</v>
      </c>
      <c r="F681" s="38" t="s">
        <v>47</v>
      </c>
      <c r="G681" s="39" t="s">
        <v>48</v>
      </c>
      <c r="H681" s="40" t="s">
        <v>4</v>
      </c>
      <c r="I681" s="196"/>
    </row>
    <row r="682" spans="1:9" x14ac:dyDescent="0.2">
      <c r="A682" s="37" t="s">
        <v>62</v>
      </c>
      <c r="B682" s="38" t="s">
        <v>720</v>
      </c>
      <c r="C682" s="39" t="s">
        <v>65</v>
      </c>
      <c r="D682" s="39" t="s">
        <v>721</v>
      </c>
      <c r="E682" s="38" t="s">
        <v>67</v>
      </c>
      <c r="F682" s="38" t="s">
        <v>6</v>
      </c>
      <c r="G682" s="39">
        <v>225.39</v>
      </c>
      <c r="H682" s="40">
        <v>225.39</v>
      </c>
      <c r="I682" s="196"/>
    </row>
    <row r="683" spans="1:9" x14ac:dyDescent="0.2">
      <c r="A683" s="37" t="s">
        <v>2319</v>
      </c>
      <c r="B683" s="38" t="s">
        <v>2631</v>
      </c>
      <c r="C683" s="39" t="s">
        <v>58</v>
      </c>
      <c r="D683" s="39" t="s">
        <v>2632</v>
      </c>
      <c r="E683" s="38" t="s">
        <v>2633</v>
      </c>
      <c r="F683" s="38" t="s">
        <v>3042</v>
      </c>
      <c r="G683" s="39">
        <v>25.75</v>
      </c>
      <c r="H683" s="40">
        <v>43.23</v>
      </c>
      <c r="I683" s="196"/>
    </row>
    <row r="684" spans="1:9" x14ac:dyDescent="0.2">
      <c r="A684" s="37" t="s">
        <v>2319</v>
      </c>
      <c r="B684" s="38" t="s">
        <v>2635</v>
      </c>
      <c r="C684" s="39" t="s">
        <v>58</v>
      </c>
      <c r="D684" s="39" t="s">
        <v>2636</v>
      </c>
      <c r="E684" s="38" t="s">
        <v>2633</v>
      </c>
      <c r="F684" s="38" t="s">
        <v>3043</v>
      </c>
      <c r="G684" s="39">
        <v>20.74</v>
      </c>
      <c r="H684" s="40">
        <v>92.98</v>
      </c>
      <c r="I684" s="196"/>
    </row>
    <row r="685" spans="1:9" x14ac:dyDescent="0.2">
      <c r="A685" s="37" t="s">
        <v>77</v>
      </c>
      <c r="B685" s="38" t="s">
        <v>2669</v>
      </c>
      <c r="C685" s="39" t="s">
        <v>58</v>
      </c>
      <c r="D685" s="39" t="s">
        <v>2670</v>
      </c>
      <c r="E685" s="38" t="s">
        <v>107</v>
      </c>
      <c r="F685" s="38" t="s">
        <v>3044</v>
      </c>
      <c r="G685" s="39">
        <v>84</v>
      </c>
      <c r="H685" s="40">
        <v>5.48</v>
      </c>
      <c r="I685" s="196"/>
    </row>
    <row r="686" spans="1:9" x14ac:dyDescent="0.2">
      <c r="A686" s="37" t="s">
        <v>77</v>
      </c>
      <c r="B686" s="38" t="s">
        <v>2672</v>
      </c>
      <c r="C686" s="39" t="s">
        <v>58</v>
      </c>
      <c r="D686" s="39" t="s">
        <v>2673</v>
      </c>
      <c r="E686" s="38" t="s">
        <v>2008</v>
      </c>
      <c r="F686" s="38" t="s">
        <v>3045</v>
      </c>
      <c r="G686" s="39">
        <v>1.23</v>
      </c>
      <c r="H686" s="40">
        <v>3.7</v>
      </c>
      <c r="I686" s="196"/>
    </row>
    <row r="687" spans="1:9" ht="19.5" x14ac:dyDescent="0.2">
      <c r="A687" s="37" t="s">
        <v>77</v>
      </c>
      <c r="B687" s="38" t="s">
        <v>3046</v>
      </c>
      <c r="C687" s="39" t="s">
        <v>58</v>
      </c>
      <c r="D687" s="39" t="s">
        <v>3047</v>
      </c>
      <c r="E687" s="38" t="s">
        <v>60</v>
      </c>
      <c r="F687" s="38" t="s">
        <v>3048</v>
      </c>
      <c r="G687" s="39">
        <v>59.69</v>
      </c>
      <c r="H687" s="40">
        <v>3.58</v>
      </c>
      <c r="I687" s="196"/>
    </row>
    <row r="688" spans="1:9" x14ac:dyDescent="0.2">
      <c r="A688" s="37" t="s">
        <v>77</v>
      </c>
      <c r="B688" s="38" t="s">
        <v>2674</v>
      </c>
      <c r="C688" s="39" t="s">
        <v>58</v>
      </c>
      <c r="D688" s="39" t="s">
        <v>2675</v>
      </c>
      <c r="E688" s="38" t="s">
        <v>2008</v>
      </c>
      <c r="F688" s="38" t="s">
        <v>3049</v>
      </c>
      <c r="G688" s="39">
        <v>0.8</v>
      </c>
      <c r="H688" s="40">
        <v>14.8</v>
      </c>
      <c r="I688" s="196"/>
    </row>
    <row r="689" spans="1:9" x14ac:dyDescent="0.2">
      <c r="A689" s="37" t="s">
        <v>77</v>
      </c>
      <c r="B689" s="38" t="s">
        <v>3050</v>
      </c>
      <c r="C689" s="39" t="s">
        <v>58</v>
      </c>
      <c r="D689" s="39" t="s">
        <v>3051</v>
      </c>
      <c r="E689" s="38" t="s">
        <v>107</v>
      </c>
      <c r="F689" s="38" t="s">
        <v>3052</v>
      </c>
      <c r="G689" s="39">
        <v>105.16</v>
      </c>
      <c r="H689" s="40">
        <v>3.83</v>
      </c>
      <c r="I689" s="196"/>
    </row>
    <row r="690" spans="1:9" x14ac:dyDescent="0.2">
      <c r="A690" s="37" t="s">
        <v>77</v>
      </c>
      <c r="B690" s="38" t="s">
        <v>3053</v>
      </c>
      <c r="C690" s="39" t="s">
        <v>58</v>
      </c>
      <c r="D690" s="39" t="s">
        <v>3054</v>
      </c>
      <c r="E690" s="38" t="s">
        <v>107</v>
      </c>
      <c r="F690" s="38" t="s">
        <v>3055</v>
      </c>
      <c r="G690" s="39">
        <v>99.34</v>
      </c>
      <c r="H690" s="40">
        <v>0.39</v>
      </c>
      <c r="I690" s="196"/>
    </row>
    <row r="691" spans="1:9" x14ac:dyDescent="0.2">
      <c r="A691" s="37" t="s">
        <v>77</v>
      </c>
      <c r="B691" s="38" t="s">
        <v>3056</v>
      </c>
      <c r="C691" s="39" t="s">
        <v>58</v>
      </c>
      <c r="D691" s="39" t="s">
        <v>3057</v>
      </c>
      <c r="E691" s="38" t="s">
        <v>67</v>
      </c>
      <c r="F691" s="38" t="s">
        <v>3058</v>
      </c>
      <c r="G691" s="39">
        <v>0.67</v>
      </c>
      <c r="H691" s="40">
        <v>40.520000000000003</v>
      </c>
      <c r="I691" s="196"/>
    </row>
    <row r="692" spans="1:9" x14ac:dyDescent="0.2">
      <c r="A692" s="37" t="s">
        <v>77</v>
      </c>
      <c r="B692" s="38" t="s">
        <v>3059</v>
      </c>
      <c r="C692" s="39" t="s">
        <v>58</v>
      </c>
      <c r="D692" s="39" t="s">
        <v>3060</v>
      </c>
      <c r="E692" s="38" t="s">
        <v>2008</v>
      </c>
      <c r="F692" s="38" t="s">
        <v>3061</v>
      </c>
      <c r="G692" s="39">
        <v>7.83</v>
      </c>
      <c r="H692" s="40">
        <v>16.88</v>
      </c>
      <c r="I692" s="196"/>
    </row>
    <row r="693" spans="1:9" x14ac:dyDescent="0.2">
      <c r="A693" s="37" t="s">
        <v>723</v>
      </c>
      <c r="B693" s="38" t="s">
        <v>44</v>
      </c>
      <c r="C693" s="39" t="s">
        <v>45</v>
      </c>
      <c r="D693" s="39" t="s">
        <v>3</v>
      </c>
      <c r="E693" s="38" t="s">
        <v>46</v>
      </c>
      <c r="F693" s="38" t="s">
        <v>47</v>
      </c>
      <c r="G693" s="39" t="s">
        <v>48</v>
      </c>
      <c r="H693" s="40" t="s">
        <v>4</v>
      </c>
      <c r="I693" s="196"/>
    </row>
    <row r="694" spans="1:9" ht="19.5" x14ac:dyDescent="0.2">
      <c r="A694" s="37" t="s">
        <v>62</v>
      </c>
      <c r="B694" s="38" t="s">
        <v>724</v>
      </c>
      <c r="C694" s="39" t="s">
        <v>65</v>
      </c>
      <c r="D694" s="39" t="s">
        <v>725</v>
      </c>
      <c r="E694" s="38" t="s">
        <v>67</v>
      </c>
      <c r="F694" s="38" t="s">
        <v>6</v>
      </c>
      <c r="G694" s="39">
        <v>2319.7800000000002</v>
      </c>
      <c r="H694" s="40">
        <v>2319.7800000000002</v>
      </c>
      <c r="I694" s="196"/>
    </row>
    <row r="695" spans="1:9" x14ac:dyDescent="0.2">
      <c r="A695" s="37" t="s">
        <v>2319</v>
      </c>
      <c r="B695" s="38" t="s">
        <v>2990</v>
      </c>
      <c r="C695" s="39" t="s">
        <v>58</v>
      </c>
      <c r="D695" s="39" t="s">
        <v>2991</v>
      </c>
      <c r="E695" s="38" t="s">
        <v>2633</v>
      </c>
      <c r="F695" s="38" t="s">
        <v>3062</v>
      </c>
      <c r="G695" s="39">
        <v>21.65</v>
      </c>
      <c r="H695" s="40">
        <v>26.27</v>
      </c>
      <c r="I695" s="196"/>
    </row>
    <row r="696" spans="1:9" x14ac:dyDescent="0.2">
      <c r="A696" s="37" t="s">
        <v>2319</v>
      </c>
      <c r="B696" s="38" t="s">
        <v>2985</v>
      </c>
      <c r="C696" s="39" t="s">
        <v>58</v>
      </c>
      <c r="D696" s="39" t="s">
        <v>2986</v>
      </c>
      <c r="E696" s="38" t="s">
        <v>2633</v>
      </c>
      <c r="F696" s="38" t="s">
        <v>3016</v>
      </c>
      <c r="G696" s="39">
        <v>29.06</v>
      </c>
      <c r="H696" s="40">
        <v>34.869999999999997</v>
      </c>
      <c r="I696" s="196"/>
    </row>
    <row r="697" spans="1:9" ht="29.25" x14ac:dyDescent="0.2">
      <c r="A697" s="37" t="s">
        <v>2319</v>
      </c>
      <c r="B697" s="38" t="s">
        <v>3063</v>
      </c>
      <c r="C697" s="39" t="s">
        <v>58</v>
      </c>
      <c r="D697" s="39" t="s">
        <v>3064</v>
      </c>
      <c r="E697" s="38" t="s">
        <v>2649</v>
      </c>
      <c r="F697" s="38" t="s">
        <v>3065</v>
      </c>
      <c r="G697" s="39">
        <v>275.43</v>
      </c>
      <c r="H697" s="40">
        <v>61.42</v>
      </c>
      <c r="I697" s="196"/>
    </row>
    <row r="698" spans="1:9" x14ac:dyDescent="0.2">
      <c r="A698" s="37" t="s">
        <v>2319</v>
      </c>
      <c r="B698" s="38" t="s">
        <v>3066</v>
      </c>
      <c r="C698" s="39" t="s">
        <v>65</v>
      </c>
      <c r="D698" s="39" t="s">
        <v>3067</v>
      </c>
      <c r="E698" s="38" t="s">
        <v>67</v>
      </c>
      <c r="F698" s="38" t="s">
        <v>6</v>
      </c>
      <c r="G698" s="39">
        <v>15.2</v>
      </c>
      <c r="H698" s="40">
        <v>15.2</v>
      </c>
      <c r="I698" s="196"/>
    </row>
    <row r="699" spans="1:9" ht="19.5" x14ac:dyDescent="0.2">
      <c r="A699" s="37" t="s">
        <v>2319</v>
      </c>
      <c r="B699" s="38" t="s">
        <v>3068</v>
      </c>
      <c r="C699" s="39" t="s">
        <v>65</v>
      </c>
      <c r="D699" s="39" t="s">
        <v>3069</v>
      </c>
      <c r="E699" s="38" t="s">
        <v>67</v>
      </c>
      <c r="F699" s="38" t="s">
        <v>6</v>
      </c>
      <c r="G699" s="39">
        <v>1560</v>
      </c>
      <c r="H699" s="40">
        <v>1560</v>
      </c>
      <c r="I699" s="196"/>
    </row>
    <row r="700" spans="1:9" ht="19.5" x14ac:dyDescent="0.2">
      <c r="A700" s="37" t="s">
        <v>77</v>
      </c>
      <c r="B700" s="38" t="s">
        <v>3070</v>
      </c>
      <c r="C700" s="39" t="s">
        <v>58</v>
      </c>
      <c r="D700" s="39" t="s">
        <v>3071</v>
      </c>
      <c r="E700" s="38" t="s">
        <v>67</v>
      </c>
      <c r="F700" s="38" t="s">
        <v>8</v>
      </c>
      <c r="G700" s="39">
        <v>311.01</v>
      </c>
      <c r="H700" s="40">
        <v>622.02</v>
      </c>
      <c r="I700" s="196"/>
    </row>
    <row r="701" spans="1:9" x14ac:dyDescent="0.2">
      <c r="A701" s="37" t="s">
        <v>727</v>
      </c>
      <c r="B701" s="38" t="s">
        <v>44</v>
      </c>
      <c r="C701" s="39" t="s">
        <v>45</v>
      </c>
      <c r="D701" s="39" t="s">
        <v>3</v>
      </c>
      <c r="E701" s="38" t="s">
        <v>46</v>
      </c>
      <c r="F701" s="38" t="s">
        <v>47</v>
      </c>
      <c r="G701" s="39" t="s">
        <v>48</v>
      </c>
      <c r="H701" s="40" t="s">
        <v>4</v>
      </c>
      <c r="I701" s="196"/>
    </row>
    <row r="702" spans="1:9" ht="19.5" x14ac:dyDescent="0.2">
      <c r="A702" s="37" t="s">
        <v>62</v>
      </c>
      <c r="B702" s="38" t="s">
        <v>728</v>
      </c>
      <c r="C702" s="39" t="s">
        <v>65</v>
      </c>
      <c r="D702" s="39" t="s">
        <v>729</v>
      </c>
      <c r="E702" s="38" t="s">
        <v>67</v>
      </c>
      <c r="F702" s="38" t="s">
        <v>6</v>
      </c>
      <c r="G702" s="39">
        <v>202.36</v>
      </c>
      <c r="H702" s="40">
        <v>202.36</v>
      </c>
      <c r="I702" s="196"/>
    </row>
    <row r="703" spans="1:9" x14ac:dyDescent="0.2">
      <c r="A703" s="37" t="s">
        <v>2319</v>
      </c>
      <c r="B703" s="38" t="s">
        <v>2990</v>
      </c>
      <c r="C703" s="39" t="s">
        <v>58</v>
      </c>
      <c r="D703" s="39" t="s">
        <v>2991</v>
      </c>
      <c r="E703" s="38" t="s">
        <v>2633</v>
      </c>
      <c r="F703" s="38" t="s">
        <v>8</v>
      </c>
      <c r="G703" s="39">
        <v>21.65</v>
      </c>
      <c r="H703" s="40">
        <v>43.3</v>
      </c>
      <c r="I703" s="196"/>
    </row>
    <row r="704" spans="1:9" x14ac:dyDescent="0.2">
      <c r="A704" s="37" t="s">
        <v>2319</v>
      </c>
      <c r="B704" s="38" t="s">
        <v>2985</v>
      </c>
      <c r="C704" s="39" t="s">
        <v>58</v>
      </c>
      <c r="D704" s="39" t="s">
        <v>2986</v>
      </c>
      <c r="E704" s="38" t="s">
        <v>2633</v>
      </c>
      <c r="F704" s="38" t="s">
        <v>8</v>
      </c>
      <c r="G704" s="39">
        <v>29.06</v>
      </c>
      <c r="H704" s="40">
        <v>58.12</v>
      </c>
      <c r="I704" s="196"/>
    </row>
    <row r="705" spans="1:9" ht="19.5" x14ac:dyDescent="0.2">
      <c r="A705" s="37" t="s">
        <v>77</v>
      </c>
      <c r="B705" s="38" t="s">
        <v>3072</v>
      </c>
      <c r="C705" s="39" t="s">
        <v>65</v>
      </c>
      <c r="D705" s="39" t="s">
        <v>3073</v>
      </c>
      <c r="E705" s="38" t="s">
        <v>67</v>
      </c>
      <c r="F705" s="38" t="s">
        <v>6</v>
      </c>
      <c r="G705" s="39">
        <v>100.94</v>
      </c>
      <c r="H705" s="40">
        <v>100.94</v>
      </c>
      <c r="I705" s="196"/>
    </row>
    <row r="706" spans="1:9" x14ac:dyDescent="0.2">
      <c r="A706" s="37" t="s">
        <v>739</v>
      </c>
      <c r="B706" s="38" t="s">
        <v>44</v>
      </c>
      <c r="C706" s="39" t="s">
        <v>45</v>
      </c>
      <c r="D706" s="39" t="s">
        <v>3</v>
      </c>
      <c r="E706" s="38" t="s">
        <v>46</v>
      </c>
      <c r="F706" s="38" t="s">
        <v>47</v>
      </c>
      <c r="G706" s="39" t="s">
        <v>48</v>
      </c>
      <c r="H706" s="40" t="s">
        <v>4</v>
      </c>
      <c r="I706" s="196"/>
    </row>
    <row r="707" spans="1:9" x14ac:dyDescent="0.2">
      <c r="A707" s="37" t="s">
        <v>62</v>
      </c>
      <c r="B707" s="38" t="s">
        <v>740</v>
      </c>
      <c r="C707" s="39" t="s">
        <v>65</v>
      </c>
      <c r="D707" s="39" t="s">
        <v>741</v>
      </c>
      <c r="E707" s="38" t="s">
        <v>67</v>
      </c>
      <c r="F707" s="38" t="s">
        <v>6</v>
      </c>
      <c r="G707" s="39">
        <v>10.52</v>
      </c>
      <c r="H707" s="40">
        <v>10.52</v>
      </c>
      <c r="I707" s="196"/>
    </row>
    <row r="708" spans="1:9" x14ac:dyDescent="0.2">
      <c r="A708" s="37" t="s">
        <v>2319</v>
      </c>
      <c r="B708" s="38" t="s">
        <v>2990</v>
      </c>
      <c r="C708" s="39" t="s">
        <v>58</v>
      </c>
      <c r="D708" s="39" t="s">
        <v>2991</v>
      </c>
      <c r="E708" s="38" t="s">
        <v>2633</v>
      </c>
      <c r="F708" s="38" t="s">
        <v>3074</v>
      </c>
      <c r="G708" s="39">
        <v>21.65</v>
      </c>
      <c r="H708" s="40">
        <v>3.24</v>
      </c>
      <c r="I708" s="196"/>
    </row>
    <row r="709" spans="1:9" x14ac:dyDescent="0.2">
      <c r="A709" s="37" t="s">
        <v>2319</v>
      </c>
      <c r="B709" s="38" t="s">
        <v>2985</v>
      </c>
      <c r="C709" s="39" t="s">
        <v>58</v>
      </c>
      <c r="D709" s="39" t="s">
        <v>2986</v>
      </c>
      <c r="E709" s="38" t="s">
        <v>2633</v>
      </c>
      <c r="F709" s="38" t="s">
        <v>3074</v>
      </c>
      <c r="G709" s="39">
        <v>29.06</v>
      </c>
      <c r="H709" s="40">
        <v>4.3499999999999996</v>
      </c>
      <c r="I709" s="196"/>
    </row>
    <row r="710" spans="1:9" x14ac:dyDescent="0.2">
      <c r="A710" s="37" t="s">
        <v>77</v>
      </c>
      <c r="B710" s="38" t="s">
        <v>3075</v>
      </c>
      <c r="C710" s="39" t="s">
        <v>58</v>
      </c>
      <c r="D710" s="39" t="s">
        <v>3076</v>
      </c>
      <c r="E710" s="38" t="s">
        <v>67</v>
      </c>
      <c r="F710" s="38" t="s">
        <v>6</v>
      </c>
      <c r="G710" s="39">
        <v>2.93</v>
      </c>
      <c r="H710" s="40">
        <v>2.93</v>
      </c>
      <c r="I710" s="196"/>
    </row>
    <row r="711" spans="1:9" x14ac:dyDescent="0.2">
      <c r="A711" s="37" t="s">
        <v>742</v>
      </c>
      <c r="B711" s="38" t="s">
        <v>44</v>
      </c>
      <c r="C711" s="39" t="s">
        <v>45</v>
      </c>
      <c r="D711" s="39" t="s">
        <v>3</v>
      </c>
      <c r="E711" s="38" t="s">
        <v>46</v>
      </c>
      <c r="F711" s="38" t="s">
        <v>47</v>
      </c>
      <c r="G711" s="39" t="s">
        <v>48</v>
      </c>
      <c r="H711" s="40" t="s">
        <v>4</v>
      </c>
      <c r="I711" s="196"/>
    </row>
    <row r="712" spans="1:9" ht="19.5" x14ac:dyDescent="0.2">
      <c r="A712" s="37" t="s">
        <v>62</v>
      </c>
      <c r="B712" s="38" t="s">
        <v>743</v>
      </c>
      <c r="C712" s="39" t="s">
        <v>65</v>
      </c>
      <c r="D712" s="39" t="s">
        <v>744</v>
      </c>
      <c r="E712" s="38" t="s">
        <v>67</v>
      </c>
      <c r="F712" s="38" t="s">
        <v>6</v>
      </c>
      <c r="G712" s="39">
        <v>335.82</v>
      </c>
      <c r="H712" s="40">
        <v>335.82</v>
      </c>
      <c r="I712" s="196"/>
    </row>
    <row r="713" spans="1:9" x14ac:dyDescent="0.2">
      <c r="A713" s="37" t="s">
        <v>2319</v>
      </c>
      <c r="B713" s="38" t="s">
        <v>2985</v>
      </c>
      <c r="C713" s="39" t="s">
        <v>58</v>
      </c>
      <c r="D713" s="39" t="s">
        <v>2986</v>
      </c>
      <c r="E713" s="38" t="s">
        <v>2633</v>
      </c>
      <c r="F713" s="38" t="s">
        <v>8</v>
      </c>
      <c r="G713" s="39">
        <v>29.06</v>
      </c>
      <c r="H713" s="40">
        <v>58.12</v>
      </c>
      <c r="I713" s="196"/>
    </row>
    <row r="714" spans="1:9" x14ac:dyDescent="0.2">
      <c r="A714" s="37" t="s">
        <v>2319</v>
      </c>
      <c r="B714" s="38" t="s">
        <v>2990</v>
      </c>
      <c r="C714" s="39" t="s">
        <v>58</v>
      </c>
      <c r="D714" s="39" t="s">
        <v>2991</v>
      </c>
      <c r="E714" s="38" t="s">
        <v>2633</v>
      </c>
      <c r="F714" s="38" t="s">
        <v>8</v>
      </c>
      <c r="G714" s="39">
        <v>21.65</v>
      </c>
      <c r="H714" s="40">
        <v>43.3</v>
      </c>
      <c r="I714" s="196"/>
    </row>
    <row r="715" spans="1:9" ht="19.5" x14ac:dyDescent="0.2">
      <c r="A715" s="37" t="s">
        <v>77</v>
      </c>
      <c r="B715" s="38" t="s">
        <v>3077</v>
      </c>
      <c r="C715" s="39" t="s">
        <v>472</v>
      </c>
      <c r="D715" s="39" t="s">
        <v>3078</v>
      </c>
      <c r="E715" s="38" t="s">
        <v>67</v>
      </c>
      <c r="F715" s="38" t="s">
        <v>6</v>
      </c>
      <c r="G715" s="39">
        <v>234.4</v>
      </c>
      <c r="H715" s="40">
        <v>234.4</v>
      </c>
      <c r="I715" s="196"/>
    </row>
    <row r="716" spans="1:9" x14ac:dyDescent="0.2">
      <c r="A716" s="37" t="s">
        <v>754</v>
      </c>
      <c r="B716" s="38" t="s">
        <v>44</v>
      </c>
      <c r="C716" s="39" t="s">
        <v>45</v>
      </c>
      <c r="D716" s="39" t="s">
        <v>3</v>
      </c>
      <c r="E716" s="38" t="s">
        <v>46</v>
      </c>
      <c r="F716" s="38" t="s">
        <v>47</v>
      </c>
      <c r="G716" s="39" t="s">
        <v>48</v>
      </c>
      <c r="H716" s="40" t="s">
        <v>4</v>
      </c>
      <c r="I716" s="196"/>
    </row>
    <row r="717" spans="1:9" x14ac:dyDescent="0.2">
      <c r="A717" s="37" t="s">
        <v>62</v>
      </c>
      <c r="B717" s="38" t="s">
        <v>755</v>
      </c>
      <c r="C717" s="39" t="s">
        <v>65</v>
      </c>
      <c r="D717" s="39" t="s">
        <v>756</v>
      </c>
      <c r="E717" s="38" t="s">
        <v>67</v>
      </c>
      <c r="F717" s="38" t="s">
        <v>6</v>
      </c>
      <c r="G717" s="39">
        <v>199.5</v>
      </c>
      <c r="H717" s="40">
        <v>199.5</v>
      </c>
      <c r="I717" s="196"/>
    </row>
    <row r="718" spans="1:9" x14ac:dyDescent="0.2">
      <c r="A718" s="37" t="s">
        <v>2319</v>
      </c>
      <c r="B718" s="38" t="s">
        <v>2985</v>
      </c>
      <c r="C718" s="39" t="s">
        <v>58</v>
      </c>
      <c r="D718" s="39" t="s">
        <v>2986</v>
      </c>
      <c r="E718" s="38" t="s">
        <v>2633</v>
      </c>
      <c r="F718" s="38" t="s">
        <v>2921</v>
      </c>
      <c r="G718" s="39">
        <v>29.06</v>
      </c>
      <c r="H718" s="40">
        <v>11.62</v>
      </c>
      <c r="I718" s="196"/>
    </row>
    <row r="719" spans="1:9" x14ac:dyDescent="0.2">
      <c r="A719" s="37" t="s">
        <v>2319</v>
      </c>
      <c r="B719" s="38" t="s">
        <v>2990</v>
      </c>
      <c r="C719" s="39" t="s">
        <v>58</v>
      </c>
      <c r="D719" s="39" t="s">
        <v>2991</v>
      </c>
      <c r="E719" s="38" t="s">
        <v>2633</v>
      </c>
      <c r="F719" s="38" t="s">
        <v>2921</v>
      </c>
      <c r="G719" s="39">
        <v>21.65</v>
      </c>
      <c r="H719" s="40">
        <v>8.66</v>
      </c>
      <c r="I719" s="196"/>
    </row>
    <row r="720" spans="1:9" ht="19.5" x14ac:dyDescent="0.2">
      <c r="A720" s="37" t="s">
        <v>77</v>
      </c>
      <c r="B720" s="38" t="s">
        <v>3079</v>
      </c>
      <c r="C720" s="39" t="s">
        <v>65</v>
      </c>
      <c r="D720" s="39" t="s">
        <v>3080</v>
      </c>
      <c r="E720" s="38" t="s">
        <v>3033</v>
      </c>
      <c r="F720" s="38" t="s">
        <v>6</v>
      </c>
      <c r="G720" s="39">
        <v>179.22</v>
      </c>
      <c r="H720" s="40">
        <v>179.22</v>
      </c>
      <c r="I720" s="196"/>
    </row>
    <row r="721" spans="1:9" x14ac:dyDescent="0.2">
      <c r="A721" s="37" t="s">
        <v>758</v>
      </c>
      <c r="B721" s="38" t="s">
        <v>44</v>
      </c>
      <c r="C721" s="39" t="s">
        <v>45</v>
      </c>
      <c r="D721" s="39" t="s">
        <v>3</v>
      </c>
      <c r="E721" s="38" t="s">
        <v>46</v>
      </c>
      <c r="F721" s="38" t="s">
        <v>47</v>
      </c>
      <c r="G721" s="39" t="s">
        <v>48</v>
      </c>
      <c r="H721" s="40" t="s">
        <v>4</v>
      </c>
      <c r="I721" s="196"/>
    </row>
    <row r="722" spans="1:9" x14ac:dyDescent="0.2">
      <c r="A722" s="37" t="s">
        <v>62</v>
      </c>
      <c r="B722" s="38" t="s">
        <v>759</v>
      </c>
      <c r="C722" s="39" t="s">
        <v>65</v>
      </c>
      <c r="D722" s="39" t="s">
        <v>760</v>
      </c>
      <c r="E722" s="38" t="s">
        <v>761</v>
      </c>
      <c r="F722" s="38" t="s">
        <v>6</v>
      </c>
      <c r="G722" s="39">
        <v>220.33</v>
      </c>
      <c r="H722" s="40">
        <v>220.33</v>
      </c>
      <c r="I722" s="196"/>
    </row>
    <row r="723" spans="1:9" x14ac:dyDescent="0.2">
      <c r="A723" s="37" t="s">
        <v>2319</v>
      </c>
      <c r="B723" s="38" t="s">
        <v>2985</v>
      </c>
      <c r="C723" s="39" t="s">
        <v>58</v>
      </c>
      <c r="D723" s="39" t="s">
        <v>2986</v>
      </c>
      <c r="E723" s="38" t="s">
        <v>2633</v>
      </c>
      <c r="F723" s="38" t="s">
        <v>8</v>
      </c>
      <c r="G723" s="39">
        <v>29.06</v>
      </c>
      <c r="H723" s="40">
        <v>58.12</v>
      </c>
      <c r="I723" s="196"/>
    </row>
    <row r="724" spans="1:9" x14ac:dyDescent="0.2">
      <c r="A724" s="37" t="s">
        <v>2319</v>
      </c>
      <c r="B724" s="38" t="s">
        <v>2990</v>
      </c>
      <c r="C724" s="39" t="s">
        <v>58</v>
      </c>
      <c r="D724" s="39" t="s">
        <v>2991</v>
      </c>
      <c r="E724" s="38" t="s">
        <v>2633</v>
      </c>
      <c r="F724" s="38" t="s">
        <v>8</v>
      </c>
      <c r="G724" s="39">
        <v>21.65</v>
      </c>
      <c r="H724" s="40">
        <v>43.3</v>
      </c>
      <c r="I724" s="196"/>
    </row>
    <row r="725" spans="1:9" ht="19.5" x14ac:dyDescent="0.2">
      <c r="A725" s="37" t="s">
        <v>77</v>
      </c>
      <c r="B725" s="38" t="s">
        <v>3081</v>
      </c>
      <c r="C725" s="39" t="s">
        <v>58</v>
      </c>
      <c r="D725" s="39" t="s">
        <v>3082</v>
      </c>
      <c r="E725" s="38" t="s">
        <v>67</v>
      </c>
      <c r="F725" s="38" t="s">
        <v>6</v>
      </c>
      <c r="G725" s="39">
        <v>118.91</v>
      </c>
      <c r="H725" s="40">
        <v>118.91</v>
      </c>
      <c r="I725" s="196"/>
    </row>
    <row r="726" spans="1:9" x14ac:dyDescent="0.2">
      <c r="A726" s="37" t="s">
        <v>817</v>
      </c>
      <c r="B726" s="38" t="s">
        <v>44</v>
      </c>
      <c r="C726" s="39" t="s">
        <v>45</v>
      </c>
      <c r="D726" s="39" t="s">
        <v>3</v>
      </c>
      <c r="E726" s="38" t="s">
        <v>46</v>
      </c>
      <c r="F726" s="38" t="s">
        <v>47</v>
      </c>
      <c r="G726" s="39" t="s">
        <v>48</v>
      </c>
      <c r="H726" s="40" t="s">
        <v>4</v>
      </c>
      <c r="I726" s="196"/>
    </row>
    <row r="727" spans="1:9" ht="19.5" x14ac:dyDescent="0.2">
      <c r="A727" s="37" t="s">
        <v>62</v>
      </c>
      <c r="B727" s="38" t="s">
        <v>818</v>
      </c>
      <c r="C727" s="39" t="s">
        <v>65</v>
      </c>
      <c r="D727" s="39" t="s">
        <v>819</v>
      </c>
      <c r="E727" s="38" t="s">
        <v>67</v>
      </c>
      <c r="F727" s="38" t="s">
        <v>6</v>
      </c>
      <c r="G727" s="39">
        <v>119.94</v>
      </c>
      <c r="H727" s="40">
        <v>119.94</v>
      </c>
      <c r="I727" s="196"/>
    </row>
    <row r="728" spans="1:9" x14ac:dyDescent="0.2">
      <c r="A728" s="37" t="s">
        <v>2319</v>
      </c>
      <c r="B728" s="38" t="s">
        <v>2990</v>
      </c>
      <c r="C728" s="39" t="s">
        <v>58</v>
      </c>
      <c r="D728" s="39" t="s">
        <v>2991</v>
      </c>
      <c r="E728" s="38" t="s">
        <v>2633</v>
      </c>
      <c r="F728" s="38" t="s">
        <v>3083</v>
      </c>
      <c r="G728" s="39">
        <v>21.65</v>
      </c>
      <c r="H728" s="40">
        <v>5.93</v>
      </c>
      <c r="I728" s="196"/>
    </row>
    <row r="729" spans="1:9" x14ac:dyDescent="0.2">
      <c r="A729" s="37" t="s">
        <v>2319</v>
      </c>
      <c r="B729" s="38" t="s">
        <v>2985</v>
      </c>
      <c r="C729" s="39" t="s">
        <v>58</v>
      </c>
      <c r="D729" s="39" t="s">
        <v>2986</v>
      </c>
      <c r="E729" s="38" t="s">
        <v>2633</v>
      </c>
      <c r="F729" s="38" t="s">
        <v>3083</v>
      </c>
      <c r="G729" s="39">
        <v>29.06</v>
      </c>
      <c r="H729" s="40">
        <v>7.96</v>
      </c>
      <c r="I729" s="196"/>
    </row>
    <row r="730" spans="1:9" x14ac:dyDescent="0.2">
      <c r="A730" s="37" t="s">
        <v>77</v>
      </c>
      <c r="B730" s="38" t="s">
        <v>1896</v>
      </c>
      <c r="C730" s="39" t="s">
        <v>58</v>
      </c>
      <c r="D730" s="39" t="s">
        <v>1897</v>
      </c>
      <c r="E730" s="38" t="s">
        <v>67</v>
      </c>
      <c r="F730" s="38" t="s">
        <v>3084</v>
      </c>
      <c r="G730" s="39">
        <v>0.35</v>
      </c>
      <c r="H730" s="40">
        <v>5.88</v>
      </c>
      <c r="I730" s="196"/>
    </row>
    <row r="731" spans="1:9" ht="19.5" x14ac:dyDescent="0.2">
      <c r="A731" s="37" t="s">
        <v>77</v>
      </c>
      <c r="B731" s="38" t="s">
        <v>3085</v>
      </c>
      <c r="C731" s="39" t="s">
        <v>65</v>
      </c>
      <c r="D731" s="39" t="s">
        <v>3086</v>
      </c>
      <c r="E731" s="38" t="s">
        <v>67</v>
      </c>
      <c r="F731" s="38" t="s">
        <v>3084</v>
      </c>
      <c r="G731" s="39">
        <v>0.8</v>
      </c>
      <c r="H731" s="40">
        <v>13.44</v>
      </c>
      <c r="I731" s="196"/>
    </row>
    <row r="732" spans="1:9" ht="19.5" x14ac:dyDescent="0.2">
      <c r="A732" s="37" t="s">
        <v>77</v>
      </c>
      <c r="B732" s="38" t="s">
        <v>3087</v>
      </c>
      <c r="C732" s="39" t="s">
        <v>65</v>
      </c>
      <c r="D732" s="39" t="s">
        <v>3088</v>
      </c>
      <c r="E732" s="38" t="s">
        <v>67</v>
      </c>
      <c r="F732" s="38" t="s">
        <v>6</v>
      </c>
      <c r="G732" s="39">
        <v>17.29</v>
      </c>
      <c r="H732" s="40">
        <v>17.29</v>
      </c>
      <c r="I732" s="196"/>
    </row>
    <row r="733" spans="1:9" ht="19.5" x14ac:dyDescent="0.2">
      <c r="A733" s="37" t="s">
        <v>77</v>
      </c>
      <c r="B733" s="38" t="s">
        <v>3089</v>
      </c>
      <c r="C733" s="39" t="s">
        <v>65</v>
      </c>
      <c r="D733" s="39" t="s">
        <v>3090</v>
      </c>
      <c r="E733" s="38" t="s">
        <v>3033</v>
      </c>
      <c r="F733" s="38" t="s">
        <v>12</v>
      </c>
      <c r="G733" s="39">
        <v>3.67</v>
      </c>
      <c r="H733" s="40">
        <v>14.68</v>
      </c>
      <c r="I733" s="196"/>
    </row>
    <row r="734" spans="1:9" ht="19.5" x14ac:dyDescent="0.2">
      <c r="A734" s="37" t="s">
        <v>77</v>
      </c>
      <c r="B734" s="38" t="s">
        <v>3091</v>
      </c>
      <c r="C734" s="39" t="s">
        <v>58</v>
      </c>
      <c r="D734" s="39" t="s">
        <v>3092</v>
      </c>
      <c r="E734" s="38" t="s">
        <v>67</v>
      </c>
      <c r="F734" s="38" t="s">
        <v>3093</v>
      </c>
      <c r="G734" s="39">
        <v>1.63</v>
      </c>
      <c r="H734" s="40">
        <v>54.76</v>
      </c>
      <c r="I734" s="196"/>
    </row>
    <row r="735" spans="1:9" x14ac:dyDescent="0.2">
      <c r="A735" s="37" t="s">
        <v>821</v>
      </c>
      <c r="B735" s="38" t="s">
        <v>44</v>
      </c>
      <c r="C735" s="39" t="s">
        <v>45</v>
      </c>
      <c r="D735" s="39" t="s">
        <v>3</v>
      </c>
      <c r="E735" s="38" t="s">
        <v>46</v>
      </c>
      <c r="F735" s="38" t="s">
        <v>47</v>
      </c>
      <c r="G735" s="39" t="s">
        <v>48</v>
      </c>
      <c r="H735" s="40" t="s">
        <v>4</v>
      </c>
      <c r="I735" s="196"/>
    </row>
    <row r="736" spans="1:9" ht="19.5" x14ac:dyDescent="0.2">
      <c r="A736" s="37" t="s">
        <v>62</v>
      </c>
      <c r="B736" s="38" t="s">
        <v>822</v>
      </c>
      <c r="C736" s="39" t="s">
        <v>65</v>
      </c>
      <c r="D736" s="39" t="s">
        <v>823</v>
      </c>
      <c r="E736" s="38" t="s">
        <v>67</v>
      </c>
      <c r="F736" s="38" t="s">
        <v>6</v>
      </c>
      <c r="G736" s="39">
        <v>118.6</v>
      </c>
      <c r="H736" s="40">
        <v>118.6</v>
      </c>
      <c r="I736" s="196"/>
    </row>
    <row r="737" spans="1:9" x14ac:dyDescent="0.2">
      <c r="A737" s="37" t="s">
        <v>2319</v>
      </c>
      <c r="B737" s="38" t="s">
        <v>2990</v>
      </c>
      <c r="C737" s="39" t="s">
        <v>58</v>
      </c>
      <c r="D737" s="39" t="s">
        <v>2991</v>
      </c>
      <c r="E737" s="38" t="s">
        <v>2633</v>
      </c>
      <c r="F737" s="38" t="s">
        <v>3094</v>
      </c>
      <c r="G737" s="39">
        <v>21.65</v>
      </c>
      <c r="H737" s="40">
        <v>7.81</v>
      </c>
      <c r="I737" s="196"/>
    </row>
    <row r="738" spans="1:9" x14ac:dyDescent="0.2">
      <c r="A738" s="37" t="s">
        <v>2319</v>
      </c>
      <c r="B738" s="38" t="s">
        <v>2985</v>
      </c>
      <c r="C738" s="39" t="s">
        <v>58</v>
      </c>
      <c r="D738" s="39" t="s">
        <v>2986</v>
      </c>
      <c r="E738" s="38" t="s">
        <v>2633</v>
      </c>
      <c r="F738" s="38" t="s">
        <v>3094</v>
      </c>
      <c r="G738" s="39">
        <v>29.06</v>
      </c>
      <c r="H738" s="40">
        <v>10.49</v>
      </c>
      <c r="I738" s="196"/>
    </row>
    <row r="739" spans="1:9" x14ac:dyDescent="0.2">
      <c r="A739" s="37" t="s">
        <v>77</v>
      </c>
      <c r="B739" s="38" t="s">
        <v>1896</v>
      </c>
      <c r="C739" s="39" t="s">
        <v>58</v>
      </c>
      <c r="D739" s="39" t="s">
        <v>1897</v>
      </c>
      <c r="E739" s="38" t="s">
        <v>67</v>
      </c>
      <c r="F739" s="38" t="s">
        <v>3084</v>
      </c>
      <c r="G739" s="39">
        <v>0.35</v>
      </c>
      <c r="H739" s="40">
        <v>5.88</v>
      </c>
      <c r="I739" s="196"/>
    </row>
    <row r="740" spans="1:9" ht="19.5" x14ac:dyDescent="0.2">
      <c r="A740" s="37" t="s">
        <v>77</v>
      </c>
      <c r="B740" s="38" t="s">
        <v>3085</v>
      </c>
      <c r="C740" s="39" t="s">
        <v>65</v>
      </c>
      <c r="D740" s="39" t="s">
        <v>3086</v>
      </c>
      <c r="E740" s="38" t="s">
        <v>67</v>
      </c>
      <c r="F740" s="38" t="s">
        <v>3084</v>
      </c>
      <c r="G740" s="39">
        <v>0.8</v>
      </c>
      <c r="H740" s="40">
        <v>13.44</v>
      </c>
      <c r="I740" s="196"/>
    </row>
    <row r="741" spans="1:9" ht="19.5" x14ac:dyDescent="0.2">
      <c r="A741" s="37" t="s">
        <v>77</v>
      </c>
      <c r="B741" s="38" t="s">
        <v>3095</v>
      </c>
      <c r="C741" s="39" t="s">
        <v>65</v>
      </c>
      <c r="D741" s="39" t="s">
        <v>3096</v>
      </c>
      <c r="E741" s="38" t="s">
        <v>3033</v>
      </c>
      <c r="F741" s="38" t="s">
        <v>12</v>
      </c>
      <c r="G741" s="39">
        <v>1.28</v>
      </c>
      <c r="H741" s="40">
        <v>5.12</v>
      </c>
      <c r="I741" s="196"/>
    </row>
    <row r="742" spans="1:9" ht="19.5" x14ac:dyDescent="0.2">
      <c r="A742" s="37" t="s">
        <v>77</v>
      </c>
      <c r="B742" s="38" t="s">
        <v>3097</v>
      </c>
      <c r="C742" s="39" t="s">
        <v>65</v>
      </c>
      <c r="D742" s="39" t="s">
        <v>3098</v>
      </c>
      <c r="E742" s="38" t="s">
        <v>67</v>
      </c>
      <c r="F742" s="38" t="s">
        <v>6</v>
      </c>
      <c r="G742" s="39">
        <v>21.1</v>
      </c>
      <c r="H742" s="40">
        <v>21.1</v>
      </c>
      <c r="I742" s="196"/>
    </row>
    <row r="743" spans="1:9" ht="19.5" x14ac:dyDescent="0.2">
      <c r="A743" s="37" t="s">
        <v>77</v>
      </c>
      <c r="B743" s="38" t="s">
        <v>3091</v>
      </c>
      <c r="C743" s="39" t="s">
        <v>58</v>
      </c>
      <c r="D743" s="39" t="s">
        <v>3092</v>
      </c>
      <c r="E743" s="38" t="s">
        <v>67</v>
      </c>
      <c r="F743" s="38" t="s">
        <v>3093</v>
      </c>
      <c r="G743" s="39">
        <v>1.63</v>
      </c>
      <c r="H743" s="40">
        <v>54.76</v>
      </c>
      <c r="I743" s="196"/>
    </row>
    <row r="744" spans="1:9" x14ac:dyDescent="0.2">
      <c r="A744" s="37" t="s">
        <v>825</v>
      </c>
      <c r="B744" s="38" t="s">
        <v>44</v>
      </c>
      <c r="C744" s="39" t="s">
        <v>45</v>
      </c>
      <c r="D744" s="39" t="s">
        <v>3</v>
      </c>
      <c r="E744" s="38" t="s">
        <v>46</v>
      </c>
      <c r="F744" s="38" t="s">
        <v>47</v>
      </c>
      <c r="G744" s="39" t="s">
        <v>48</v>
      </c>
      <c r="H744" s="40" t="s">
        <v>4</v>
      </c>
      <c r="I744" s="196"/>
    </row>
    <row r="745" spans="1:9" x14ac:dyDescent="0.2">
      <c r="A745" s="37" t="s">
        <v>62</v>
      </c>
      <c r="B745" s="38" t="s">
        <v>826</v>
      </c>
      <c r="C745" s="39" t="s">
        <v>65</v>
      </c>
      <c r="D745" s="39" t="s">
        <v>827</v>
      </c>
      <c r="E745" s="38" t="s">
        <v>399</v>
      </c>
      <c r="F745" s="38" t="s">
        <v>6</v>
      </c>
      <c r="G745" s="39">
        <v>38.11</v>
      </c>
      <c r="H745" s="40">
        <v>38.11</v>
      </c>
      <c r="I745" s="196"/>
    </row>
    <row r="746" spans="1:9" x14ac:dyDescent="0.2">
      <c r="A746" s="37" t="s">
        <v>2319</v>
      </c>
      <c r="B746" s="38" t="s">
        <v>2985</v>
      </c>
      <c r="C746" s="39" t="s">
        <v>58</v>
      </c>
      <c r="D746" s="39" t="s">
        <v>2986</v>
      </c>
      <c r="E746" s="38" t="s">
        <v>2633</v>
      </c>
      <c r="F746" s="38" t="s">
        <v>2378</v>
      </c>
      <c r="G746" s="39">
        <v>29.06</v>
      </c>
      <c r="H746" s="40">
        <v>5.81</v>
      </c>
      <c r="I746" s="196"/>
    </row>
    <row r="747" spans="1:9" x14ac:dyDescent="0.2">
      <c r="A747" s="37" t="s">
        <v>2319</v>
      </c>
      <c r="B747" s="38" t="s">
        <v>2635</v>
      </c>
      <c r="C747" s="39" t="s">
        <v>58</v>
      </c>
      <c r="D747" s="39" t="s">
        <v>2636</v>
      </c>
      <c r="E747" s="38" t="s">
        <v>2633</v>
      </c>
      <c r="F747" s="38" t="s">
        <v>2378</v>
      </c>
      <c r="G747" s="39">
        <v>20.74</v>
      </c>
      <c r="H747" s="40">
        <v>4.1399999999999997</v>
      </c>
      <c r="I747" s="196"/>
    </row>
    <row r="748" spans="1:9" x14ac:dyDescent="0.2">
      <c r="A748" s="37" t="s">
        <v>77</v>
      </c>
      <c r="B748" s="38" t="s">
        <v>3099</v>
      </c>
      <c r="C748" s="39" t="s">
        <v>3024</v>
      </c>
      <c r="D748" s="39" t="s">
        <v>3100</v>
      </c>
      <c r="E748" s="38" t="s">
        <v>67</v>
      </c>
      <c r="F748" s="38" t="s">
        <v>6</v>
      </c>
      <c r="G748" s="39">
        <v>28.16</v>
      </c>
      <c r="H748" s="40">
        <v>28.16</v>
      </c>
      <c r="I748" s="196"/>
    </row>
    <row r="749" spans="1:9" x14ac:dyDescent="0.2">
      <c r="A749" s="37" t="s">
        <v>829</v>
      </c>
      <c r="B749" s="38" t="s">
        <v>44</v>
      </c>
      <c r="C749" s="39" t="s">
        <v>45</v>
      </c>
      <c r="D749" s="39" t="s">
        <v>3</v>
      </c>
      <c r="E749" s="38" t="s">
        <v>46</v>
      </c>
      <c r="F749" s="38" t="s">
        <v>47</v>
      </c>
      <c r="G749" s="39" t="s">
        <v>48</v>
      </c>
      <c r="H749" s="40" t="s">
        <v>4</v>
      </c>
      <c r="I749" s="196"/>
    </row>
    <row r="750" spans="1:9" ht="19.5" x14ac:dyDescent="0.2">
      <c r="A750" s="37" t="s">
        <v>62</v>
      </c>
      <c r="B750" s="38" t="s">
        <v>830</v>
      </c>
      <c r="C750" s="39" t="s">
        <v>65</v>
      </c>
      <c r="D750" s="39" t="s">
        <v>831</v>
      </c>
      <c r="E750" s="38" t="s">
        <v>67</v>
      </c>
      <c r="F750" s="38" t="s">
        <v>6</v>
      </c>
      <c r="G750" s="39">
        <v>44.21</v>
      </c>
      <c r="H750" s="40">
        <v>44.21</v>
      </c>
      <c r="I750" s="196"/>
    </row>
    <row r="751" spans="1:9" x14ac:dyDescent="0.2">
      <c r="A751" s="37" t="s">
        <v>2319</v>
      </c>
      <c r="B751" s="38" t="s">
        <v>2985</v>
      </c>
      <c r="C751" s="39" t="s">
        <v>58</v>
      </c>
      <c r="D751" s="39" t="s">
        <v>2986</v>
      </c>
      <c r="E751" s="38" t="s">
        <v>2633</v>
      </c>
      <c r="F751" s="38" t="s">
        <v>2960</v>
      </c>
      <c r="G751" s="39">
        <v>29.06</v>
      </c>
      <c r="H751" s="40">
        <v>14.53</v>
      </c>
      <c r="I751" s="196"/>
    </row>
    <row r="752" spans="1:9" x14ac:dyDescent="0.2">
      <c r="A752" s="37" t="s">
        <v>2319</v>
      </c>
      <c r="B752" s="38" t="s">
        <v>2635</v>
      </c>
      <c r="C752" s="39" t="s">
        <v>58</v>
      </c>
      <c r="D752" s="39" t="s">
        <v>2636</v>
      </c>
      <c r="E752" s="38" t="s">
        <v>2633</v>
      </c>
      <c r="F752" s="38" t="s">
        <v>2960</v>
      </c>
      <c r="G752" s="39">
        <v>20.74</v>
      </c>
      <c r="H752" s="40">
        <v>10.37</v>
      </c>
      <c r="I752" s="196"/>
    </row>
    <row r="753" spans="1:9" x14ac:dyDescent="0.2">
      <c r="A753" s="37" t="s">
        <v>77</v>
      </c>
      <c r="B753" s="38" t="s">
        <v>3101</v>
      </c>
      <c r="C753" s="39" t="s">
        <v>3024</v>
      </c>
      <c r="D753" s="39" t="s">
        <v>3102</v>
      </c>
      <c r="E753" s="38" t="s">
        <v>67</v>
      </c>
      <c r="F753" s="38" t="s">
        <v>6</v>
      </c>
      <c r="G753" s="39">
        <v>19.309999999999999</v>
      </c>
      <c r="H753" s="40">
        <v>19.309999999999999</v>
      </c>
      <c r="I753" s="196"/>
    </row>
    <row r="754" spans="1:9" x14ac:dyDescent="0.2">
      <c r="A754" s="37" t="s">
        <v>833</v>
      </c>
      <c r="B754" s="38" t="s">
        <v>44</v>
      </c>
      <c r="C754" s="39" t="s">
        <v>45</v>
      </c>
      <c r="D754" s="39" t="s">
        <v>3</v>
      </c>
      <c r="E754" s="38" t="s">
        <v>46</v>
      </c>
      <c r="F754" s="38" t="s">
        <v>47</v>
      </c>
      <c r="G754" s="39" t="s">
        <v>48</v>
      </c>
      <c r="H754" s="40" t="s">
        <v>4</v>
      </c>
      <c r="I754" s="196"/>
    </row>
    <row r="755" spans="1:9" ht="19.5" x14ac:dyDescent="0.2">
      <c r="A755" s="37" t="s">
        <v>62</v>
      </c>
      <c r="B755" s="38" t="s">
        <v>834</v>
      </c>
      <c r="C755" s="39" t="s">
        <v>65</v>
      </c>
      <c r="D755" s="39" t="s">
        <v>835</v>
      </c>
      <c r="E755" s="38" t="s">
        <v>67</v>
      </c>
      <c r="F755" s="38" t="s">
        <v>6</v>
      </c>
      <c r="G755" s="39">
        <v>50.78</v>
      </c>
      <c r="H755" s="40">
        <v>50.78</v>
      </c>
      <c r="I755" s="196"/>
    </row>
    <row r="756" spans="1:9" x14ac:dyDescent="0.2">
      <c r="A756" s="37" t="s">
        <v>2319</v>
      </c>
      <c r="B756" s="38" t="s">
        <v>2985</v>
      </c>
      <c r="C756" s="39" t="s">
        <v>58</v>
      </c>
      <c r="D756" s="39" t="s">
        <v>2986</v>
      </c>
      <c r="E756" s="38" t="s">
        <v>2633</v>
      </c>
      <c r="F756" s="38" t="s">
        <v>2960</v>
      </c>
      <c r="G756" s="39">
        <v>29.06</v>
      </c>
      <c r="H756" s="40">
        <v>14.53</v>
      </c>
      <c r="I756" s="196"/>
    </row>
    <row r="757" spans="1:9" x14ac:dyDescent="0.2">
      <c r="A757" s="37" t="s">
        <v>2319</v>
      </c>
      <c r="B757" s="38" t="s">
        <v>2635</v>
      </c>
      <c r="C757" s="39" t="s">
        <v>58</v>
      </c>
      <c r="D757" s="39" t="s">
        <v>2636</v>
      </c>
      <c r="E757" s="38" t="s">
        <v>2633</v>
      </c>
      <c r="F757" s="38" t="s">
        <v>2960</v>
      </c>
      <c r="G757" s="39">
        <v>20.74</v>
      </c>
      <c r="H757" s="40">
        <v>10.37</v>
      </c>
      <c r="I757" s="196"/>
    </row>
    <row r="758" spans="1:9" x14ac:dyDescent="0.2">
      <c r="A758" s="37" t="s">
        <v>77</v>
      </c>
      <c r="B758" s="38" t="s">
        <v>3103</v>
      </c>
      <c r="C758" s="39" t="s">
        <v>3024</v>
      </c>
      <c r="D758" s="39" t="s">
        <v>3104</v>
      </c>
      <c r="E758" s="38" t="s">
        <v>67</v>
      </c>
      <c r="F758" s="38" t="s">
        <v>6</v>
      </c>
      <c r="G758" s="39">
        <v>25.88</v>
      </c>
      <c r="H758" s="40">
        <v>25.88</v>
      </c>
      <c r="I758" s="196"/>
    </row>
    <row r="759" spans="1:9" x14ac:dyDescent="0.2">
      <c r="A759" s="37" t="s">
        <v>837</v>
      </c>
      <c r="B759" s="38" t="s">
        <v>44</v>
      </c>
      <c r="C759" s="39" t="s">
        <v>45</v>
      </c>
      <c r="D759" s="39" t="s">
        <v>3</v>
      </c>
      <c r="E759" s="38" t="s">
        <v>46</v>
      </c>
      <c r="F759" s="38" t="s">
        <v>47</v>
      </c>
      <c r="G759" s="39" t="s">
        <v>48</v>
      </c>
      <c r="H759" s="40" t="s">
        <v>4</v>
      </c>
      <c r="I759" s="196"/>
    </row>
    <row r="760" spans="1:9" ht="19.5" x14ac:dyDescent="0.2">
      <c r="A760" s="37" t="s">
        <v>62</v>
      </c>
      <c r="B760" s="38" t="s">
        <v>838</v>
      </c>
      <c r="C760" s="39" t="s">
        <v>65</v>
      </c>
      <c r="D760" s="39" t="s">
        <v>839</v>
      </c>
      <c r="E760" s="38" t="s">
        <v>67</v>
      </c>
      <c r="F760" s="38" t="s">
        <v>6</v>
      </c>
      <c r="G760" s="39">
        <v>69.84</v>
      </c>
      <c r="H760" s="40">
        <v>69.84</v>
      </c>
      <c r="I760" s="196"/>
    </row>
    <row r="761" spans="1:9" x14ac:dyDescent="0.2">
      <c r="A761" s="37" t="s">
        <v>2319</v>
      </c>
      <c r="B761" s="38" t="s">
        <v>2985</v>
      </c>
      <c r="C761" s="39" t="s">
        <v>58</v>
      </c>
      <c r="D761" s="39" t="s">
        <v>2986</v>
      </c>
      <c r="E761" s="38" t="s">
        <v>2633</v>
      </c>
      <c r="F761" s="38" t="s">
        <v>2960</v>
      </c>
      <c r="G761" s="39">
        <v>29.06</v>
      </c>
      <c r="H761" s="40">
        <v>14.53</v>
      </c>
      <c r="I761" s="196"/>
    </row>
    <row r="762" spans="1:9" x14ac:dyDescent="0.2">
      <c r="A762" s="37" t="s">
        <v>2319</v>
      </c>
      <c r="B762" s="38" t="s">
        <v>2635</v>
      </c>
      <c r="C762" s="39" t="s">
        <v>58</v>
      </c>
      <c r="D762" s="39" t="s">
        <v>2636</v>
      </c>
      <c r="E762" s="38" t="s">
        <v>2633</v>
      </c>
      <c r="F762" s="38" t="s">
        <v>2960</v>
      </c>
      <c r="G762" s="39">
        <v>20.74</v>
      </c>
      <c r="H762" s="40">
        <v>10.37</v>
      </c>
      <c r="I762" s="196"/>
    </row>
    <row r="763" spans="1:9" x14ac:dyDescent="0.2">
      <c r="A763" s="37" t="s">
        <v>77</v>
      </c>
      <c r="B763" s="38" t="s">
        <v>3105</v>
      </c>
      <c r="C763" s="39" t="s">
        <v>3024</v>
      </c>
      <c r="D763" s="39" t="s">
        <v>3106</v>
      </c>
      <c r="E763" s="38" t="s">
        <v>67</v>
      </c>
      <c r="F763" s="38" t="s">
        <v>6</v>
      </c>
      <c r="G763" s="39">
        <v>44.94</v>
      </c>
      <c r="H763" s="40">
        <v>44.94</v>
      </c>
      <c r="I763" s="196"/>
    </row>
    <row r="764" spans="1:9" x14ac:dyDescent="0.2">
      <c r="A764" s="37" t="s">
        <v>841</v>
      </c>
      <c r="B764" s="38" t="s">
        <v>44</v>
      </c>
      <c r="C764" s="39" t="s">
        <v>45</v>
      </c>
      <c r="D764" s="39" t="s">
        <v>3</v>
      </c>
      <c r="E764" s="38" t="s">
        <v>46</v>
      </c>
      <c r="F764" s="38" t="s">
        <v>47</v>
      </c>
      <c r="G764" s="39" t="s">
        <v>48</v>
      </c>
      <c r="H764" s="40" t="s">
        <v>4</v>
      </c>
      <c r="I764" s="196"/>
    </row>
    <row r="765" spans="1:9" ht="19.5" x14ac:dyDescent="0.2">
      <c r="A765" s="37" t="s">
        <v>62</v>
      </c>
      <c r="B765" s="38" t="s">
        <v>842</v>
      </c>
      <c r="C765" s="39" t="s">
        <v>65</v>
      </c>
      <c r="D765" s="39" t="s">
        <v>843</v>
      </c>
      <c r="E765" s="38" t="s">
        <v>148</v>
      </c>
      <c r="F765" s="38" t="s">
        <v>6</v>
      </c>
      <c r="G765" s="39">
        <v>59.66</v>
      </c>
      <c r="H765" s="40">
        <v>59.66</v>
      </c>
      <c r="I765" s="196"/>
    </row>
    <row r="766" spans="1:9" x14ac:dyDescent="0.2">
      <c r="A766" s="37" t="s">
        <v>2319</v>
      </c>
      <c r="B766" s="38" t="s">
        <v>2990</v>
      </c>
      <c r="C766" s="39" t="s">
        <v>58</v>
      </c>
      <c r="D766" s="39" t="s">
        <v>2991</v>
      </c>
      <c r="E766" s="38" t="s">
        <v>2633</v>
      </c>
      <c r="F766" s="38" t="s">
        <v>3107</v>
      </c>
      <c r="G766" s="39">
        <v>21.65</v>
      </c>
      <c r="H766" s="40">
        <v>1.36</v>
      </c>
      <c r="I766" s="196"/>
    </row>
    <row r="767" spans="1:9" x14ac:dyDescent="0.2">
      <c r="A767" s="37" t="s">
        <v>2319</v>
      </c>
      <c r="B767" s="38" t="s">
        <v>2985</v>
      </c>
      <c r="C767" s="39" t="s">
        <v>58</v>
      </c>
      <c r="D767" s="39" t="s">
        <v>2986</v>
      </c>
      <c r="E767" s="38" t="s">
        <v>2633</v>
      </c>
      <c r="F767" s="38" t="s">
        <v>3107</v>
      </c>
      <c r="G767" s="39">
        <v>29.06</v>
      </c>
      <c r="H767" s="40">
        <v>1.83</v>
      </c>
      <c r="I767" s="196"/>
    </row>
    <row r="768" spans="1:9" ht="29.25" x14ac:dyDescent="0.2">
      <c r="A768" s="37" t="s">
        <v>2319</v>
      </c>
      <c r="B768" s="38" t="s">
        <v>3108</v>
      </c>
      <c r="C768" s="39" t="s">
        <v>58</v>
      </c>
      <c r="D768" s="39" t="s">
        <v>3109</v>
      </c>
      <c r="E768" s="38" t="s">
        <v>148</v>
      </c>
      <c r="F768" s="38" t="s">
        <v>6</v>
      </c>
      <c r="G768" s="39">
        <v>11.33</v>
      </c>
      <c r="H768" s="40">
        <v>11.33</v>
      </c>
      <c r="I768" s="196"/>
    </row>
    <row r="769" spans="1:9" ht="19.5" x14ac:dyDescent="0.2">
      <c r="A769" s="37" t="s">
        <v>2319</v>
      </c>
      <c r="B769" s="38" t="s">
        <v>3110</v>
      </c>
      <c r="C769" s="39" t="s">
        <v>65</v>
      </c>
      <c r="D769" s="39" t="s">
        <v>3111</v>
      </c>
      <c r="E769" s="38" t="s">
        <v>67</v>
      </c>
      <c r="F769" s="38" t="s">
        <v>3112</v>
      </c>
      <c r="G769" s="39">
        <v>89.31</v>
      </c>
      <c r="H769" s="40">
        <v>29.74</v>
      </c>
      <c r="I769" s="196"/>
    </row>
    <row r="770" spans="1:9" x14ac:dyDescent="0.2">
      <c r="A770" s="37" t="s">
        <v>77</v>
      </c>
      <c r="B770" s="38" t="s">
        <v>3014</v>
      </c>
      <c r="C770" s="39" t="s">
        <v>472</v>
      </c>
      <c r="D770" s="39" t="s">
        <v>3015</v>
      </c>
      <c r="E770" s="38" t="s">
        <v>148</v>
      </c>
      <c r="F770" s="38" t="s">
        <v>3113</v>
      </c>
      <c r="G770" s="39">
        <v>15.54</v>
      </c>
      <c r="H770" s="40">
        <v>15.4</v>
      </c>
      <c r="I770" s="196"/>
    </row>
    <row r="771" spans="1:9" x14ac:dyDescent="0.2">
      <c r="A771" s="37" t="s">
        <v>845</v>
      </c>
      <c r="B771" s="38" t="s">
        <v>44</v>
      </c>
      <c r="C771" s="39" t="s">
        <v>45</v>
      </c>
      <c r="D771" s="39" t="s">
        <v>3</v>
      </c>
      <c r="E771" s="38" t="s">
        <v>46</v>
      </c>
      <c r="F771" s="38" t="s">
        <v>47</v>
      </c>
      <c r="G771" s="39" t="s">
        <v>48</v>
      </c>
      <c r="H771" s="40" t="s">
        <v>4</v>
      </c>
      <c r="I771" s="196"/>
    </row>
    <row r="772" spans="1:9" ht="19.5" x14ac:dyDescent="0.2">
      <c r="A772" s="37" t="s">
        <v>62</v>
      </c>
      <c r="B772" s="38" t="s">
        <v>846</v>
      </c>
      <c r="C772" s="39" t="s">
        <v>65</v>
      </c>
      <c r="D772" s="39" t="s">
        <v>847</v>
      </c>
      <c r="E772" s="38" t="s">
        <v>148</v>
      </c>
      <c r="F772" s="38" t="s">
        <v>6</v>
      </c>
      <c r="G772" s="39">
        <v>67.209999999999994</v>
      </c>
      <c r="H772" s="40">
        <v>67.209999999999994</v>
      </c>
      <c r="I772" s="196"/>
    </row>
    <row r="773" spans="1:9" x14ac:dyDescent="0.2">
      <c r="A773" s="37" t="s">
        <v>2319</v>
      </c>
      <c r="B773" s="38" t="s">
        <v>2990</v>
      </c>
      <c r="C773" s="39" t="s">
        <v>58</v>
      </c>
      <c r="D773" s="39" t="s">
        <v>2991</v>
      </c>
      <c r="E773" s="38" t="s">
        <v>2633</v>
      </c>
      <c r="F773" s="38" t="s">
        <v>3114</v>
      </c>
      <c r="G773" s="39">
        <v>21.65</v>
      </c>
      <c r="H773" s="40">
        <v>1.97</v>
      </c>
      <c r="I773" s="196"/>
    </row>
    <row r="774" spans="1:9" x14ac:dyDescent="0.2">
      <c r="A774" s="37" t="s">
        <v>2319</v>
      </c>
      <c r="B774" s="38" t="s">
        <v>2985</v>
      </c>
      <c r="C774" s="39" t="s">
        <v>58</v>
      </c>
      <c r="D774" s="39" t="s">
        <v>2986</v>
      </c>
      <c r="E774" s="38" t="s">
        <v>2633</v>
      </c>
      <c r="F774" s="38" t="s">
        <v>3114</v>
      </c>
      <c r="G774" s="39">
        <v>29.06</v>
      </c>
      <c r="H774" s="40">
        <v>2.64</v>
      </c>
      <c r="I774" s="196"/>
    </row>
    <row r="775" spans="1:9" ht="19.5" x14ac:dyDescent="0.2">
      <c r="A775" s="37" t="s">
        <v>2319</v>
      </c>
      <c r="B775" s="38" t="s">
        <v>3115</v>
      </c>
      <c r="C775" s="39" t="s">
        <v>65</v>
      </c>
      <c r="D775" s="39" t="s">
        <v>3116</v>
      </c>
      <c r="E775" s="38" t="s">
        <v>67</v>
      </c>
      <c r="F775" s="38" t="s">
        <v>3112</v>
      </c>
      <c r="G775" s="39">
        <v>91.76</v>
      </c>
      <c r="H775" s="40">
        <v>30.55</v>
      </c>
      <c r="I775" s="196"/>
    </row>
    <row r="776" spans="1:9" ht="29.25" x14ac:dyDescent="0.2">
      <c r="A776" s="37" t="s">
        <v>2319</v>
      </c>
      <c r="B776" s="38" t="s">
        <v>3108</v>
      </c>
      <c r="C776" s="39" t="s">
        <v>58</v>
      </c>
      <c r="D776" s="39" t="s">
        <v>3109</v>
      </c>
      <c r="E776" s="38" t="s">
        <v>148</v>
      </c>
      <c r="F776" s="38" t="s">
        <v>6</v>
      </c>
      <c r="G776" s="39">
        <v>11.33</v>
      </c>
      <c r="H776" s="40">
        <v>11.33</v>
      </c>
      <c r="I776" s="196"/>
    </row>
    <row r="777" spans="1:9" x14ac:dyDescent="0.2">
      <c r="A777" s="37" t="s">
        <v>77</v>
      </c>
      <c r="B777" s="38" t="s">
        <v>3117</v>
      </c>
      <c r="C777" s="39" t="s">
        <v>472</v>
      </c>
      <c r="D777" s="39" t="s">
        <v>3118</v>
      </c>
      <c r="E777" s="38" t="s">
        <v>148</v>
      </c>
      <c r="F777" s="38" t="s">
        <v>6</v>
      </c>
      <c r="G777" s="39">
        <v>20.72</v>
      </c>
      <c r="H777" s="40">
        <v>20.72</v>
      </c>
      <c r="I777" s="196"/>
    </row>
    <row r="778" spans="1:9" x14ac:dyDescent="0.2">
      <c r="A778" s="37" t="s">
        <v>849</v>
      </c>
      <c r="B778" s="38" t="s">
        <v>44</v>
      </c>
      <c r="C778" s="39" t="s">
        <v>45</v>
      </c>
      <c r="D778" s="39" t="s">
        <v>3</v>
      </c>
      <c r="E778" s="38" t="s">
        <v>46</v>
      </c>
      <c r="F778" s="38" t="s">
        <v>47</v>
      </c>
      <c r="G778" s="39" t="s">
        <v>48</v>
      </c>
      <c r="H778" s="40" t="s">
        <v>4</v>
      </c>
      <c r="I778" s="196"/>
    </row>
    <row r="779" spans="1:9" ht="19.5" x14ac:dyDescent="0.2">
      <c r="A779" s="37" t="s">
        <v>62</v>
      </c>
      <c r="B779" s="38" t="s">
        <v>850</v>
      </c>
      <c r="C779" s="39" t="s">
        <v>65</v>
      </c>
      <c r="D779" s="39" t="s">
        <v>851</v>
      </c>
      <c r="E779" s="38" t="s">
        <v>148</v>
      </c>
      <c r="F779" s="38" t="s">
        <v>6</v>
      </c>
      <c r="G779" s="39">
        <v>76.94</v>
      </c>
      <c r="H779" s="40">
        <v>76.94</v>
      </c>
      <c r="I779" s="196"/>
    </row>
    <row r="780" spans="1:9" x14ac:dyDescent="0.2">
      <c r="A780" s="37" t="s">
        <v>2319</v>
      </c>
      <c r="B780" s="38" t="s">
        <v>2990</v>
      </c>
      <c r="C780" s="39" t="s">
        <v>58</v>
      </c>
      <c r="D780" s="39" t="s">
        <v>2991</v>
      </c>
      <c r="E780" s="38" t="s">
        <v>2633</v>
      </c>
      <c r="F780" s="38" t="s">
        <v>3119</v>
      </c>
      <c r="G780" s="39">
        <v>21.65</v>
      </c>
      <c r="H780" s="40">
        <v>2.33</v>
      </c>
      <c r="I780" s="196"/>
    </row>
    <row r="781" spans="1:9" x14ac:dyDescent="0.2">
      <c r="A781" s="37" t="s">
        <v>2319</v>
      </c>
      <c r="B781" s="38" t="s">
        <v>2985</v>
      </c>
      <c r="C781" s="39" t="s">
        <v>58</v>
      </c>
      <c r="D781" s="39" t="s">
        <v>2986</v>
      </c>
      <c r="E781" s="38" t="s">
        <v>2633</v>
      </c>
      <c r="F781" s="38" t="s">
        <v>3119</v>
      </c>
      <c r="G781" s="39">
        <v>29.06</v>
      </c>
      <c r="H781" s="40">
        <v>3.13</v>
      </c>
      <c r="I781" s="196"/>
    </row>
    <row r="782" spans="1:9" ht="19.5" x14ac:dyDescent="0.2">
      <c r="A782" s="37" t="s">
        <v>2319</v>
      </c>
      <c r="B782" s="38" t="s">
        <v>3120</v>
      </c>
      <c r="C782" s="39" t="s">
        <v>65</v>
      </c>
      <c r="D782" s="39" t="s">
        <v>3121</v>
      </c>
      <c r="E782" s="38" t="s">
        <v>67</v>
      </c>
      <c r="F782" s="38" t="s">
        <v>3112</v>
      </c>
      <c r="G782" s="39">
        <v>106.33</v>
      </c>
      <c r="H782" s="40">
        <v>35.4</v>
      </c>
      <c r="I782" s="196"/>
    </row>
    <row r="783" spans="1:9" ht="29.25" x14ac:dyDescent="0.2">
      <c r="A783" s="37" t="s">
        <v>2319</v>
      </c>
      <c r="B783" s="38" t="s">
        <v>3108</v>
      </c>
      <c r="C783" s="39" t="s">
        <v>58</v>
      </c>
      <c r="D783" s="39" t="s">
        <v>3109</v>
      </c>
      <c r="E783" s="38" t="s">
        <v>148</v>
      </c>
      <c r="F783" s="38" t="s">
        <v>6</v>
      </c>
      <c r="G783" s="39">
        <v>11.33</v>
      </c>
      <c r="H783" s="40">
        <v>11.33</v>
      </c>
      <c r="I783" s="196"/>
    </row>
    <row r="784" spans="1:9" ht="19.5" x14ac:dyDescent="0.2">
      <c r="A784" s="37" t="s">
        <v>77</v>
      </c>
      <c r="B784" s="38" t="s">
        <v>3122</v>
      </c>
      <c r="C784" s="39" t="s">
        <v>65</v>
      </c>
      <c r="D784" s="39" t="s">
        <v>3123</v>
      </c>
      <c r="E784" s="38" t="s">
        <v>148</v>
      </c>
      <c r="F784" s="38" t="s">
        <v>3124</v>
      </c>
      <c r="G784" s="39">
        <v>25.44</v>
      </c>
      <c r="H784" s="40">
        <v>24.75</v>
      </c>
      <c r="I784" s="196"/>
    </row>
    <row r="785" spans="1:9" x14ac:dyDescent="0.2">
      <c r="A785" s="37" t="s">
        <v>853</v>
      </c>
      <c r="B785" s="38" t="s">
        <v>44</v>
      </c>
      <c r="C785" s="39" t="s">
        <v>45</v>
      </c>
      <c r="D785" s="39" t="s">
        <v>3</v>
      </c>
      <c r="E785" s="38" t="s">
        <v>46</v>
      </c>
      <c r="F785" s="38" t="s">
        <v>47</v>
      </c>
      <c r="G785" s="39" t="s">
        <v>48</v>
      </c>
      <c r="H785" s="40" t="s">
        <v>4</v>
      </c>
      <c r="I785" s="196"/>
    </row>
    <row r="786" spans="1:9" ht="19.5" x14ac:dyDescent="0.2">
      <c r="A786" s="37" t="s">
        <v>62</v>
      </c>
      <c r="B786" s="38" t="s">
        <v>854</v>
      </c>
      <c r="C786" s="39" t="s">
        <v>65</v>
      </c>
      <c r="D786" s="39" t="s">
        <v>855</v>
      </c>
      <c r="E786" s="38" t="s">
        <v>67</v>
      </c>
      <c r="F786" s="38" t="s">
        <v>6</v>
      </c>
      <c r="G786" s="39">
        <v>60.08</v>
      </c>
      <c r="H786" s="40">
        <v>60.08</v>
      </c>
      <c r="I786" s="196"/>
    </row>
    <row r="787" spans="1:9" x14ac:dyDescent="0.2">
      <c r="A787" s="37" t="s">
        <v>2319</v>
      </c>
      <c r="B787" s="38" t="s">
        <v>2985</v>
      </c>
      <c r="C787" s="39" t="s">
        <v>58</v>
      </c>
      <c r="D787" s="39" t="s">
        <v>2986</v>
      </c>
      <c r="E787" s="38" t="s">
        <v>2633</v>
      </c>
      <c r="F787" s="38" t="s">
        <v>2960</v>
      </c>
      <c r="G787" s="39">
        <v>29.06</v>
      </c>
      <c r="H787" s="40">
        <v>14.53</v>
      </c>
      <c r="I787" s="196"/>
    </row>
    <row r="788" spans="1:9" x14ac:dyDescent="0.2">
      <c r="A788" s="37" t="s">
        <v>2319</v>
      </c>
      <c r="B788" s="38" t="s">
        <v>2635</v>
      </c>
      <c r="C788" s="39" t="s">
        <v>58</v>
      </c>
      <c r="D788" s="39" t="s">
        <v>2636</v>
      </c>
      <c r="E788" s="38" t="s">
        <v>2633</v>
      </c>
      <c r="F788" s="38" t="s">
        <v>2960</v>
      </c>
      <c r="G788" s="39">
        <v>20.74</v>
      </c>
      <c r="H788" s="40">
        <v>10.37</v>
      </c>
      <c r="I788" s="196"/>
    </row>
    <row r="789" spans="1:9" x14ac:dyDescent="0.2">
      <c r="A789" s="37" t="s">
        <v>77</v>
      </c>
      <c r="B789" s="38" t="s">
        <v>3125</v>
      </c>
      <c r="C789" s="39" t="s">
        <v>3024</v>
      </c>
      <c r="D789" s="39" t="s">
        <v>3126</v>
      </c>
      <c r="E789" s="38" t="s">
        <v>67</v>
      </c>
      <c r="F789" s="38" t="s">
        <v>6</v>
      </c>
      <c r="G789" s="39">
        <v>35.18</v>
      </c>
      <c r="H789" s="40">
        <v>35.18</v>
      </c>
      <c r="I789" s="196"/>
    </row>
    <row r="790" spans="1:9" x14ac:dyDescent="0.2">
      <c r="A790" s="37" t="s">
        <v>857</v>
      </c>
      <c r="B790" s="38" t="s">
        <v>44</v>
      </c>
      <c r="C790" s="39" t="s">
        <v>45</v>
      </c>
      <c r="D790" s="39" t="s">
        <v>3</v>
      </c>
      <c r="E790" s="38" t="s">
        <v>46</v>
      </c>
      <c r="F790" s="38" t="s">
        <v>47</v>
      </c>
      <c r="G790" s="39" t="s">
        <v>48</v>
      </c>
      <c r="H790" s="40" t="s">
        <v>4</v>
      </c>
      <c r="I790" s="196"/>
    </row>
    <row r="791" spans="1:9" ht="19.5" x14ac:dyDescent="0.2">
      <c r="A791" s="37" t="s">
        <v>62</v>
      </c>
      <c r="B791" s="38" t="s">
        <v>858</v>
      </c>
      <c r="C791" s="39" t="s">
        <v>65</v>
      </c>
      <c r="D791" s="39" t="s">
        <v>859</v>
      </c>
      <c r="E791" s="38" t="s">
        <v>67</v>
      </c>
      <c r="F791" s="38" t="s">
        <v>6</v>
      </c>
      <c r="G791" s="39">
        <v>50.28</v>
      </c>
      <c r="H791" s="40">
        <v>50.28</v>
      </c>
      <c r="I791" s="196"/>
    </row>
    <row r="792" spans="1:9" x14ac:dyDescent="0.2">
      <c r="A792" s="37" t="s">
        <v>2319</v>
      </c>
      <c r="B792" s="38" t="s">
        <v>2985</v>
      </c>
      <c r="C792" s="39" t="s">
        <v>58</v>
      </c>
      <c r="D792" s="39" t="s">
        <v>2986</v>
      </c>
      <c r="E792" s="38" t="s">
        <v>2633</v>
      </c>
      <c r="F792" s="38" t="s">
        <v>2960</v>
      </c>
      <c r="G792" s="39">
        <v>29.06</v>
      </c>
      <c r="H792" s="40">
        <v>14.53</v>
      </c>
      <c r="I792" s="196"/>
    </row>
    <row r="793" spans="1:9" x14ac:dyDescent="0.2">
      <c r="A793" s="37" t="s">
        <v>2319</v>
      </c>
      <c r="B793" s="38" t="s">
        <v>2635</v>
      </c>
      <c r="C793" s="39" t="s">
        <v>58</v>
      </c>
      <c r="D793" s="39" t="s">
        <v>2636</v>
      </c>
      <c r="E793" s="38" t="s">
        <v>2633</v>
      </c>
      <c r="F793" s="38" t="s">
        <v>2960</v>
      </c>
      <c r="G793" s="39">
        <v>20.74</v>
      </c>
      <c r="H793" s="40">
        <v>10.37</v>
      </c>
      <c r="I793" s="196"/>
    </row>
    <row r="794" spans="1:9" x14ac:dyDescent="0.2">
      <c r="A794" s="37" t="s">
        <v>77</v>
      </c>
      <c r="B794" s="38" t="s">
        <v>3127</v>
      </c>
      <c r="C794" s="39" t="s">
        <v>3024</v>
      </c>
      <c r="D794" s="39" t="s">
        <v>3128</v>
      </c>
      <c r="E794" s="38" t="s">
        <v>67</v>
      </c>
      <c r="F794" s="38" t="s">
        <v>6</v>
      </c>
      <c r="G794" s="39">
        <v>25.38</v>
      </c>
      <c r="H794" s="40">
        <v>25.38</v>
      </c>
      <c r="I794" s="196"/>
    </row>
    <row r="795" spans="1:9" x14ac:dyDescent="0.2">
      <c r="A795" s="37" t="s">
        <v>861</v>
      </c>
      <c r="B795" s="38" t="s">
        <v>44</v>
      </c>
      <c r="C795" s="39" t="s">
        <v>45</v>
      </c>
      <c r="D795" s="39" t="s">
        <v>3</v>
      </c>
      <c r="E795" s="38" t="s">
        <v>46</v>
      </c>
      <c r="F795" s="38" t="s">
        <v>47</v>
      </c>
      <c r="G795" s="39" t="s">
        <v>48</v>
      </c>
      <c r="H795" s="40" t="s">
        <v>4</v>
      </c>
      <c r="I795" s="196"/>
    </row>
    <row r="796" spans="1:9" ht="19.5" x14ac:dyDescent="0.2">
      <c r="A796" s="37" t="s">
        <v>62</v>
      </c>
      <c r="B796" s="38" t="s">
        <v>862</v>
      </c>
      <c r="C796" s="39" t="s">
        <v>65</v>
      </c>
      <c r="D796" s="39" t="s">
        <v>863</v>
      </c>
      <c r="E796" s="38" t="s">
        <v>67</v>
      </c>
      <c r="F796" s="38" t="s">
        <v>6</v>
      </c>
      <c r="G796" s="39">
        <v>164.81</v>
      </c>
      <c r="H796" s="40">
        <v>164.81</v>
      </c>
      <c r="I796" s="196"/>
    </row>
    <row r="797" spans="1:9" x14ac:dyDescent="0.2">
      <c r="A797" s="37" t="s">
        <v>2319</v>
      </c>
      <c r="B797" s="38" t="s">
        <v>2990</v>
      </c>
      <c r="C797" s="39" t="s">
        <v>58</v>
      </c>
      <c r="D797" s="39" t="s">
        <v>2991</v>
      </c>
      <c r="E797" s="38" t="s">
        <v>2633</v>
      </c>
      <c r="F797" s="38" t="s">
        <v>3129</v>
      </c>
      <c r="G797" s="39">
        <v>21.65</v>
      </c>
      <c r="H797" s="40">
        <v>7.92</v>
      </c>
      <c r="I797" s="196"/>
    </row>
    <row r="798" spans="1:9" x14ac:dyDescent="0.2">
      <c r="A798" s="37" t="s">
        <v>2319</v>
      </c>
      <c r="B798" s="38" t="s">
        <v>2985</v>
      </c>
      <c r="C798" s="39" t="s">
        <v>58</v>
      </c>
      <c r="D798" s="39" t="s">
        <v>2986</v>
      </c>
      <c r="E798" s="38" t="s">
        <v>2633</v>
      </c>
      <c r="F798" s="38" t="s">
        <v>3129</v>
      </c>
      <c r="G798" s="39">
        <v>29.06</v>
      </c>
      <c r="H798" s="40">
        <v>10.63</v>
      </c>
      <c r="I798" s="196"/>
    </row>
    <row r="799" spans="1:9" x14ac:dyDescent="0.2">
      <c r="A799" s="37" t="s">
        <v>77</v>
      </c>
      <c r="B799" s="38" t="s">
        <v>1896</v>
      </c>
      <c r="C799" s="39" t="s">
        <v>58</v>
      </c>
      <c r="D799" s="39" t="s">
        <v>1897</v>
      </c>
      <c r="E799" s="38" t="s">
        <v>67</v>
      </c>
      <c r="F799" s="38" t="s">
        <v>3130</v>
      </c>
      <c r="G799" s="39">
        <v>0.35</v>
      </c>
      <c r="H799" s="40">
        <v>8.82</v>
      </c>
      <c r="I799" s="196"/>
    </row>
    <row r="800" spans="1:9" ht="19.5" x14ac:dyDescent="0.2">
      <c r="A800" s="37" t="s">
        <v>77</v>
      </c>
      <c r="B800" s="38" t="s">
        <v>3085</v>
      </c>
      <c r="C800" s="39" t="s">
        <v>65</v>
      </c>
      <c r="D800" s="39" t="s">
        <v>3086</v>
      </c>
      <c r="E800" s="38" t="s">
        <v>67</v>
      </c>
      <c r="F800" s="38" t="s">
        <v>3130</v>
      </c>
      <c r="G800" s="39">
        <v>0.8</v>
      </c>
      <c r="H800" s="40">
        <v>20.16</v>
      </c>
      <c r="I800" s="196"/>
    </row>
    <row r="801" spans="1:9" ht="19.5" x14ac:dyDescent="0.2">
      <c r="A801" s="37" t="s">
        <v>77</v>
      </c>
      <c r="B801" s="38" t="s">
        <v>3095</v>
      </c>
      <c r="C801" s="39" t="s">
        <v>65</v>
      </c>
      <c r="D801" s="39" t="s">
        <v>3096</v>
      </c>
      <c r="E801" s="38" t="s">
        <v>3033</v>
      </c>
      <c r="F801" s="38" t="s">
        <v>16</v>
      </c>
      <c r="G801" s="39">
        <v>1.28</v>
      </c>
      <c r="H801" s="40">
        <v>7.68</v>
      </c>
      <c r="I801" s="196"/>
    </row>
    <row r="802" spans="1:9" ht="19.5" x14ac:dyDescent="0.2">
      <c r="A802" s="37" t="s">
        <v>77</v>
      </c>
      <c r="B802" s="38" t="s">
        <v>3131</v>
      </c>
      <c r="C802" s="39" t="s">
        <v>65</v>
      </c>
      <c r="D802" s="39" t="s">
        <v>3132</v>
      </c>
      <c r="E802" s="38" t="s">
        <v>67</v>
      </c>
      <c r="F802" s="38" t="s">
        <v>6</v>
      </c>
      <c r="G802" s="39">
        <v>27.45</v>
      </c>
      <c r="H802" s="40">
        <v>27.45</v>
      </c>
      <c r="I802" s="196"/>
    </row>
    <row r="803" spans="1:9" ht="19.5" x14ac:dyDescent="0.2">
      <c r="A803" s="37" t="s">
        <v>77</v>
      </c>
      <c r="B803" s="38" t="s">
        <v>3091</v>
      </c>
      <c r="C803" s="39" t="s">
        <v>58</v>
      </c>
      <c r="D803" s="39" t="s">
        <v>3092</v>
      </c>
      <c r="E803" s="38" t="s">
        <v>67</v>
      </c>
      <c r="F803" s="38" t="s">
        <v>3133</v>
      </c>
      <c r="G803" s="39">
        <v>1.63</v>
      </c>
      <c r="H803" s="40">
        <v>82.15</v>
      </c>
      <c r="I803" s="196"/>
    </row>
    <row r="804" spans="1:9" x14ac:dyDescent="0.2">
      <c r="A804" s="37" t="s">
        <v>865</v>
      </c>
      <c r="B804" s="38" t="s">
        <v>44</v>
      </c>
      <c r="C804" s="39" t="s">
        <v>45</v>
      </c>
      <c r="D804" s="39" t="s">
        <v>3</v>
      </c>
      <c r="E804" s="38" t="s">
        <v>46</v>
      </c>
      <c r="F804" s="38" t="s">
        <v>47</v>
      </c>
      <c r="G804" s="39" t="s">
        <v>48</v>
      </c>
      <c r="H804" s="40" t="s">
        <v>4</v>
      </c>
      <c r="I804" s="196"/>
    </row>
    <row r="805" spans="1:9" ht="19.5" x14ac:dyDescent="0.2">
      <c r="A805" s="37" t="s">
        <v>62</v>
      </c>
      <c r="B805" s="38" t="s">
        <v>866</v>
      </c>
      <c r="C805" s="39" t="s">
        <v>65</v>
      </c>
      <c r="D805" s="39" t="s">
        <v>867</v>
      </c>
      <c r="E805" s="38" t="s">
        <v>67</v>
      </c>
      <c r="F805" s="38" t="s">
        <v>6</v>
      </c>
      <c r="G805" s="39">
        <v>176.13</v>
      </c>
      <c r="H805" s="40">
        <v>176.13</v>
      </c>
      <c r="I805" s="196"/>
    </row>
    <row r="806" spans="1:9" x14ac:dyDescent="0.2">
      <c r="A806" s="37" t="s">
        <v>2319</v>
      </c>
      <c r="B806" s="38" t="s">
        <v>2990</v>
      </c>
      <c r="C806" s="39" t="s">
        <v>58</v>
      </c>
      <c r="D806" s="39" t="s">
        <v>2991</v>
      </c>
      <c r="E806" s="38" t="s">
        <v>2633</v>
      </c>
      <c r="F806" s="38" t="s">
        <v>3134</v>
      </c>
      <c r="G806" s="39">
        <v>21.65</v>
      </c>
      <c r="H806" s="40">
        <v>10.41</v>
      </c>
      <c r="I806" s="196"/>
    </row>
    <row r="807" spans="1:9" x14ac:dyDescent="0.2">
      <c r="A807" s="37" t="s">
        <v>2319</v>
      </c>
      <c r="B807" s="38" t="s">
        <v>2985</v>
      </c>
      <c r="C807" s="39" t="s">
        <v>58</v>
      </c>
      <c r="D807" s="39" t="s">
        <v>2986</v>
      </c>
      <c r="E807" s="38" t="s">
        <v>2633</v>
      </c>
      <c r="F807" s="38" t="s">
        <v>3134</v>
      </c>
      <c r="G807" s="39">
        <v>29.06</v>
      </c>
      <c r="H807" s="40">
        <v>13.97</v>
      </c>
      <c r="I807" s="196"/>
    </row>
    <row r="808" spans="1:9" x14ac:dyDescent="0.2">
      <c r="A808" s="37" t="s">
        <v>77</v>
      </c>
      <c r="B808" s="38" t="s">
        <v>1896</v>
      </c>
      <c r="C808" s="39" t="s">
        <v>58</v>
      </c>
      <c r="D808" s="39" t="s">
        <v>1897</v>
      </c>
      <c r="E808" s="38" t="s">
        <v>67</v>
      </c>
      <c r="F808" s="38" t="s">
        <v>3130</v>
      </c>
      <c r="G808" s="39">
        <v>0.35</v>
      </c>
      <c r="H808" s="40">
        <v>8.82</v>
      </c>
      <c r="I808" s="196"/>
    </row>
    <row r="809" spans="1:9" ht="19.5" x14ac:dyDescent="0.2">
      <c r="A809" s="37" t="s">
        <v>77</v>
      </c>
      <c r="B809" s="38" t="s">
        <v>3135</v>
      </c>
      <c r="C809" s="39" t="s">
        <v>65</v>
      </c>
      <c r="D809" s="39" t="s">
        <v>3136</v>
      </c>
      <c r="E809" s="38" t="s">
        <v>3033</v>
      </c>
      <c r="F809" s="38" t="s">
        <v>6</v>
      </c>
      <c r="G809" s="39">
        <v>32.94</v>
      </c>
      <c r="H809" s="40">
        <v>32.94</v>
      </c>
      <c r="I809" s="196"/>
    </row>
    <row r="810" spans="1:9" ht="19.5" x14ac:dyDescent="0.2">
      <c r="A810" s="37" t="s">
        <v>77</v>
      </c>
      <c r="B810" s="38" t="s">
        <v>3085</v>
      </c>
      <c r="C810" s="39" t="s">
        <v>65</v>
      </c>
      <c r="D810" s="39" t="s">
        <v>3086</v>
      </c>
      <c r="E810" s="38" t="s">
        <v>67</v>
      </c>
      <c r="F810" s="38" t="s">
        <v>3130</v>
      </c>
      <c r="G810" s="39">
        <v>0.8</v>
      </c>
      <c r="H810" s="40">
        <v>20.16</v>
      </c>
      <c r="I810" s="196"/>
    </row>
    <row r="811" spans="1:9" ht="19.5" x14ac:dyDescent="0.2">
      <c r="A811" s="37" t="s">
        <v>77</v>
      </c>
      <c r="B811" s="38" t="s">
        <v>3095</v>
      </c>
      <c r="C811" s="39" t="s">
        <v>65</v>
      </c>
      <c r="D811" s="39" t="s">
        <v>3096</v>
      </c>
      <c r="E811" s="38" t="s">
        <v>3033</v>
      </c>
      <c r="F811" s="38" t="s">
        <v>16</v>
      </c>
      <c r="G811" s="39">
        <v>1.28</v>
      </c>
      <c r="H811" s="40">
        <v>7.68</v>
      </c>
      <c r="I811" s="196"/>
    </row>
    <row r="812" spans="1:9" ht="19.5" x14ac:dyDescent="0.2">
      <c r="A812" s="37" t="s">
        <v>77</v>
      </c>
      <c r="B812" s="38" t="s">
        <v>3091</v>
      </c>
      <c r="C812" s="39" t="s">
        <v>58</v>
      </c>
      <c r="D812" s="39" t="s">
        <v>3092</v>
      </c>
      <c r="E812" s="38" t="s">
        <v>67</v>
      </c>
      <c r="F812" s="38" t="s">
        <v>3133</v>
      </c>
      <c r="G812" s="39">
        <v>1.63</v>
      </c>
      <c r="H812" s="40">
        <v>82.15</v>
      </c>
      <c r="I812" s="196"/>
    </row>
    <row r="813" spans="1:9" x14ac:dyDescent="0.2">
      <c r="A813" s="37" t="s">
        <v>869</v>
      </c>
      <c r="B813" s="38" t="s">
        <v>44</v>
      </c>
      <c r="C813" s="39" t="s">
        <v>45</v>
      </c>
      <c r="D813" s="39" t="s">
        <v>3</v>
      </c>
      <c r="E813" s="38" t="s">
        <v>46</v>
      </c>
      <c r="F813" s="38" t="s">
        <v>47</v>
      </c>
      <c r="G813" s="39" t="s">
        <v>48</v>
      </c>
      <c r="H813" s="40" t="s">
        <v>4</v>
      </c>
      <c r="I813" s="196"/>
    </row>
    <row r="814" spans="1:9" ht="19.5" x14ac:dyDescent="0.2">
      <c r="A814" s="37" t="s">
        <v>62</v>
      </c>
      <c r="B814" s="38" t="s">
        <v>870</v>
      </c>
      <c r="C814" s="39" t="s">
        <v>65</v>
      </c>
      <c r="D814" s="39" t="s">
        <v>871</v>
      </c>
      <c r="E814" s="38" t="s">
        <v>67</v>
      </c>
      <c r="F814" s="38" t="s">
        <v>6</v>
      </c>
      <c r="G814" s="39">
        <v>156.76</v>
      </c>
      <c r="H814" s="40">
        <v>156.76</v>
      </c>
      <c r="I814" s="196"/>
    </row>
    <row r="815" spans="1:9" x14ac:dyDescent="0.2">
      <c r="A815" s="37" t="s">
        <v>2319</v>
      </c>
      <c r="B815" s="38" t="s">
        <v>2990</v>
      </c>
      <c r="C815" s="39" t="s">
        <v>58</v>
      </c>
      <c r="D815" s="39" t="s">
        <v>2991</v>
      </c>
      <c r="E815" s="38" t="s">
        <v>2633</v>
      </c>
      <c r="F815" s="38" t="s">
        <v>3030</v>
      </c>
      <c r="G815" s="39">
        <v>21.65</v>
      </c>
      <c r="H815" s="40">
        <v>5.43</v>
      </c>
      <c r="I815" s="196"/>
    </row>
    <row r="816" spans="1:9" x14ac:dyDescent="0.2">
      <c r="A816" s="37" t="s">
        <v>2319</v>
      </c>
      <c r="B816" s="38" t="s">
        <v>2985</v>
      </c>
      <c r="C816" s="39" t="s">
        <v>58</v>
      </c>
      <c r="D816" s="39" t="s">
        <v>2986</v>
      </c>
      <c r="E816" s="38" t="s">
        <v>2633</v>
      </c>
      <c r="F816" s="38" t="s">
        <v>3030</v>
      </c>
      <c r="G816" s="39">
        <v>29.06</v>
      </c>
      <c r="H816" s="40">
        <v>7.29</v>
      </c>
      <c r="I816" s="196"/>
    </row>
    <row r="817" spans="1:9" x14ac:dyDescent="0.2">
      <c r="A817" s="37" t="s">
        <v>77</v>
      </c>
      <c r="B817" s="38" t="s">
        <v>1896</v>
      </c>
      <c r="C817" s="39" t="s">
        <v>58</v>
      </c>
      <c r="D817" s="39" t="s">
        <v>1897</v>
      </c>
      <c r="E817" s="38" t="s">
        <v>67</v>
      </c>
      <c r="F817" s="38" t="s">
        <v>3130</v>
      </c>
      <c r="G817" s="39">
        <v>0.35</v>
      </c>
      <c r="H817" s="40">
        <v>8.82</v>
      </c>
      <c r="I817" s="196"/>
    </row>
    <row r="818" spans="1:9" ht="19.5" x14ac:dyDescent="0.2">
      <c r="A818" s="37" t="s">
        <v>77</v>
      </c>
      <c r="B818" s="38" t="s">
        <v>3137</v>
      </c>
      <c r="C818" s="39" t="s">
        <v>65</v>
      </c>
      <c r="D818" s="39" t="s">
        <v>3138</v>
      </c>
      <c r="E818" s="38" t="s">
        <v>67</v>
      </c>
      <c r="F818" s="38" t="s">
        <v>6</v>
      </c>
      <c r="G818" s="39">
        <v>25.23</v>
      </c>
      <c r="H818" s="40">
        <v>25.23</v>
      </c>
      <c r="I818" s="196"/>
    </row>
    <row r="819" spans="1:9" ht="19.5" x14ac:dyDescent="0.2">
      <c r="A819" s="37" t="s">
        <v>77</v>
      </c>
      <c r="B819" s="38" t="s">
        <v>3085</v>
      </c>
      <c r="C819" s="39" t="s">
        <v>65</v>
      </c>
      <c r="D819" s="39" t="s">
        <v>3086</v>
      </c>
      <c r="E819" s="38" t="s">
        <v>67</v>
      </c>
      <c r="F819" s="38" t="s">
        <v>3130</v>
      </c>
      <c r="G819" s="39">
        <v>0.8</v>
      </c>
      <c r="H819" s="40">
        <v>20.16</v>
      </c>
      <c r="I819" s="196"/>
    </row>
    <row r="820" spans="1:9" ht="19.5" x14ac:dyDescent="0.2">
      <c r="A820" s="37" t="s">
        <v>77</v>
      </c>
      <c r="B820" s="38" t="s">
        <v>3095</v>
      </c>
      <c r="C820" s="39" t="s">
        <v>65</v>
      </c>
      <c r="D820" s="39" t="s">
        <v>3096</v>
      </c>
      <c r="E820" s="38" t="s">
        <v>3033</v>
      </c>
      <c r="F820" s="38" t="s">
        <v>16</v>
      </c>
      <c r="G820" s="39">
        <v>1.28</v>
      </c>
      <c r="H820" s="40">
        <v>7.68</v>
      </c>
      <c r="I820" s="196"/>
    </row>
    <row r="821" spans="1:9" ht="19.5" x14ac:dyDescent="0.2">
      <c r="A821" s="37" t="s">
        <v>77</v>
      </c>
      <c r="B821" s="38" t="s">
        <v>3091</v>
      </c>
      <c r="C821" s="39" t="s">
        <v>58</v>
      </c>
      <c r="D821" s="39" t="s">
        <v>3092</v>
      </c>
      <c r="E821" s="38" t="s">
        <v>67</v>
      </c>
      <c r="F821" s="38" t="s">
        <v>3133</v>
      </c>
      <c r="G821" s="39">
        <v>1.63</v>
      </c>
      <c r="H821" s="40">
        <v>82.15</v>
      </c>
      <c r="I821" s="196"/>
    </row>
    <row r="822" spans="1:9" x14ac:dyDescent="0.2">
      <c r="A822" s="37" t="s">
        <v>877</v>
      </c>
      <c r="B822" s="38" t="s">
        <v>44</v>
      </c>
      <c r="C822" s="39" t="s">
        <v>45</v>
      </c>
      <c r="D822" s="39" t="s">
        <v>3</v>
      </c>
      <c r="E822" s="38" t="s">
        <v>46</v>
      </c>
      <c r="F822" s="38" t="s">
        <v>47</v>
      </c>
      <c r="G822" s="39" t="s">
        <v>48</v>
      </c>
      <c r="H822" s="40" t="s">
        <v>4</v>
      </c>
      <c r="I822" s="196"/>
    </row>
    <row r="823" spans="1:9" ht="19.5" x14ac:dyDescent="0.2">
      <c r="A823" s="37" t="s">
        <v>62</v>
      </c>
      <c r="B823" s="38" t="s">
        <v>878</v>
      </c>
      <c r="C823" s="39" t="s">
        <v>65</v>
      </c>
      <c r="D823" s="39" t="s">
        <v>879</v>
      </c>
      <c r="E823" s="38" t="s">
        <v>148</v>
      </c>
      <c r="F823" s="38" t="s">
        <v>6</v>
      </c>
      <c r="G823" s="39">
        <v>13.7</v>
      </c>
      <c r="H823" s="40">
        <v>13.7</v>
      </c>
      <c r="I823" s="196"/>
    </row>
    <row r="824" spans="1:9" x14ac:dyDescent="0.2">
      <c r="A824" s="37" t="s">
        <v>2319</v>
      </c>
      <c r="B824" s="38" t="s">
        <v>2985</v>
      </c>
      <c r="C824" s="39" t="s">
        <v>58</v>
      </c>
      <c r="D824" s="39" t="s">
        <v>2986</v>
      </c>
      <c r="E824" s="38" t="s">
        <v>2633</v>
      </c>
      <c r="F824" s="38" t="s">
        <v>3139</v>
      </c>
      <c r="G824" s="39">
        <v>29.06</v>
      </c>
      <c r="H824" s="40">
        <v>3.77</v>
      </c>
      <c r="I824" s="196"/>
    </row>
    <row r="825" spans="1:9" x14ac:dyDescent="0.2">
      <c r="A825" s="37" t="s">
        <v>2319</v>
      </c>
      <c r="B825" s="38" t="s">
        <v>2990</v>
      </c>
      <c r="C825" s="39" t="s">
        <v>58</v>
      </c>
      <c r="D825" s="39" t="s">
        <v>2991</v>
      </c>
      <c r="E825" s="38" t="s">
        <v>2633</v>
      </c>
      <c r="F825" s="38" t="s">
        <v>3139</v>
      </c>
      <c r="G825" s="39">
        <v>21.65</v>
      </c>
      <c r="H825" s="40">
        <v>2.81</v>
      </c>
      <c r="I825" s="196"/>
    </row>
    <row r="826" spans="1:9" x14ac:dyDescent="0.2">
      <c r="A826" s="37" t="s">
        <v>77</v>
      </c>
      <c r="B826" s="38" t="s">
        <v>3140</v>
      </c>
      <c r="C826" s="39" t="s">
        <v>472</v>
      </c>
      <c r="D826" s="39" t="s">
        <v>3141</v>
      </c>
      <c r="E826" s="38" t="s">
        <v>148</v>
      </c>
      <c r="F826" s="38" t="s">
        <v>3142</v>
      </c>
      <c r="G826" s="39">
        <v>6.99</v>
      </c>
      <c r="H826" s="40">
        <v>7.12</v>
      </c>
      <c r="I826" s="196"/>
    </row>
    <row r="827" spans="1:9" x14ac:dyDescent="0.2">
      <c r="A827" s="37" t="s">
        <v>881</v>
      </c>
      <c r="B827" s="38" t="s">
        <v>44</v>
      </c>
      <c r="C827" s="39" t="s">
        <v>45</v>
      </c>
      <c r="D827" s="39" t="s">
        <v>3</v>
      </c>
      <c r="E827" s="38" t="s">
        <v>46</v>
      </c>
      <c r="F827" s="38" t="s">
        <v>47</v>
      </c>
      <c r="G827" s="39" t="s">
        <v>48</v>
      </c>
      <c r="H827" s="40" t="s">
        <v>4</v>
      </c>
      <c r="I827" s="196"/>
    </row>
    <row r="828" spans="1:9" ht="19.5" x14ac:dyDescent="0.2">
      <c r="A828" s="37" t="s">
        <v>62</v>
      </c>
      <c r="B828" s="38" t="s">
        <v>882</v>
      </c>
      <c r="C828" s="39" t="s">
        <v>65</v>
      </c>
      <c r="D828" s="39" t="s">
        <v>883</v>
      </c>
      <c r="E828" s="38" t="s">
        <v>148</v>
      </c>
      <c r="F828" s="38" t="s">
        <v>6</v>
      </c>
      <c r="G828" s="39">
        <v>18.510000000000002</v>
      </c>
      <c r="H828" s="40">
        <v>18.510000000000002</v>
      </c>
      <c r="I828" s="196"/>
    </row>
    <row r="829" spans="1:9" x14ac:dyDescent="0.2">
      <c r="A829" s="37" t="s">
        <v>2319</v>
      </c>
      <c r="B829" s="38" t="s">
        <v>2985</v>
      </c>
      <c r="C829" s="39" t="s">
        <v>58</v>
      </c>
      <c r="D829" s="39" t="s">
        <v>2986</v>
      </c>
      <c r="E829" s="38" t="s">
        <v>2633</v>
      </c>
      <c r="F829" s="38" t="s">
        <v>3143</v>
      </c>
      <c r="G829" s="39">
        <v>29.06</v>
      </c>
      <c r="H829" s="40">
        <v>4.0599999999999996</v>
      </c>
      <c r="I829" s="196"/>
    </row>
    <row r="830" spans="1:9" x14ac:dyDescent="0.2">
      <c r="A830" s="37" t="s">
        <v>2319</v>
      </c>
      <c r="B830" s="38" t="s">
        <v>2990</v>
      </c>
      <c r="C830" s="39" t="s">
        <v>58</v>
      </c>
      <c r="D830" s="39" t="s">
        <v>2991</v>
      </c>
      <c r="E830" s="38" t="s">
        <v>2633</v>
      </c>
      <c r="F830" s="38" t="s">
        <v>3143</v>
      </c>
      <c r="G830" s="39">
        <v>21.65</v>
      </c>
      <c r="H830" s="40">
        <v>3.03</v>
      </c>
      <c r="I830" s="196"/>
    </row>
    <row r="831" spans="1:9" x14ac:dyDescent="0.2">
      <c r="A831" s="37" t="s">
        <v>77</v>
      </c>
      <c r="B831" s="38" t="s">
        <v>3144</v>
      </c>
      <c r="C831" s="39" t="s">
        <v>472</v>
      </c>
      <c r="D831" s="39" t="s">
        <v>3145</v>
      </c>
      <c r="E831" s="38" t="s">
        <v>148</v>
      </c>
      <c r="F831" s="38" t="s">
        <v>3142</v>
      </c>
      <c r="G831" s="39">
        <v>11.2</v>
      </c>
      <c r="H831" s="40">
        <v>11.42</v>
      </c>
      <c r="I831" s="196"/>
    </row>
    <row r="832" spans="1:9" x14ac:dyDescent="0.2">
      <c r="A832" s="37" t="s">
        <v>885</v>
      </c>
      <c r="B832" s="38" t="s">
        <v>44</v>
      </c>
      <c r="C832" s="39" t="s">
        <v>45</v>
      </c>
      <c r="D832" s="39" t="s">
        <v>3</v>
      </c>
      <c r="E832" s="38" t="s">
        <v>46</v>
      </c>
      <c r="F832" s="38" t="s">
        <v>47</v>
      </c>
      <c r="G832" s="39" t="s">
        <v>48</v>
      </c>
      <c r="H832" s="40" t="s">
        <v>4</v>
      </c>
      <c r="I832" s="196"/>
    </row>
    <row r="833" spans="1:9" ht="19.5" x14ac:dyDescent="0.2">
      <c r="A833" s="37" t="s">
        <v>62</v>
      </c>
      <c r="B833" s="38" t="s">
        <v>886</v>
      </c>
      <c r="C833" s="39" t="s">
        <v>65</v>
      </c>
      <c r="D833" s="39" t="s">
        <v>887</v>
      </c>
      <c r="E833" s="38" t="s">
        <v>148</v>
      </c>
      <c r="F833" s="38" t="s">
        <v>6</v>
      </c>
      <c r="G833" s="39">
        <v>25.67</v>
      </c>
      <c r="H833" s="40">
        <v>25.67</v>
      </c>
      <c r="I833" s="196"/>
    </row>
    <row r="834" spans="1:9" x14ac:dyDescent="0.2">
      <c r="A834" s="37" t="s">
        <v>2319</v>
      </c>
      <c r="B834" s="38" t="s">
        <v>2985</v>
      </c>
      <c r="C834" s="39" t="s">
        <v>58</v>
      </c>
      <c r="D834" s="39" t="s">
        <v>2986</v>
      </c>
      <c r="E834" s="38" t="s">
        <v>2633</v>
      </c>
      <c r="F834" s="38" t="s">
        <v>2583</v>
      </c>
      <c r="G834" s="39">
        <v>29.06</v>
      </c>
      <c r="H834" s="40">
        <v>4.6399999999999997</v>
      </c>
      <c r="I834" s="196"/>
    </row>
    <row r="835" spans="1:9" x14ac:dyDescent="0.2">
      <c r="A835" s="37" t="s">
        <v>2319</v>
      </c>
      <c r="B835" s="38" t="s">
        <v>2990</v>
      </c>
      <c r="C835" s="39" t="s">
        <v>58</v>
      </c>
      <c r="D835" s="39" t="s">
        <v>2991</v>
      </c>
      <c r="E835" s="38" t="s">
        <v>2633</v>
      </c>
      <c r="F835" s="38" t="s">
        <v>2583</v>
      </c>
      <c r="G835" s="39">
        <v>21.65</v>
      </c>
      <c r="H835" s="40">
        <v>3.46</v>
      </c>
      <c r="I835" s="196"/>
    </row>
    <row r="836" spans="1:9" x14ac:dyDescent="0.2">
      <c r="A836" s="37" t="s">
        <v>77</v>
      </c>
      <c r="B836" s="38" t="s">
        <v>3146</v>
      </c>
      <c r="C836" s="39" t="s">
        <v>472</v>
      </c>
      <c r="D836" s="39" t="s">
        <v>3147</v>
      </c>
      <c r="E836" s="38" t="s">
        <v>148</v>
      </c>
      <c r="F836" s="38" t="s">
        <v>3142</v>
      </c>
      <c r="G836" s="39">
        <v>17.23</v>
      </c>
      <c r="H836" s="40">
        <v>17.57</v>
      </c>
      <c r="I836" s="196"/>
    </row>
    <row r="837" spans="1:9" x14ac:dyDescent="0.2">
      <c r="A837" s="37" t="s">
        <v>889</v>
      </c>
      <c r="B837" s="38" t="s">
        <v>44</v>
      </c>
      <c r="C837" s="39" t="s">
        <v>45</v>
      </c>
      <c r="D837" s="39" t="s">
        <v>3</v>
      </c>
      <c r="E837" s="38" t="s">
        <v>46</v>
      </c>
      <c r="F837" s="38" t="s">
        <v>47</v>
      </c>
      <c r="G837" s="39" t="s">
        <v>48</v>
      </c>
      <c r="H837" s="40" t="s">
        <v>4</v>
      </c>
      <c r="I837" s="196"/>
    </row>
    <row r="838" spans="1:9" ht="19.5" x14ac:dyDescent="0.2">
      <c r="A838" s="37" t="s">
        <v>62</v>
      </c>
      <c r="B838" s="38" t="s">
        <v>890</v>
      </c>
      <c r="C838" s="39" t="s">
        <v>65</v>
      </c>
      <c r="D838" s="39" t="s">
        <v>891</v>
      </c>
      <c r="E838" s="38" t="s">
        <v>148</v>
      </c>
      <c r="F838" s="38" t="s">
        <v>6</v>
      </c>
      <c r="G838" s="39">
        <v>35.79</v>
      </c>
      <c r="H838" s="40">
        <v>35.79</v>
      </c>
      <c r="I838" s="196"/>
    </row>
    <row r="839" spans="1:9" x14ac:dyDescent="0.2">
      <c r="A839" s="37" t="s">
        <v>2319</v>
      </c>
      <c r="B839" s="38" t="s">
        <v>2985</v>
      </c>
      <c r="C839" s="39" t="s">
        <v>58</v>
      </c>
      <c r="D839" s="39" t="s">
        <v>2986</v>
      </c>
      <c r="E839" s="38" t="s">
        <v>2633</v>
      </c>
      <c r="F839" s="38" t="s">
        <v>2987</v>
      </c>
      <c r="G839" s="39">
        <v>29.06</v>
      </c>
      <c r="H839" s="40">
        <v>4.9400000000000004</v>
      </c>
      <c r="I839" s="196"/>
    </row>
    <row r="840" spans="1:9" x14ac:dyDescent="0.2">
      <c r="A840" s="37" t="s">
        <v>2319</v>
      </c>
      <c r="B840" s="38" t="s">
        <v>2990</v>
      </c>
      <c r="C840" s="39" t="s">
        <v>58</v>
      </c>
      <c r="D840" s="39" t="s">
        <v>2991</v>
      </c>
      <c r="E840" s="38" t="s">
        <v>2633</v>
      </c>
      <c r="F840" s="38" t="s">
        <v>2987</v>
      </c>
      <c r="G840" s="39">
        <v>21.65</v>
      </c>
      <c r="H840" s="40">
        <v>3.68</v>
      </c>
      <c r="I840" s="196"/>
    </row>
    <row r="841" spans="1:9" x14ac:dyDescent="0.2">
      <c r="A841" s="37" t="s">
        <v>77</v>
      </c>
      <c r="B841" s="38" t="s">
        <v>3148</v>
      </c>
      <c r="C841" s="39" t="s">
        <v>472</v>
      </c>
      <c r="D841" s="39" t="s">
        <v>3149</v>
      </c>
      <c r="E841" s="38" t="s">
        <v>148</v>
      </c>
      <c r="F841" s="38" t="s">
        <v>3142</v>
      </c>
      <c r="G841" s="39">
        <v>26.64</v>
      </c>
      <c r="H841" s="40">
        <v>27.17</v>
      </c>
      <c r="I841" s="196"/>
    </row>
    <row r="842" spans="1:9" x14ac:dyDescent="0.2">
      <c r="A842" s="37" t="s">
        <v>893</v>
      </c>
      <c r="B842" s="38" t="s">
        <v>44</v>
      </c>
      <c r="C842" s="39" t="s">
        <v>45</v>
      </c>
      <c r="D842" s="39" t="s">
        <v>3</v>
      </c>
      <c r="E842" s="38" t="s">
        <v>46</v>
      </c>
      <c r="F842" s="38" t="s">
        <v>47</v>
      </c>
      <c r="G842" s="39" t="s">
        <v>48</v>
      </c>
      <c r="H842" s="40" t="s">
        <v>4</v>
      </c>
      <c r="I842" s="196"/>
    </row>
    <row r="843" spans="1:9" ht="19.5" x14ac:dyDescent="0.2">
      <c r="A843" s="37" t="s">
        <v>62</v>
      </c>
      <c r="B843" s="38" t="s">
        <v>894</v>
      </c>
      <c r="C843" s="39" t="s">
        <v>65</v>
      </c>
      <c r="D843" s="39" t="s">
        <v>895</v>
      </c>
      <c r="E843" s="38" t="s">
        <v>148</v>
      </c>
      <c r="F843" s="38" t="s">
        <v>6</v>
      </c>
      <c r="G843" s="39">
        <v>49.37</v>
      </c>
      <c r="H843" s="40">
        <v>49.37</v>
      </c>
      <c r="I843" s="196"/>
    </row>
    <row r="844" spans="1:9" x14ac:dyDescent="0.2">
      <c r="A844" s="37" t="s">
        <v>2319</v>
      </c>
      <c r="B844" s="38" t="s">
        <v>2985</v>
      </c>
      <c r="C844" s="39" t="s">
        <v>58</v>
      </c>
      <c r="D844" s="39" t="s">
        <v>2986</v>
      </c>
      <c r="E844" s="38" t="s">
        <v>2633</v>
      </c>
      <c r="F844" s="38" t="s">
        <v>3150</v>
      </c>
      <c r="G844" s="39">
        <v>29.06</v>
      </c>
      <c r="H844" s="40">
        <v>6.1</v>
      </c>
      <c r="I844" s="196"/>
    </row>
    <row r="845" spans="1:9" x14ac:dyDescent="0.2">
      <c r="A845" s="37" t="s">
        <v>2319</v>
      </c>
      <c r="B845" s="38" t="s">
        <v>2990</v>
      </c>
      <c r="C845" s="39" t="s">
        <v>58</v>
      </c>
      <c r="D845" s="39" t="s">
        <v>2991</v>
      </c>
      <c r="E845" s="38" t="s">
        <v>2633</v>
      </c>
      <c r="F845" s="38" t="s">
        <v>3150</v>
      </c>
      <c r="G845" s="39">
        <v>21.65</v>
      </c>
      <c r="H845" s="40">
        <v>4.54</v>
      </c>
      <c r="I845" s="196"/>
    </row>
    <row r="846" spans="1:9" x14ac:dyDescent="0.2">
      <c r="A846" s="37" t="s">
        <v>77</v>
      </c>
      <c r="B846" s="38" t="s">
        <v>3151</v>
      </c>
      <c r="C846" s="39" t="s">
        <v>472</v>
      </c>
      <c r="D846" s="39" t="s">
        <v>3152</v>
      </c>
      <c r="E846" s="38" t="s">
        <v>148</v>
      </c>
      <c r="F846" s="38" t="s">
        <v>3142</v>
      </c>
      <c r="G846" s="39">
        <v>37.979999999999997</v>
      </c>
      <c r="H846" s="40">
        <v>38.729999999999997</v>
      </c>
      <c r="I846" s="196"/>
    </row>
    <row r="847" spans="1:9" x14ac:dyDescent="0.2">
      <c r="A847" s="37" t="s">
        <v>900</v>
      </c>
      <c r="B847" s="38" t="s">
        <v>44</v>
      </c>
      <c r="C847" s="39" t="s">
        <v>45</v>
      </c>
      <c r="D847" s="39" t="s">
        <v>3</v>
      </c>
      <c r="E847" s="38" t="s">
        <v>46</v>
      </c>
      <c r="F847" s="38" t="s">
        <v>47</v>
      </c>
      <c r="G847" s="39" t="s">
        <v>48</v>
      </c>
      <c r="H847" s="40" t="s">
        <v>4</v>
      </c>
      <c r="I847" s="196"/>
    </row>
    <row r="848" spans="1:9" ht="19.5" x14ac:dyDescent="0.2">
      <c r="A848" s="37" t="s">
        <v>62</v>
      </c>
      <c r="B848" s="38" t="s">
        <v>901</v>
      </c>
      <c r="C848" s="39" t="s">
        <v>65</v>
      </c>
      <c r="D848" s="39" t="s">
        <v>902</v>
      </c>
      <c r="E848" s="38" t="s">
        <v>67</v>
      </c>
      <c r="F848" s="38" t="s">
        <v>6</v>
      </c>
      <c r="G848" s="39">
        <v>1619.49</v>
      </c>
      <c r="H848" s="40">
        <v>1619.49</v>
      </c>
      <c r="I848" s="196"/>
    </row>
    <row r="849" spans="1:9" x14ac:dyDescent="0.2">
      <c r="A849" s="37" t="s">
        <v>2319</v>
      </c>
      <c r="B849" s="38" t="s">
        <v>2990</v>
      </c>
      <c r="C849" s="39" t="s">
        <v>58</v>
      </c>
      <c r="D849" s="39" t="s">
        <v>2991</v>
      </c>
      <c r="E849" s="38" t="s">
        <v>2633</v>
      </c>
      <c r="F849" s="38" t="s">
        <v>16</v>
      </c>
      <c r="G849" s="39">
        <v>21.65</v>
      </c>
      <c r="H849" s="40">
        <v>129.9</v>
      </c>
      <c r="I849" s="196"/>
    </row>
    <row r="850" spans="1:9" x14ac:dyDescent="0.2">
      <c r="A850" s="37" t="s">
        <v>2319</v>
      </c>
      <c r="B850" s="38" t="s">
        <v>2985</v>
      </c>
      <c r="C850" s="39" t="s">
        <v>58</v>
      </c>
      <c r="D850" s="39" t="s">
        <v>2986</v>
      </c>
      <c r="E850" s="38" t="s">
        <v>2633</v>
      </c>
      <c r="F850" s="38" t="s">
        <v>16</v>
      </c>
      <c r="G850" s="39">
        <v>29.06</v>
      </c>
      <c r="H850" s="40">
        <v>174.36</v>
      </c>
      <c r="I850" s="196"/>
    </row>
    <row r="851" spans="1:9" ht="19.5" x14ac:dyDescent="0.2">
      <c r="A851" s="37" t="s">
        <v>77</v>
      </c>
      <c r="B851" s="38" t="s">
        <v>3153</v>
      </c>
      <c r="C851" s="39" t="s">
        <v>472</v>
      </c>
      <c r="D851" s="39" t="s">
        <v>3154</v>
      </c>
      <c r="E851" s="38" t="s">
        <v>67</v>
      </c>
      <c r="F851" s="38" t="s">
        <v>6</v>
      </c>
      <c r="G851" s="39">
        <v>1315.23</v>
      </c>
      <c r="H851" s="40">
        <v>1315.23</v>
      </c>
      <c r="I851" s="196"/>
    </row>
    <row r="852" spans="1:9" x14ac:dyDescent="0.2">
      <c r="A852" s="37" t="s">
        <v>905</v>
      </c>
      <c r="B852" s="38" t="s">
        <v>44</v>
      </c>
      <c r="C852" s="39" t="s">
        <v>45</v>
      </c>
      <c r="D852" s="39" t="s">
        <v>3</v>
      </c>
      <c r="E852" s="38" t="s">
        <v>46</v>
      </c>
      <c r="F852" s="38" t="s">
        <v>47</v>
      </c>
      <c r="G852" s="39" t="s">
        <v>48</v>
      </c>
      <c r="H852" s="40" t="s">
        <v>4</v>
      </c>
      <c r="I852" s="196"/>
    </row>
    <row r="853" spans="1:9" ht="29.25" x14ac:dyDescent="0.2">
      <c r="A853" s="37" t="s">
        <v>62</v>
      </c>
      <c r="B853" s="38" t="s">
        <v>906</v>
      </c>
      <c r="C853" s="39" t="s">
        <v>65</v>
      </c>
      <c r="D853" s="39" t="s">
        <v>907</v>
      </c>
      <c r="E853" s="38" t="s">
        <v>67</v>
      </c>
      <c r="F853" s="38" t="s">
        <v>6</v>
      </c>
      <c r="G853" s="39">
        <v>575.65</v>
      </c>
      <c r="H853" s="40">
        <v>575.65</v>
      </c>
      <c r="I853" s="196"/>
    </row>
    <row r="854" spans="1:9" ht="29.25" x14ac:dyDescent="0.2">
      <c r="A854" s="37" t="s">
        <v>2319</v>
      </c>
      <c r="B854" s="38" t="s">
        <v>3155</v>
      </c>
      <c r="C854" s="39" t="s">
        <v>58</v>
      </c>
      <c r="D854" s="39" t="s">
        <v>3156</v>
      </c>
      <c r="E854" s="38" t="s">
        <v>107</v>
      </c>
      <c r="F854" s="38" t="s">
        <v>3157</v>
      </c>
      <c r="G854" s="39">
        <v>683.03</v>
      </c>
      <c r="H854" s="40">
        <v>13.11</v>
      </c>
      <c r="I854" s="196"/>
    </row>
    <row r="855" spans="1:9" x14ac:dyDescent="0.2">
      <c r="A855" s="37" t="s">
        <v>2319</v>
      </c>
      <c r="B855" s="38" t="s">
        <v>2990</v>
      </c>
      <c r="C855" s="39" t="s">
        <v>58</v>
      </c>
      <c r="D855" s="39" t="s">
        <v>2991</v>
      </c>
      <c r="E855" s="38" t="s">
        <v>2633</v>
      </c>
      <c r="F855" s="38" t="s">
        <v>3158</v>
      </c>
      <c r="G855" s="39">
        <v>21.65</v>
      </c>
      <c r="H855" s="40">
        <v>13.71</v>
      </c>
      <c r="I855" s="196"/>
    </row>
    <row r="856" spans="1:9" x14ac:dyDescent="0.2">
      <c r="A856" s="37" t="s">
        <v>2319</v>
      </c>
      <c r="B856" s="38" t="s">
        <v>2985</v>
      </c>
      <c r="C856" s="39" t="s">
        <v>58</v>
      </c>
      <c r="D856" s="39" t="s">
        <v>2986</v>
      </c>
      <c r="E856" s="38" t="s">
        <v>2633</v>
      </c>
      <c r="F856" s="38" t="s">
        <v>3158</v>
      </c>
      <c r="G856" s="39">
        <v>29.06</v>
      </c>
      <c r="H856" s="40">
        <v>18.41</v>
      </c>
      <c r="I856" s="196"/>
    </row>
    <row r="857" spans="1:9" ht="19.5" x14ac:dyDescent="0.2">
      <c r="A857" s="37" t="s">
        <v>77</v>
      </c>
      <c r="B857" s="38" t="s">
        <v>3159</v>
      </c>
      <c r="C857" s="39" t="s">
        <v>58</v>
      </c>
      <c r="D857" s="39" t="s">
        <v>3160</v>
      </c>
      <c r="E857" s="38" t="s">
        <v>67</v>
      </c>
      <c r="F857" s="38" t="s">
        <v>6</v>
      </c>
      <c r="G857" s="39">
        <v>530.41999999999996</v>
      </c>
      <c r="H857" s="40">
        <v>530.41999999999996</v>
      </c>
      <c r="I857" s="196"/>
    </row>
    <row r="858" spans="1:9" x14ac:dyDescent="0.2">
      <c r="A858" s="37" t="s">
        <v>909</v>
      </c>
      <c r="B858" s="38" t="s">
        <v>44</v>
      </c>
      <c r="C858" s="39" t="s">
        <v>45</v>
      </c>
      <c r="D858" s="39" t="s">
        <v>3</v>
      </c>
      <c r="E858" s="38" t="s">
        <v>46</v>
      </c>
      <c r="F858" s="38" t="s">
        <v>47</v>
      </c>
      <c r="G858" s="39" t="s">
        <v>48</v>
      </c>
      <c r="H858" s="40" t="s">
        <v>4</v>
      </c>
      <c r="I858" s="196"/>
    </row>
    <row r="859" spans="1:9" ht="19.5" x14ac:dyDescent="0.2">
      <c r="A859" s="37" t="s">
        <v>62</v>
      </c>
      <c r="B859" s="38" t="s">
        <v>910</v>
      </c>
      <c r="C859" s="39" t="s">
        <v>65</v>
      </c>
      <c r="D859" s="39" t="s">
        <v>911</v>
      </c>
      <c r="E859" s="38" t="s">
        <v>67</v>
      </c>
      <c r="F859" s="38" t="s">
        <v>6</v>
      </c>
      <c r="G859" s="39">
        <v>644.22</v>
      </c>
      <c r="H859" s="40">
        <v>644.22</v>
      </c>
      <c r="I859" s="196"/>
    </row>
    <row r="860" spans="1:9" ht="29.25" x14ac:dyDescent="0.2">
      <c r="A860" s="37" t="s">
        <v>2319</v>
      </c>
      <c r="B860" s="38" t="s">
        <v>3155</v>
      </c>
      <c r="C860" s="39" t="s">
        <v>58</v>
      </c>
      <c r="D860" s="39" t="s">
        <v>3156</v>
      </c>
      <c r="E860" s="38" t="s">
        <v>107</v>
      </c>
      <c r="F860" s="38" t="s">
        <v>3161</v>
      </c>
      <c r="G860" s="39">
        <v>683.03</v>
      </c>
      <c r="H860" s="40">
        <v>9.15</v>
      </c>
      <c r="I860" s="196"/>
    </row>
    <row r="861" spans="1:9" x14ac:dyDescent="0.2">
      <c r="A861" s="37" t="s">
        <v>2319</v>
      </c>
      <c r="B861" s="38" t="s">
        <v>2990</v>
      </c>
      <c r="C861" s="39" t="s">
        <v>58</v>
      </c>
      <c r="D861" s="39" t="s">
        <v>2991</v>
      </c>
      <c r="E861" s="38" t="s">
        <v>2633</v>
      </c>
      <c r="F861" s="38" t="s">
        <v>3162</v>
      </c>
      <c r="G861" s="39">
        <v>21.65</v>
      </c>
      <c r="H861" s="40">
        <v>11.55</v>
      </c>
      <c r="I861" s="196"/>
    </row>
    <row r="862" spans="1:9" x14ac:dyDescent="0.2">
      <c r="A862" s="37" t="s">
        <v>2319</v>
      </c>
      <c r="B862" s="38" t="s">
        <v>2985</v>
      </c>
      <c r="C862" s="39" t="s">
        <v>58</v>
      </c>
      <c r="D862" s="39" t="s">
        <v>2986</v>
      </c>
      <c r="E862" s="38" t="s">
        <v>2633</v>
      </c>
      <c r="F862" s="38" t="s">
        <v>3162</v>
      </c>
      <c r="G862" s="39">
        <v>29.06</v>
      </c>
      <c r="H862" s="40">
        <v>15.5</v>
      </c>
      <c r="I862" s="196"/>
    </row>
    <row r="863" spans="1:9" ht="19.5" x14ac:dyDescent="0.2">
      <c r="A863" s="37" t="s">
        <v>77</v>
      </c>
      <c r="B863" s="38" t="s">
        <v>3163</v>
      </c>
      <c r="C863" s="39" t="s">
        <v>58</v>
      </c>
      <c r="D863" s="39" t="s">
        <v>3164</v>
      </c>
      <c r="E863" s="38" t="s">
        <v>67</v>
      </c>
      <c r="F863" s="38" t="s">
        <v>6</v>
      </c>
      <c r="G863" s="39">
        <v>440.12</v>
      </c>
      <c r="H863" s="40">
        <v>440.12</v>
      </c>
      <c r="I863" s="196"/>
    </row>
    <row r="864" spans="1:9" x14ac:dyDescent="0.2">
      <c r="A864" s="37" t="s">
        <v>77</v>
      </c>
      <c r="B864" s="38" t="s">
        <v>3165</v>
      </c>
      <c r="C864" s="39" t="s">
        <v>58</v>
      </c>
      <c r="D864" s="39" t="s">
        <v>3166</v>
      </c>
      <c r="E864" s="38" t="s">
        <v>2008</v>
      </c>
      <c r="F864" s="38" t="s">
        <v>3167</v>
      </c>
      <c r="G864" s="39">
        <v>134.32</v>
      </c>
      <c r="H864" s="40">
        <v>167.9</v>
      </c>
      <c r="I864" s="196"/>
    </row>
    <row r="865" spans="1:9" x14ac:dyDescent="0.2">
      <c r="A865" s="37" t="s">
        <v>913</v>
      </c>
      <c r="B865" s="38" t="s">
        <v>44</v>
      </c>
      <c r="C865" s="39" t="s">
        <v>45</v>
      </c>
      <c r="D865" s="39" t="s">
        <v>3</v>
      </c>
      <c r="E865" s="38" t="s">
        <v>46</v>
      </c>
      <c r="F865" s="38" t="s">
        <v>47</v>
      </c>
      <c r="G865" s="39" t="s">
        <v>48</v>
      </c>
      <c r="H865" s="40" t="s">
        <v>4</v>
      </c>
      <c r="I865" s="196"/>
    </row>
    <row r="866" spans="1:9" ht="19.5" x14ac:dyDescent="0.2">
      <c r="A866" s="37" t="s">
        <v>62</v>
      </c>
      <c r="B866" s="38" t="s">
        <v>914</v>
      </c>
      <c r="C866" s="39" t="s">
        <v>65</v>
      </c>
      <c r="D866" s="39" t="s">
        <v>915</v>
      </c>
      <c r="E866" s="38" t="s">
        <v>67</v>
      </c>
      <c r="F866" s="38" t="s">
        <v>6</v>
      </c>
      <c r="G866" s="39">
        <v>751.3</v>
      </c>
      <c r="H866" s="40">
        <v>751.3</v>
      </c>
      <c r="I866" s="196"/>
    </row>
    <row r="867" spans="1:9" ht="29.25" x14ac:dyDescent="0.2">
      <c r="A867" s="37" t="s">
        <v>2319</v>
      </c>
      <c r="B867" s="38" t="s">
        <v>3155</v>
      </c>
      <c r="C867" s="39" t="s">
        <v>58</v>
      </c>
      <c r="D867" s="39" t="s">
        <v>3156</v>
      </c>
      <c r="E867" s="38" t="s">
        <v>107</v>
      </c>
      <c r="F867" s="38" t="s">
        <v>3168</v>
      </c>
      <c r="G867" s="39">
        <v>683.03</v>
      </c>
      <c r="H867" s="40">
        <v>9.83</v>
      </c>
      <c r="I867" s="196"/>
    </row>
    <row r="868" spans="1:9" x14ac:dyDescent="0.2">
      <c r="A868" s="37" t="s">
        <v>2319</v>
      </c>
      <c r="B868" s="38" t="s">
        <v>2990</v>
      </c>
      <c r="C868" s="39" t="s">
        <v>58</v>
      </c>
      <c r="D868" s="39" t="s">
        <v>2991</v>
      </c>
      <c r="E868" s="38" t="s">
        <v>2633</v>
      </c>
      <c r="F868" s="38" t="s">
        <v>3169</v>
      </c>
      <c r="G868" s="39">
        <v>21.65</v>
      </c>
      <c r="H868" s="40">
        <v>11.57</v>
      </c>
      <c r="I868" s="196"/>
    </row>
    <row r="869" spans="1:9" x14ac:dyDescent="0.2">
      <c r="A869" s="37" t="s">
        <v>2319</v>
      </c>
      <c r="B869" s="38" t="s">
        <v>2985</v>
      </c>
      <c r="C869" s="39" t="s">
        <v>58</v>
      </c>
      <c r="D869" s="39" t="s">
        <v>2986</v>
      </c>
      <c r="E869" s="38" t="s">
        <v>2633</v>
      </c>
      <c r="F869" s="38" t="s">
        <v>3169</v>
      </c>
      <c r="G869" s="39">
        <v>29.06</v>
      </c>
      <c r="H869" s="40">
        <v>15.53</v>
      </c>
      <c r="I869" s="196"/>
    </row>
    <row r="870" spans="1:9" ht="19.5" x14ac:dyDescent="0.2">
      <c r="A870" s="37" t="s">
        <v>77</v>
      </c>
      <c r="B870" s="38" t="s">
        <v>3170</v>
      </c>
      <c r="C870" s="39" t="s">
        <v>58</v>
      </c>
      <c r="D870" s="39" t="s">
        <v>3171</v>
      </c>
      <c r="E870" s="38" t="s">
        <v>67</v>
      </c>
      <c r="F870" s="38" t="s">
        <v>6</v>
      </c>
      <c r="G870" s="39">
        <v>462.52</v>
      </c>
      <c r="H870" s="40">
        <v>462.52</v>
      </c>
      <c r="I870" s="196"/>
    </row>
    <row r="871" spans="1:9" x14ac:dyDescent="0.2">
      <c r="A871" s="37" t="s">
        <v>77</v>
      </c>
      <c r="B871" s="38" t="s">
        <v>3165</v>
      </c>
      <c r="C871" s="39" t="s">
        <v>58</v>
      </c>
      <c r="D871" s="39" t="s">
        <v>3166</v>
      </c>
      <c r="E871" s="38" t="s">
        <v>2008</v>
      </c>
      <c r="F871" s="38" t="s">
        <v>3172</v>
      </c>
      <c r="G871" s="39">
        <v>134.32</v>
      </c>
      <c r="H871" s="40">
        <v>251.85</v>
      </c>
      <c r="I871" s="196"/>
    </row>
    <row r="872" spans="1:9" x14ac:dyDescent="0.2">
      <c r="A872" s="37" t="s">
        <v>929</v>
      </c>
      <c r="B872" s="38" t="s">
        <v>44</v>
      </c>
      <c r="C872" s="39" t="s">
        <v>45</v>
      </c>
      <c r="D872" s="39" t="s">
        <v>3</v>
      </c>
      <c r="E872" s="38" t="s">
        <v>46</v>
      </c>
      <c r="F872" s="38" t="s">
        <v>47</v>
      </c>
      <c r="G872" s="39" t="s">
        <v>48</v>
      </c>
      <c r="H872" s="40" t="s">
        <v>4</v>
      </c>
      <c r="I872" s="196"/>
    </row>
    <row r="873" spans="1:9" x14ac:dyDescent="0.2">
      <c r="A873" s="37" t="s">
        <v>62</v>
      </c>
      <c r="B873" s="38" t="s">
        <v>930</v>
      </c>
      <c r="C873" s="39" t="s">
        <v>65</v>
      </c>
      <c r="D873" s="39" t="s">
        <v>931</v>
      </c>
      <c r="E873" s="38" t="s">
        <v>67</v>
      </c>
      <c r="F873" s="38" t="s">
        <v>6</v>
      </c>
      <c r="G873" s="39">
        <v>421.49</v>
      </c>
      <c r="H873" s="40">
        <v>421.49</v>
      </c>
      <c r="I873" s="196"/>
    </row>
    <row r="874" spans="1:9" x14ac:dyDescent="0.2">
      <c r="A874" s="37" t="s">
        <v>2319</v>
      </c>
      <c r="B874" s="38" t="s">
        <v>2990</v>
      </c>
      <c r="C874" s="39" t="s">
        <v>58</v>
      </c>
      <c r="D874" s="39" t="s">
        <v>2991</v>
      </c>
      <c r="E874" s="38" t="s">
        <v>2633</v>
      </c>
      <c r="F874" s="38" t="s">
        <v>3173</v>
      </c>
      <c r="G874" s="39">
        <v>21.65</v>
      </c>
      <c r="H874" s="40">
        <v>12.29</v>
      </c>
      <c r="I874" s="196"/>
    </row>
    <row r="875" spans="1:9" x14ac:dyDescent="0.2">
      <c r="A875" s="37" t="s">
        <v>2319</v>
      </c>
      <c r="B875" s="38" t="s">
        <v>2985</v>
      </c>
      <c r="C875" s="39" t="s">
        <v>58</v>
      </c>
      <c r="D875" s="39" t="s">
        <v>2986</v>
      </c>
      <c r="E875" s="38" t="s">
        <v>2633</v>
      </c>
      <c r="F875" s="38" t="s">
        <v>3173</v>
      </c>
      <c r="G875" s="39">
        <v>29.06</v>
      </c>
      <c r="H875" s="40">
        <v>16.489999999999998</v>
      </c>
      <c r="I875" s="196"/>
    </row>
    <row r="876" spans="1:9" ht="19.5" x14ac:dyDescent="0.2">
      <c r="A876" s="37" t="s">
        <v>77</v>
      </c>
      <c r="B876" s="38" t="s">
        <v>3174</v>
      </c>
      <c r="C876" s="39" t="s">
        <v>58</v>
      </c>
      <c r="D876" s="39" t="s">
        <v>3175</v>
      </c>
      <c r="E876" s="38" t="s">
        <v>67</v>
      </c>
      <c r="F876" s="38" t="s">
        <v>10</v>
      </c>
      <c r="G876" s="39">
        <v>2.39</v>
      </c>
      <c r="H876" s="40">
        <v>7.17</v>
      </c>
      <c r="I876" s="196"/>
    </row>
    <row r="877" spans="1:9" x14ac:dyDescent="0.2">
      <c r="A877" s="37" t="s">
        <v>77</v>
      </c>
      <c r="B877" s="38" t="s">
        <v>592</v>
      </c>
      <c r="C877" s="39" t="s">
        <v>58</v>
      </c>
      <c r="D877" s="39" t="s">
        <v>593</v>
      </c>
      <c r="E877" s="38" t="s">
        <v>67</v>
      </c>
      <c r="F877" s="38" t="s">
        <v>6</v>
      </c>
      <c r="G877" s="39">
        <v>385.54</v>
      </c>
      <c r="H877" s="40">
        <v>385.54</v>
      </c>
      <c r="I877" s="196"/>
    </row>
    <row r="878" spans="1:9" x14ac:dyDescent="0.2">
      <c r="A878" s="37" t="s">
        <v>933</v>
      </c>
      <c r="B878" s="38" t="s">
        <v>44</v>
      </c>
      <c r="C878" s="39" t="s">
        <v>45</v>
      </c>
      <c r="D878" s="39" t="s">
        <v>3</v>
      </c>
      <c r="E878" s="38" t="s">
        <v>46</v>
      </c>
      <c r="F878" s="38" t="s">
        <v>47</v>
      </c>
      <c r="G878" s="39" t="s">
        <v>48</v>
      </c>
      <c r="H878" s="40" t="s">
        <v>4</v>
      </c>
      <c r="I878" s="196"/>
    </row>
    <row r="879" spans="1:9" x14ac:dyDescent="0.2">
      <c r="A879" s="37" t="s">
        <v>62</v>
      </c>
      <c r="B879" s="38" t="s">
        <v>934</v>
      </c>
      <c r="C879" s="39" t="s">
        <v>65</v>
      </c>
      <c r="D879" s="39" t="s">
        <v>935</v>
      </c>
      <c r="E879" s="38" t="s">
        <v>67</v>
      </c>
      <c r="F879" s="38" t="s">
        <v>6</v>
      </c>
      <c r="G879" s="39">
        <v>1897.55</v>
      </c>
      <c r="H879" s="40">
        <v>1897.55</v>
      </c>
      <c r="I879" s="196"/>
    </row>
    <row r="880" spans="1:9" x14ac:dyDescent="0.2">
      <c r="A880" s="37" t="s">
        <v>2319</v>
      </c>
      <c r="B880" s="38" t="s">
        <v>2990</v>
      </c>
      <c r="C880" s="39" t="s">
        <v>58</v>
      </c>
      <c r="D880" s="39" t="s">
        <v>2991</v>
      </c>
      <c r="E880" s="38" t="s">
        <v>2633</v>
      </c>
      <c r="F880" s="38" t="s">
        <v>3176</v>
      </c>
      <c r="G880" s="39">
        <v>21.65</v>
      </c>
      <c r="H880" s="40">
        <v>28.64</v>
      </c>
      <c r="I880" s="196"/>
    </row>
    <row r="881" spans="1:9" x14ac:dyDescent="0.2">
      <c r="A881" s="37" t="s">
        <v>2319</v>
      </c>
      <c r="B881" s="38" t="s">
        <v>2985</v>
      </c>
      <c r="C881" s="39" t="s">
        <v>58</v>
      </c>
      <c r="D881" s="39" t="s">
        <v>2986</v>
      </c>
      <c r="E881" s="38" t="s">
        <v>2633</v>
      </c>
      <c r="F881" s="38" t="s">
        <v>3176</v>
      </c>
      <c r="G881" s="39">
        <v>29.06</v>
      </c>
      <c r="H881" s="40">
        <v>38.450000000000003</v>
      </c>
      <c r="I881" s="196"/>
    </row>
    <row r="882" spans="1:9" ht="19.5" x14ac:dyDescent="0.2">
      <c r="A882" s="37" t="s">
        <v>77</v>
      </c>
      <c r="B882" s="38" t="s">
        <v>3177</v>
      </c>
      <c r="C882" s="39" t="s">
        <v>58</v>
      </c>
      <c r="D882" s="39" t="s">
        <v>3178</v>
      </c>
      <c r="E882" s="38" t="s">
        <v>67</v>
      </c>
      <c r="F882" s="38" t="s">
        <v>10</v>
      </c>
      <c r="G882" s="39">
        <v>13.99</v>
      </c>
      <c r="H882" s="40">
        <v>41.97</v>
      </c>
      <c r="I882" s="196"/>
    </row>
    <row r="883" spans="1:9" ht="19.5" x14ac:dyDescent="0.2">
      <c r="A883" s="37" t="s">
        <v>77</v>
      </c>
      <c r="B883" s="38" t="s">
        <v>3179</v>
      </c>
      <c r="C883" s="39" t="s">
        <v>58</v>
      </c>
      <c r="D883" s="39" t="s">
        <v>3180</v>
      </c>
      <c r="E883" s="38" t="s">
        <v>67</v>
      </c>
      <c r="F883" s="38" t="s">
        <v>6</v>
      </c>
      <c r="G883" s="39">
        <v>1788.49</v>
      </c>
      <c r="H883" s="40">
        <v>1788.49</v>
      </c>
      <c r="I883" s="196"/>
    </row>
    <row r="884" spans="1:9" x14ac:dyDescent="0.2">
      <c r="A884" s="37" t="s">
        <v>937</v>
      </c>
      <c r="B884" s="38" t="s">
        <v>44</v>
      </c>
      <c r="C884" s="39" t="s">
        <v>45</v>
      </c>
      <c r="D884" s="39" t="s">
        <v>3</v>
      </c>
      <c r="E884" s="38" t="s">
        <v>46</v>
      </c>
      <c r="F884" s="38" t="s">
        <v>47</v>
      </c>
      <c r="G884" s="39" t="s">
        <v>48</v>
      </c>
      <c r="H884" s="40" t="s">
        <v>4</v>
      </c>
      <c r="I884" s="196"/>
    </row>
    <row r="885" spans="1:9" ht="19.5" x14ac:dyDescent="0.2">
      <c r="A885" s="37" t="s">
        <v>62</v>
      </c>
      <c r="B885" s="38" t="s">
        <v>938</v>
      </c>
      <c r="C885" s="39" t="s">
        <v>65</v>
      </c>
      <c r="D885" s="39" t="s">
        <v>939</v>
      </c>
      <c r="E885" s="38" t="s">
        <v>67</v>
      </c>
      <c r="F885" s="38" t="s">
        <v>6</v>
      </c>
      <c r="G885" s="39">
        <v>113.75</v>
      </c>
      <c r="H885" s="40">
        <v>113.75</v>
      </c>
      <c r="I885" s="196"/>
    </row>
    <row r="886" spans="1:9" x14ac:dyDescent="0.2">
      <c r="A886" s="37" t="s">
        <v>2319</v>
      </c>
      <c r="B886" s="38" t="s">
        <v>2990</v>
      </c>
      <c r="C886" s="39" t="s">
        <v>58</v>
      </c>
      <c r="D886" s="39" t="s">
        <v>2991</v>
      </c>
      <c r="E886" s="38" t="s">
        <v>2633</v>
      </c>
      <c r="F886" s="38" t="s">
        <v>3181</v>
      </c>
      <c r="G886" s="39">
        <v>21.65</v>
      </c>
      <c r="H886" s="40">
        <v>0</v>
      </c>
      <c r="I886" s="196"/>
    </row>
    <row r="887" spans="1:9" x14ac:dyDescent="0.2">
      <c r="A887" s="37" t="s">
        <v>2319</v>
      </c>
      <c r="B887" s="38" t="s">
        <v>2985</v>
      </c>
      <c r="C887" s="39" t="s">
        <v>58</v>
      </c>
      <c r="D887" s="39" t="s">
        <v>2986</v>
      </c>
      <c r="E887" s="38" t="s">
        <v>2633</v>
      </c>
      <c r="F887" s="38" t="s">
        <v>2921</v>
      </c>
      <c r="G887" s="39">
        <v>29.06</v>
      </c>
      <c r="H887" s="40">
        <v>11.62</v>
      </c>
      <c r="I887" s="196"/>
    </row>
    <row r="888" spans="1:9" ht="19.5" x14ac:dyDescent="0.2">
      <c r="A888" s="37" t="s">
        <v>77</v>
      </c>
      <c r="B888" s="38" t="s">
        <v>3182</v>
      </c>
      <c r="C888" s="39" t="s">
        <v>58</v>
      </c>
      <c r="D888" s="39" t="s">
        <v>939</v>
      </c>
      <c r="E888" s="38" t="s">
        <v>67</v>
      </c>
      <c r="F888" s="38" t="s">
        <v>6</v>
      </c>
      <c r="G888" s="39">
        <v>102.13</v>
      </c>
      <c r="H888" s="40">
        <v>102.13</v>
      </c>
      <c r="I888" s="196"/>
    </row>
    <row r="889" spans="1:9" x14ac:dyDescent="0.2">
      <c r="A889" s="37" t="s">
        <v>944</v>
      </c>
      <c r="B889" s="38" t="s">
        <v>44</v>
      </c>
      <c r="C889" s="39" t="s">
        <v>45</v>
      </c>
      <c r="D889" s="39" t="s">
        <v>3</v>
      </c>
      <c r="E889" s="38" t="s">
        <v>46</v>
      </c>
      <c r="F889" s="38" t="s">
        <v>47</v>
      </c>
      <c r="G889" s="39" t="s">
        <v>48</v>
      </c>
      <c r="H889" s="40" t="s">
        <v>4</v>
      </c>
      <c r="I889" s="196"/>
    </row>
    <row r="890" spans="1:9" ht="19.5" x14ac:dyDescent="0.2">
      <c r="A890" s="37" t="s">
        <v>62</v>
      </c>
      <c r="B890" s="38" t="s">
        <v>945</v>
      </c>
      <c r="C890" s="39" t="s">
        <v>65</v>
      </c>
      <c r="D890" s="39" t="s">
        <v>946</v>
      </c>
      <c r="E890" s="38" t="s">
        <v>67</v>
      </c>
      <c r="F890" s="38" t="s">
        <v>6</v>
      </c>
      <c r="G890" s="39">
        <v>151.69999999999999</v>
      </c>
      <c r="H890" s="40">
        <v>151.69999999999999</v>
      </c>
      <c r="I890" s="196"/>
    </row>
    <row r="891" spans="1:9" x14ac:dyDescent="0.2">
      <c r="A891" s="37" t="s">
        <v>2319</v>
      </c>
      <c r="B891" s="38" t="s">
        <v>2990</v>
      </c>
      <c r="C891" s="39" t="s">
        <v>58</v>
      </c>
      <c r="D891" s="39" t="s">
        <v>2991</v>
      </c>
      <c r="E891" s="38" t="s">
        <v>2633</v>
      </c>
      <c r="F891" s="38" t="s">
        <v>3183</v>
      </c>
      <c r="G891" s="39">
        <v>21.65</v>
      </c>
      <c r="H891" s="40">
        <v>7.49</v>
      </c>
      <c r="I891" s="196"/>
    </row>
    <row r="892" spans="1:9" x14ac:dyDescent="0.2">
      <c r="A892" s="37" t="s">
        <v>2319</v>
      </c>
      <c r="B892" s="38" t="s">
        <v>2985</v>
      </c>
      <c r="C892" s="39" t="s">
        <v>58</v>
      </c>
      <c r="D892" s="39" t="s">
        <v>2986</v>
      </c>
      <c r="E892" s="38" t="s">
        <v>2633</v>
      </c>
      <c r="F892" s="38" t="s">
        <v>3183</v>
      </c>
      <c r="G892" s="39">
        <v>29.06</v>
      </c>
      <c r="H892" s="40">
        <v>10.050000000000001</v>
      </c>
      <c r="I892" s="196"/>
    </row>
    <row r="893" spans="1:9" ht="19.5" x14ac:dyDescent="0.2">
      <c r="A893" s="37" t="s">
        <v>77</v>
      </c>
      <c r="B893" s="38" t="s">
        <v>3184</v>
      </c>
      <c r="C893" s="39" t="s">
        <v>58</v>
      </c>
      <c r="D893" s="39" t="s">
        <v>3185</v>
      </c>
      <c r="E893" s="38" t="s">
        <v>67</v>
      </c>
      <c r="F893" s="38" t="s">
        <v>6</v>
      </c>
      <c r="G893" s="39">
        <v>134.16</v>
      </c>
      <c r="H893" s="40">
        <v>134.16</v>
      </c>
      <c r="I893" s="196"/>
    </row>
    <row r="894" spans="1:9" x14ac:dyDescent="0.2">
      <c r="A894" s="37" t="s">
        <v>965</v>
      </c>
      <c r="B894" s="38" t="s">
        <v>44</v>
      </c>
      <c r="C894" s="39" t="s">
        <v>45</v>
      </c>
      <c r="D894" s="39" t="s">
        <v>3</v>
      </c>
      <c r="E894" s="38" t="s">
        <v>46</v>
      </c>
      <c r="F894" s="38" t="s">
        <v>47</v>
      </c>
      <c r="G894" s="39" t="s">
        <v>48</v>
      </c>
      <c r="H894" s="40" t="s">
        <v>4</v>
      </c>
      <c r="I894" s="196"/>
    </row>
    <row r="895" spans="1:9" ht="19.5" x14ac:dyDescent="0.2">
      <c r="A895" s="37" t="s">
        <v>62</v>
      </c>
      <c r="B895" s="38" t="s">
        <v>966</v>
      </c>
      <c r="C895" s="39" t="s">
        <v>65</v>
      </c>
      <c r="D895" s="39" t="s">
        <v>967</v>
      </c>
      <c r="E895" s="38" t="s">
        <v>148</v>
      </c>
      <c r="F895" s="38" t="s">
        <v>6</v>
      </c>
      <c r="G895" s="39">
        <v>8.76</v>
      </c>
      <c r="H895" s="40">
        <v>8.76</v>
      </c>
      <c r="I895" s="196"/>
    </row>
    <row r="896" spans="1:9" x14ac:dyDescent="0.2">
      <c r="A896" s="37" t="s">
        <v>2319</v>
      </c>
      <c r="B896" s="38" t="s">
        <v>2990</v>
      </c>
      <c r="C896" s="39" t="s">
        <v>58</v>
      </c>
      <c r="D896" s="39" t="s">
        <v>2991</v>
      </c>
      <c r="E896" s="38" t="s">
        <v>2633</v>
      </c>
      <c r="F896" s="38" t="s">
        <v>3186</v>
      </c>
      <c r="G896" s="39">
        <v>21.65</v>
      </c>
      <c r="H896" s="40">
        <v>1.51</v>
      </c>
      <c r="I896" s="196"/>
    </row>
    <row r="897" spans="1:9" x14ac:dyDescent="0.2">
      <c r="A897" s="37" t="s">
        <v>2319</v>
      </c>
      <c r="B897" s="38" t="s">
        <v>2985</v>
      </c>
      <c r="C897" s="39" t="s">
        <v>58</v>
      </c>
      <c r="D897" s="39" t="s">
        <v>2986</v>
      </c>
      <c r="E897" s="38" t="s">
        <v>2633</v>
      </c>
      <c r="F897" s="38" t="s">
        <v>3186</v>
      </c>
      <c r="G897" s="39">
        <v>29.06</v>
      </c>
      <c r="H897" s="40">
        <v>2.0299999999999998</v>
      </c>
      <c r="I897" s="196"/>
    </row>
    <row r="898" spans="1:9" ht="19.5" x14ac:dyDescent="0.2">
      <c r="A898" s="37" t="s">
        <v>77</v>
      </c>
      <c r="B898" s="38" t="s">
        <v>3187</v>
      </c>
      <c r="C898" s="39" t="s">
        <v>58</v>
      </c>
      <c r="D898" s="39" t="s">
        <v>3188</v>
      </c>
      <c r="E898" s="38" t="s">
        <v>148</v>
      </c>
      <c r="F898" s="38" t="s">
        <v>6</v>
      </c>
      <c r="G898" s="39">
        <v>5.22</v>
      </c>
      <c r="H898" s="40">
        <v>5.22</v>
      </c>
      <c r="I898" s="196"/>
    </row>
    <row r="899" spans="1:9" x14ac:dyDescent="0.2">
      <c r="A899" s="37" t="s">
        <v>969</v>
      </c>
      <c r="B899" s="38" t="s">
        <v>44</v>
      </c>
      <c r="C899" s="39" t="s">
        <v>45</v>
      </c>
      <c r="D899" s="39" t="s">
        <v>3</v>
      </c>
      <c r="E899" s="38" t="s">
        <v>46</v>
      </c>
      <c r="F899" s="38" t="s">
        <v>47</v>
      </c>
      <c r="G899" s="39" t="s">
        <v>48</v>
      </c>
      <c r="H899" s="40" t="s">
        <v>4</v>
      </c>
      <c r="I899" s="196"/>
    </row>
    <row r="900" spans="1:9" ht="19.5" x14ac:dyDescent="0.2">
      <c r="A900" s="37" t="s">
        <v>62</v>
      </c>
      <c r="B900" s="38" t="s">
        <v>970</v>
      </c>
      <c r="C900" s="39" t="s">
        <v>65</v>
      </c>
      <c r="D900" s="39" t="s">
        <v>971</v>
      </c>
      <c r="E900" s="38" t="s">
        <v>148</v>
      </c>
      <c r="F900" s="38" t="s">
        <v>6</v>
      </c>
      <c r="G900" s="39">
        <v>13.13</v>
      </c>
      <c r="H900" s="40">
        <v>13.13</v>
      </c>
      <c r="I900" s="196"/>
    </row>
    <row r="901" spans="1:9" x14ac:dyDescent="0.2">
      <c r="A901" s="37" t="s">
        <v>2319</v>
      </c>
      <c r="B901" s="38" t="s">
        <v>2985</v>
      </c>
      <c r="C901" s="39" t="s">
        <v>58</v>
      </c>
      <c r="D901" s="39" t="s">
        <v>2986</v>
      </c>
      <c r="E901" s="38" t="s">
        <v>2633</v>
      </c>
      <c r="F901" s="38" t="s">
        <v>3189</v>
      </c>
      <c r="G901" s="39">
        <v>29.06</v>
      </c>
      <c r="H901" s="40">
        <v>4.76</v>
      </c>
      <c r="I901" s="196"/>
    </row>
    <row r="902" spans="1:9" x14ac:dyDescent="0.2">
      <c r="A902" s="37" t="s">
        <v>2319</v>
      </c>
      <c r="B902" s="38" t="s">
        <v>2990</v>
      </c>
      <c r="C902" s="39" t="s">
        <v>58</v>
      </c>
      <c r="D902" s="39" t="s">
        <v>2991</v>
      </c>
      <c r="E902" s="38" t="s">
        <v>2633</v>
      </c>
      <c r="F902" s="38" t="s">
        <v>3189</v>
      </c>
      <c r="G902" s="39">
        <v>21.65</v>
      </c>
      <c r="H902" s="40">
        <v>3.55</v>
      </c>
      <c r="I902" s="196"/>
    </row>
    <row r="903" spans="1:9" x14ac:dyDescent="0.2">
      <c r="A903" s="37" t="s">
        <v>77</v>
      </c>
      <c r="B903" s="38" t="s">
        <v>3190</v>
      </c>
      <c r="C903" s="39" t="s">
        <v>58</v>
      </c>
      <c r="D903" s="39" t="s">
        <v>3191</v>
      </c>
      <c r="E903" s="38" t="s">
        <v>148</v>
      </c>
      <c r="F903" s="38" t="s">
        <v>6</v>
      </c>
      <c r="G903" s="39">
        <v>4.82</v>
      </c>
      <c r="H903" s="40">
        <v>4.82</v>
      </c>
      <c r="I903" s="196"/>
    </row>
    <row r="904" spans="1:9" x14ac:dyDescent="0.2">
      <c r="A904" s="37" t="s">
        <v>973</v>
      </c>
      <c r="B904" s="38" t="s">
        <v>44</v>
      </c>
      <c r="C904" s="39" t="s">
        <v>45</v>
      </c>
      <c r="D904" s="39" t="s">
        <v>3</v>
      </c>
      <c r="E904" s="38" t="s">
        <v>46</v>
      </c>
      <c r="F904" s="38" t="s">
        <v>47</v>
      </c>
      <c r="G904" s="39" t="s">
        <v>48</v>
      </c>
      <c r="H904" s="40" t="s">
        <v>4</v>
      </c>
      <c r="I904" s="196"/>
    </row>
    <row r="905" spans="1:9" ht="19.5" x14ac:dyDescent="0.2">
      <c r="A905" s="37" t="s">
        <v>62</v>
      </c>
      <c r="B905" s="38" t="s">
        <v>974</v>
      </c>
      <c r="C905" s="39" t="s">
        <v>65</v>
      </c>
      <c r="D905" s="39" t="s">
        <v>975</v>
      </c>
      <c r="E905" s="38" t="s">
        <v>148</v>
      </c>
      <c r="F905" s="38" t="s">
        <v>6</v>
      </c>
      <c r="G905" s="39">
        <v>16.239999999999998</v>
      </c>
      <c r="H905" s="40">
        <v>16.239999999999998</v>
      </c>
      <c r="I905" s="196"/>
    </row>
    <row r="906" spans="1:9" x14ac:dyDescent="0.2">
      <c r="A906" s="37" t="s">
        <v>2319</v>
      </c>
      <c r="B906" s="38" t="s">
        <v>2990</v>
      </c>
      <c r="C906" s="39" t="s">
        <v>58</v>
      </c>
      <c r="D906" s="39" t="s">
        <v>2991</v>
      </c>
      <c r="E906" s="38" t="s">
        <v>2633</v>
      </c>
      <c r="F906" s="38" t="s">
        <v>2987</v>
      </c>
      <c r="G906" s="39">
        <v>21.65</v>
      </c>
      <c r="H906" s="40">
        <v>3.68</v>
      </c>
      <c r="I906" s="196"/>
    </row>
    <row r="907" spans="1:9" x14ac:dyDescent="0.2">
      <c r="A907" s="37" t="s">
        <v>2319</v>
      </c>
      <c r="B907" s="38" t="s">
        <v>2985</v>
      </c>
      <c r="C907" s="39" t="s">
        <v>58</v>
      </c>
      <c r="D907" s="39" t="s">
        <v>2986</v>
      </c>
      <c r="E907" s="38" t="s">
        <v>2633</v>
      </c>
      <c r="F907" s="38" t="s">
        <v>2987</v>
      </c>
      <c r="G907" s="39">
        <v>29.06</v>
      </c>
      <c r="H907" s="40">
        <v>4.9400000000000004</v>
      </c>
      <c r="I907" s="196"/>
    </row>
    <row r="908" spans="1:9" ht="19.5" x14ac:dyDescent="0.2">
      <c r="A908" s="37" t="s">
        <v>77</v>
      </c>
      <c r="B908" s="38" t="s">
        <v>3192</v>
      </c>
      <c r="C908" s="39" t="s">
        <v>58</v>
      </c>
      <c r="D908" s="39" t="s">
        <v>3193</v>
      </c>
      <c r="E908" s="38" t="s">
        <v>148</v>
      </c>
      <c r="F908" s="38" t="s">
        <v>2995</v>
      </c>
      <c r="G908" s="39">
        <v>7.5</v>
      </c>
      <c r="H908" s="40">
        <v>7.62</v>
      </c>
      <c r="I908" s="196"/>
    </row>
    <row r="909" spans="1:9" x14ac:dyDescent="0.2">
      <c r="A909" s="37" t="s">
        <v>977</v>
      </c>
      <c r="B909" s="38" t="s">
        <v>44</v>
      </c>
      <c r="C909" s="39" t="s">
        <v>45</v>
      </c>
      <c r="D909" s="39" t="s">
        <v>3</v>
      </c>
      <c r="E909" s="38" t="s">
        <v>46</v>
      </c>
      <c r="F909" s="38" t="s">
        <v>47</v>
      </c>
      <c r="G909" s="39" t="s">
        <v>48</v>
      </c>
      <c r="H909" s="40" t="s">
        <v>4</v>
      </c>
      <c r="I909" s="196"/>
    </row>
    <row r="910" spans="1:9" ht="19.5" x14ac:dyDescent="0.2">
      <c r="A910" s="37" t="s">
        <v>62</v>
      </c>
      <c r="B910" s="38" t="s">
        <v>978</v>
      </c>
      <c r="C910" s="39" t="s">
        <v>65</v>
      </c>
      <c r="D910" s="39" t="s">
        <v>979</v>
      </c>
      <c r="E910" s="38" t="s">
        <v>148</v>
      </c>
      <c r="F910" s="38" t="s">
        <v>6</v>
      </c>
      <c r="G910" s="39">
        <v>60.15</v>
      </c>
      <c r="H910" s="40">
        <v>60.15</v>
      </c>
      <c r="I910" s="196"/>
    </row>
    <row r="911" spans="1:9" x14ac:dyDescent="0.2">
      <c r="A911" s="37" t="s">
        <v>2319</v>
      </c>
      <c r="B911" s="38" t="s">
        <v>2990</v>
      </c>
      <c r="C911" s="39" t="s">
        <v>58</v>
      </c>
      <c r="D911" s="39" t="s">
        <v>2991</v>
      </c>
      <c r="E911" s="38" t="s">
        <v>2633</v>
      </c>
      <c r="F911" s="38" t="s">
        <v>2378</v>
      </c>
      <c r="G911" s="39">
        <v>21.65</v>
      </c>
      <c r="H911" s="40">
        <v>4.33</v>
      </c>
      <c r="I911" s="196"/>
    </row>
    <row r="912" spans="1:9" x14ac:dyDescent="0.2">
      <c r="A912" s="37" t="s">
        <v>2319</v>
      </c>
      <c r="B912" s="38" t="s">
        <v>2985</v>
      </c>
      <c r="C912" s="39" t="s">
        <v>58</v>
      </c>
      <c r="D912" s="39" t="s">
        <v>2986</v>
      </c>
      <c r="E912" s="38" t="s">
        <v>2633</v>
      </c>
      <c r="F912" s="38" t="s">
        <v>2378</v>
      </c>
      <c r="G912" s="39">
        <v>29.06</v>
      </c>
      <c r="H912" s="40">
        <v>5.81</v>
      </c>
      <c r="I912" s="196"/>
    </row>
    <row r="913" spans="1:9" ht="19.5" x14ac:dyDescent="0.2">
      <c r="A913" s="37" t="s">
        <v>77</v>
      </c>
      <c r="B913" s="38" t="s">
        <v>3194</v>
      </c>
      <c r="C913" s="39" t="s">
        <v>58</v>
      </c>
      <c r="D913" s="39" t="s">
        <v>3195</v>
      </c>
      <c r="E913" s="38" t="s">
        <v>148</v>
      </c>
      <c r="F913" s="38" t="s">
        <v>2366</v>
      </c>
      <c r="G913" s="39">
        <v>47.63</v>
      </c>
      <c r="H913" s="40">
        <v>50.01</v>
      </c>
      <c r="I913" s="196"/>
    </row>
    <row r="914" spans="1:9" x14ac:dyDescent="0.2">
      <c r="A914" s="37" t="s">
        <v>981</v>
      </c>
      <c r="B914" s="38" t="s">
        <v>44</v>
      </c>
      <c r="C914" s="39" t="s">
        <v>45</v>
      </c>
      <c r="D914" s="39" t="s">
        <v>3</v>
      </c>
      <c r="E914" s="38" t="s">
        <v>46</v>
      </c>
      <c r="F914" s="38" t="s">
        <v>47</v>
      </c>
      <c r="G914" s="39" t="s">
        <v>48</v>
      </c>
      <c r="H914" s="40" t="s">
        <v>4</v>
      </c>
      <c r="I914" s="196"/>
    </row>
    <row r="915" spans="1:9" ht="19.5" x14ac:dyDescent="0.2">
      <c r="A915" s="37" t="s">
        <v>62</v>
      </c>
      <c r="B915" s="38" t="s">
        <v>982</v>
      </c>
      <c r="C915" s="39" t="s">
        <v>65</v>
      </c>
      <c r="D915" s="39" t="s">
        <v>983</v>
      </c>
      <c r="E915" s="38" t="s">
        <v>148</v>
      </c>
      <c r="F915" s="38" t="s">
        <v>6</v>
      </c>
      <c r="G915" s="39">
        <v>10.17</v>
      </c>
      <c r="H915" s="40">
        <v>10.17</v>
      </c>
      <c r="I915" s="196"/>
    </row>
    <row r="916" spans="1:9" x14ac:dyDescent="0.2">
      <c r="A916" s="37" t="s">
        <v>2319</v>
      </c>
      <c r="B916" s="38" t="s">
        <v>2990</v>
      </c>
      <c r="C916" s="39" t="s">
        <v>58</v>
      </c>
      <c r="D916" s="39" t="s">
        <v>2991</v>
      </c>
      <c r="E916" s="38" t="s">
        <v>2633</v>
      </c>
      <c r="F916" s="38" t="s">
        <v>3196</v>
      </c>
      <c r="G916" s="39">
        <v>21.65</v>
      </c>
      <c r="H916" s="40">
        <v>1.88</v>
      </c>
      <c r="I916" s="196"/>
    </row>
    <row r="917" spans="1:9" x14ac:dyDescent="0.2">
      <c r="A917" s="37" t="s">
        <v>2319</v>
      </c>
      <c r="B917" s="38" t="s">
        <v>2985</v>
      </c>
      <c r="C917" s="39" t="s">
        <v>58</v>
      </c>
      <c r="D917" s="39" t="s">
        <v>2986</v>
      </c>
      <c r="E917" s="38" t="s">
        <v>2633</v>
      </c>
      <c r="F917" s="38" t="s">
        <v>3196</v>
      </c>
      <c r="G917" s="39">
        <v>29.06</v>
      </c>
      <c r="H917" s="40">
        <v>2.52</v>
      </c>
      <c r="I917" s="196"/>
    </row>
    <row r="918" spans="1:9" ht="19.5" x14ac:dyDescent="0.2">
      <c r="A918" s="37" t="s">
        <v>77</v>
      </c>
      <c r="B918" s="38" t="s">
        <v>3187</v>
      </c>
      <c r="C918" s="39" t="s">
        <v>58</v>
      </c>
      <c r="D918" s="39" t="s">
        <v>3188</v>
      </c>
      <c r="E918" s="38" t="s">
        <v>148</v>
      </c>
      <c r="F918" s="38" t="s">
        <v>2803</v>
      </c>
      <c r="G918" s="39">
        <v>5.22</v>
      </c>
      <c r="H918" s="40">
        <v>5.74</v>
      </c>
      <c r="I918" s="196"/>
    </row>
    <row r="919" spans="1:9" x14ac:dyDescent="0.2">
      <c r="A919" s="37" t="s">
        <v>77</v>
      </c>
      <c r="B919" s="38" t="s">
        <v>3197</v>
      </c>
      <c r="C919" s="39" t="s">
        <v>58</v>
      </c>
      <c r="D919" s="39" t="s">
        <v>3198</v>
      </c>
      <c r="E919" s="38" t="s">
        <v>2008</v>
      </c>
      <c r="F919" s="38" t="s">
        <v>3199</v>
      </c>
      <c r="G919" s="39">
        <v>19.850000000000001</v>
      </c>
      <c r="H919" s="40">
        <v>0.03</v>
      </c>
      <c r="I919" s="196"/>
    </row>
    <row r="920" spans="1:9" x14ac:dyDescent="0.2">
      <c r="A920" s="37" t="s">
        <v>1009</v>
      </c>
      <c r="B920" s="38" t="s">
        <v>44</v>
      </c>
      <c r="C920" s="39" t="s">
        <v>45</v>
      </c>
      <c r="D920" s="39" t="s">
        <v>3</v>
      </c>
      <c r="E920" s="38" t="s">
        <v>46</v>
      </c>
      <c r="F920" s="38" t="s">
        <v>47</v>
      </c>
      <c r="G920" s="39" t="s">
        <v>48</v>
      </c>
      <c r="H920" s="40" t="s">
        <v>4</v>
      </c>
      <c r="I920" s="196"/>
    </row>
    <row r="921" spans="1:9" x14ac:dyDescent="0.2">
      <c r="A921" s="37" t="s">
        <v>62</v>
      </c>
      <c r="B921" s="38" t="s">
        <v>1010</v>
      </c>
      <c r="C921" s="39" t="s">
        <v>65</v>
      </c>
      <c r="D921" s="39" t="s">
        <v>1011</v>
      </c>
      <c r="E921" s="38" t="s">
        <v>67</v>
      </c>
      <c r="F921" s="38" t="s">
        <v>6</v>
      </c>
      <c r="G921" s="39">
        <v>13.52</v>
      </c>
      <c r="H921" s="40">
        <v>13.52</v>
      </c>
      <c r="I921" s="196"/>
    </row>
    <row r="922" spans="1:9" x14ac:dyDescent="0.2">
      <c r="A922" s="37" t="s">
        <v>2319</v>
      </c>
      <c r="B922" s="38" t="s">
        <v>2985</v>
      </c>
      <c r="C922" s="39" t="s">
        <v>58</v>
      </c>
      <c r="D922" s="39" t="s">
        <v>2986</v>
      </c>
      <c r="E922" s="38" t="s">
        <v>2633</v>
      </c>
      <c r="F922" s="38" t="s">
        <v>2369</v>
      </c>
      <c r="G922" s="39">
        <v>29.06</v>
      </c>
      <c r="H922" s="40">
        <v>4.2699999999999996</v>
      </c>
      <c r="I922" s="196"/>
    </row>
    <row r="923" spans="1:9" x14ac:dyDescent="0.2">
      <c r="A923" s="37" t="s">
        <v>2319</v>
      </c>
      <c r="B923" s="38" t="s">
        <v>2990</v>
      </c>
      <c r="C923" s="39" t="s">
        <v>58</v>
      </c>
      <c r="D923" s="39" t="s">
        <v>2991</v>
      </c>
      <c r="E923" s="38" t="s">
        <v>2633</v>
      </c>
      <c r="F923" s="38" t="s">
        <v>2369</v>
      </c>
      <c r="G923" s="39">
        <v>21.65</v>
      </c>
      <c r="H923" s="40">
        <v>3.18</v>
      </c>
      <c r="I923" s="196"/>
    </row>
    <row r="924" spans="1:9" x14ac:dyDescent="0.2">
      <c r="A924" s="37" t="s">
        <v>77</v>
      </c>
      <c r="B924" s="38" t="s">
        <v>3200</v>
      </c>
      <c r="C924" s="39" t="s">
        <v>3024</v>
      </c>
      <c r="D924" s="39" t="s">
        <v>3201</v>
      </c>
      <c r="E924" s="38" t="s">
        <v>67</v>
      </c>
      <c r="F924" s="38" t="s">
        <v>6</v>
      </c>
      <c r="G924" s="39">
        <v>6.07</v>
      </c>
      <c r="H924" s="40">
        <v>6.07</v>
      </c>
      <c r="I924" s="196"/>
    </row>
    <row r="925" spans="1:9" x14ac:dyDescent="0.2">
      <c r="A925" s="37" t="s">
        <v>1013</v>
      </c>
      <c r="B925" s="38" t="s">
        <v>44</v>
      </c>
      <c r="C925" s="39" t="s">
        <v>45</v>
      </c>
      <c r="D925" s="39" t="s">
        <v>3</v>
      </c>
      <c r="E925" s="38" t="s">
        <v>46</v>
      </c>
      <c r="F925" s="38" t="s">
        <v>47</v>
      </c>
      <c r="G925" s="39" t="s">
        <v>48</v>
      </c>
      <c r="H925" s="40" t="s">
        <v>4</v>
      </c>
      <c r="I925" s="196"/>
    </row>
    <row r="926" spans="1:9" x14ac:dyDescent="0.2">
      <c r="A926" s="37" t="s">
        <v>62</v>
      </c>
      <c r="B926" s="38" t="s">
        <v>1014</v>
      </c>
      <c r="C926" s="39" t="s">
        <v>65</v>
      </c>
      <c r="D926" s="39" t="s">
        <v>1015</v>
      </c>
      <c r="E926" s="38" t="s">
        <v>67</v>
      </c>
      <c r="F926" s="38" t="s">
        <v>6</v>
      </c>
      <c r="G926" s="39">
        <v>13.52</v>
      </c>
      <c r="H926" s="40">
        <v>13.52</v>
      </c>
      <c r="I926" s="196"/>
    </row>
    <row r="927" spans="1:9" x14ac:dyDescent="0.2">
      <c r="A927" s="37" t="s">
        <v>2319</v>
      </c>
      <c r="B927" s="38" t="s">
        <v>2985</v>
      </c>
      <c r="C927" s="39" t="s">
        <v>58</v>
      </c>
      <c r="D927" s="39" t="s">
        <v>2986</v>
      </c>
      <c r="E927" s="38" t="s">
        <v>2633</v>
      </c>
      <c r="F927" s="38" t="s">
        <v>2369</v>
      </c>
      <c r="G927" s="39">
        <v>29.06</v>
      </c>
      <c r="H927" s="40">
        <v>4.2699999999999996</v>
      </c>
      <c r="I927" s="196"/>
    </row>
    <row r="928" spans="1:9" x14ac:dyDescent="0.2">
      <c r="A928" s="37" t="s">
        <v>2319</v>
      </c>
      <c r="B928" s="38" t="s">
        <v>2990</v>
      </c>
      <c r="C928" s="39" t="s">
        <v>58</v>
      </c>
      <c r="D928" s="39" t="s">
        <v>2991</v>
      </c>
      <c r="E928" s="38" t="s">
        <v>2633</v>
      </c>
      <c r="F928" s="38" t="s">
        <v>2369</v>
      </c>
      <c r="G928" s="39">
        <v>21.65</v>
      </c>
      <c r="H928" s="40">
        <v>3.18</v>
      </c>
      <c r="I928" s="196"/>
    </row>
    <row r="929" spans="1:9" x14ac:dyDescent="0.2">
      <c r="A929" s="37" t="s">
        <v>77</v>
      </c>
      <c r="B929" s="38" t="s">
        <v>3202</v>
      </c>
      <c r="C929" s="39" t="s">
        <v>3024</v>
      </c>
      <c r="D929" s="39" t="s">
        <v>3203</v>
      </c>
      <c r="E929" s="38" t="s">
        <v>67</v>
      </c>
      <c r="F929" s="38" t="s">
        <v>6</v>
      </c>
      <c r="G929" s="39">
        <v>6.07</v>
      </c>
      <c r="H929" s="40">
        <v>6.07</v>
      </c>
      <c r="I929" s="196"/>
    </row>
    <row r="930" spans="1:9" x14ac:dyDescent="0.2">
      <c r="A930" s="37" t="s">
        <v>1016</v>
      </c>
      <c r="B930" s="38" t="s">
        <v>44</v>
      </c>
      <c r="C930" s="39" t="s">
        <v>45</v>
      </c>
      <c r="D930" s="39" t="s">
        <v>3</v>
      </c>
      <c r="E930" s="38" t="s">
        <v>46</v>
      </c>
      <c r="F930" s="38" t="s">
        <v>47</v>
      </c>
      <c r="G930" s="39" t="s">
        <v>48</v>
      </c>
      <c r="H930" s="40" t="s">
        <v>4</v>
      </c>
      <c r="I930" s="196"/>
    </row>
    <row r="931" spans="1:9" x14ac:dyDescent="0.2">
      <c r="A931" s="37" t="s">
        <v>62</v>
      </c>
      <c r="B931" s="38" t="s">
        <v>1017</v>
      </c>
      <c r="C931" s="39" t="s">
        <v>65</v>
      </c>
      <c r="D931" s="39" t="s">
        <v>1018</v>
      </c>
      <c r="E931" s="38" t="s">
        <v>67</v>
      </c>
      <c r="F931" s="38" t="s">
        <v>6</v>
      </c>
      <c r="G931" s="39">
        <v>15.1</v>
      </c>
      <c r="H931" s="40">
        <v>15.1</v>
      </c>
      <c r="I931" s="196"/>
    </row>
    <row r="932" spans="1:9" x14ac:dyDescent="0.2">
      <c r="A932" s="37" t="s">
        <v>2319</v>
      </c>
      <c r="B932" s="38" t="s">
        <v>2985</v>
      </c>
      <c r="C932" s="39" t="s">
        <v>58</v>
      </c>
      <c r="D932" s="39" t="s">
        <v>2986</v>
      </c>
      <c r="E932" s="38" t="s">
        <v>2633</v>
      </c>
      <c r="F932" s="38" t="s">
        <v>2369</v>
      </c>
      <c r="G932" s="39">
        <v>29.06</v>
      </c>
      <c r="H932" s="40">
        <v>4.2699999999999996</v>
      </c>
      <c r="I932" s="196"/>
    </row>
    <row r="933" spans="1:9" x14ac:dyDescent="0.2">
      <c r="A933" s="37" t="s">
        <v>2319</v>
      </c>
      <c r="B933" s="38" t="s">
        <v>2990</v>
      </c>
      <c r="C933" s="39" t="s">
        <v>58</v>
      </c>
      <c r="D933" s="39" t="s">
        <v>2991</v>
      </c>
      <c r="E933" s="38" t="s">
        <v>2633</v>
      </c>
      <c r="F933" s="38" t="s">
        <v>2369</v>
      </c>
      <c r="G933" s="39">
        <v>21.65</v>
      </c>
      <c r="H933" s="40">
        <v>3.18</v>
      </c>
      <c r="I933" s="196"/>
    </row>
    <row r="934" spans="1:9" x14ac:dyDescent="0.2">
      <c r="A934" s="37" t="s">
        <v>77</v>
      </c>
      <c r="B934" s="38" t="s">
        <v>3204</v>
      </c>
      <c r="C934" s="39" t="s">
        <v>3024</v>
      </c>
      <c r="D934" s="39" t="s">
        <v>3205</v>
      </c>
      <c r="E934" s="38" t="s">
        <v>67</v>
      </c>
      <c r="F934" s="38" t="s">
        <v>6</v>
      </c>
      <c r="G934" s="39">
        <v>7.65</v>
      </c>
      <c r="H934" s="40">
        <v>7.65</v>
      </c>
      <c r="I934" s="196"/>
    </row>
    <row r="935" spans="1:9" x14ac:dyDescent="0.2">
      <c r="A935" s="37" t="s">
        <v>1020</v>
      </c>
      <c r="B935" s="38" t="s">
        <v>44</v>
      </c>
      <c r="C935" s="39" t="s">
        <v>45</v>
      </c>
      <c r="D935" s="39" t="s">
        <v>3</v>
      </c>
      <c r="E935" s="38" t="s">
        <v>46</v>
      </c>
      <c r="F935" s="38" t="s">
        <v>47</v>
      </c>
      <c r="G935" s="39" t="s">
        <v>48</v>
      </c>
      <c r="H935" s="40" t="s">
        <v>4</v>
      </c>
      <c r="I935" s="196"/>
    </row>
    <row r="936" spans="1:9" x14ac:dyDescent="0.2">
      <c r="A936" s="37" t="s">
        <v>62</v>
      </c>
      <c r="B936" s="38" t="s">
        <v>1021</v>
      </c>
      <c r="C936" s="39" t="s">
        <v>65</v>
      </c>
      <c r="D936" s="39" t="s">
        <v>1022</v>
      </c>
      <c r="E936" s="38" t="s">
        <v>67</v>
      </c>
      <c r="F936" s="38" t="s">
        <v>6</v>
      </c>
      <c r="G936" s="39">
        <v>13.52</v>
      </c>
      <c r="H936" s="40">
        <v>13.52</v>
      </c>
      <c r="I936" s="196"/>
    </row>
    <row r="937" spans="1:9" x14ac:dyDescent="0.2">
      <c r="A937" s="37" t="s">
        <v>2319</v>
      </c>
      <c r="B937" s="38" t="s">
        <v>2985</v>
      </c>
      <c r="C937" s="39" t="s">
        <v>58</v>
      </c>
      <c r="D937" s="39" t="s">
        <v>2986</v>
      </c>
      <c r="E937" s="38" t="s">
        <v>2633</v>
      </c>
      <c r="F937" s="38" t="s">
        <v>2369</v>
      </c>
      <c r="G937" s="39">
        <v>29.06</v>
      </c>
      <c r="H937" s="40">
        <v>4.2699999999999996</v>
      </c>
      <c r="I937" s="196"/>
    </row>
    <row r="938" spans="1:9" x14ac:dyDescent="0.2">
      <c r="A938" s="37" t="s">
        <v>2319</v>
      </c>
      <c r="B938" s="38" t="s">
        <v>2990</v>
      </c>
      <c r="C938" s="39" t="s">
        <v>58</v>
      </c>
      <c r="D938" s="39" t="s">
        <v>2991</v>
      </c>
      <c r="E938" s="38" t="s">
        <v>2633</v>
      </c>
      <c r="F938" s="38" t="s">
        <v>2369</v>
      </c>
      <c r="G938" s="39">
        <v>21.65</v>
      </c>
      <c r="H938" s="40">
        <v>3.18</v>
      </c>
      <c r="I938" s="196"/>
    </row>
    <row r="939" spans="1:9" x14ac:dyDescent="0.2">
      <c r="A939" s="37" t="s">
        <v>77</v>
      </c>
      <c r="B939" s="38" t="s">
        <v>3206</v>
      </c>
      <c r="C939" s="39" t="s">
        <v>3024</v>
      </c>
      <c r="D939" s="39" t="s">
        <v>3207</v>
      </c>
      <c r="E939" s="38" t="s">
        <v>67</v>
      </c>
      <c r="F939" s="38" t="s">
        <v>6</v>
      </c>
      <c r="G939" s="39">
        <v>6.07</v>
      </c>
      <c r="H939" s="40">
        <v>6.07</v>
      </c>
      <c r="I939" s="196"/>
    </row>
    <row r="940" spans="1:9" x14ac:dyDescent="0.2">
      <c r="A940" s="37" t="s">
        <v>1024</v>
      </c>
      <c r="B940" s="38" t="s">
        <v>44</v>
      </c>
      <c r="C940" s="39" t="s">
        <v>45</v>
      </c>
      <c r="D940" s="39" t="s">
        <v>3</v>
      </c>
      <c r="E940" s="38" t="s">
        <v>46</v>
      </c>
      <c r="F940" s="38" t="s">
        <v>47</v>
      </c>
      <c r="G940" s="39" t="s">
        <v>48</v>
      </c>
      <c r="H940" s="40" t="s">
        <v>4</v>
      </c>
      <c r="I940" s="196"/>
    </row>
    <row r="941" spans="1:9" ht="19.5" x14ac:dyDescent="0.2">
      <c r="A941" s="37" t="s">
        <v>62</v>
      </c>
      <c r="B941" s="38" t="s">
        <v>1025</v>
      </c>
      <c r="C941" s="39" t="s">
        <v>65</v>
      </c>
      <c r="D941" s="39" t="s">
        <v>1026</v>
      </c>
      <c r="E941" s="38" t="s">
        <v>67</v>
      </c>
      <c r="F941" s="38" t="s">
        <v>6</v>
      </c>
      <c r="G941" s="39">
        <v>118.6</v>
      </c>
      <c r="H941" s="40">
        <v>118.6</v>
      </c>
      <c r="I941" s="196"/>
    </row>
    <row r="942" spans="1:9" x14ac:dyDescent="0.2">
      <c r="A942" s="37" t="s">
        <v>2319</v>
      </c>
      <c r="B942" s="38" t="s">
        <v>2985</v>
      </c>
      <c r="C942" s="39" t="s">
        <v>58</v>
      </c>
      <c r="D942" s="39" t="s">
        <v>2986</v>
      </c>
      <c r="E942" s="38" t="s">
        <v>2633</v>
      </c>
      <c r="F942" s="38" t="s">
        <v>3094</v>
      </c>
      <c r="G942" s="39">
        <v>29.06</v>
      </c>
      <c r="H942" s="40">
        <v>10.49</v>
      </c>
      <c r="I942" s="196"/>
    </row>
    <row r="943" spans="1:9" x14ac:dyDescent="0.2">
      <c r="A943" s="37" t="s">
        <v>2319</v>
      </c>
      <c r="B943" s="38" t="s">
        <v>2990</v>
      </c>
      <c r="C943" s="39" t="s">
        <v>58</v>
      </c>
      <c r="D943" s="39" t="s">
        <v>2991</v>
      </c>
      <c r="E943" s="38" t="s">
        <v>2633</v>
      </c>
      <c r="F943" s="38" t="s">
        <v>3094</v>
      </c>
      <c r="G943" s="39">
        <v>21.65</v>
      </c>
      <c r="H943" s="40">
        <v>7.81</v>
      </c>
      <c r="I943" s="196"/>
    </row>
    <row r="944" spans="1:9" x14ac:dyDescent="0.2">
      <c r="A944" s="37" t="s">
        <v>77</v>
      </c>
      <c r="B944" s="38" t="s">
        <v>1896</v>
      </c>
      <c r="C944" s="39" t="s">
        <v>58</v>
      </c>
      <c r="D944" s="39" t="s">
        <v>1897</v>
      </c>
      <c r="E944" s="38" t="s">
        <v>67</v>
      </c>
      <c r="F944" s="38" t="s">
        <v>3084</v>
      </c>
      <c r="G944" s="39">
        <v>0.35</v>
      </c>
      <c r="H944" s="40">
        <v>5.88</v>
      </c>
      <c r="I944" s="196"/>
    </row>
    <row r="945" spans="1:9" ht="19.5" x14ac:dyDescent="0.2">
      <c r="A945" s="37" t="s">
        <v>77</v>
      </c>
      <c r="B945" s="38" t="s">
        <v>3097</v>
      </c>
      <c r="C945" s="39" t="s">
        <v>65</v>
      </c>
      <c r="D945" s="39" t="s">
        <v>3098</v>
      </c>
      <c r="E945" s="38" t="s">
        <v>67</v>
      </c>
      <c r="F945" s="38" t="s">
        <v>6</v>
      </c>
      <c r="G945" s="39">
        <v>21.1</v>
      </c>
      <c r="H945" s="40">
        <v>21.1</v>
      </c>
      <c r="I945" s="196"/>
    </row>
    <row r="946" spans="1:9" ht="19.5" x14ac:dyDescent="0.2">
      <c r="A946" s="37" t="s">
        <v>77</v>
      </c>
      <c r="B946" s="38" t="s">
        <v>3085</v>
      </c>
      <c r="C946" s="39" t="s">
        <v>65</v>
      </c>
      <c r="D946" s="39" t="s">
        <v>3086</v>
      </c>
      <c r="E946" s="38" t="s">
        <v>67</v>
      </c>
      <c r="F946" s="38" t="s">
        <v>3084</v>
      </c>
      <c r="G946" s="39">
        <v>0.8</v>
      </c>
      <c r="H946" s="40">
        <v>13.44</v>
      </c>
      <c r="I946" s="196"/>
    </row>
    <row r="947" spans="1:9" ht="19.5" x14ac:dyDescent="0.2">
      <c r="A947" s="37" t="s">
        <v>77</v>
      </c>
      <c r="B947" s="38" t="s">
        <v>3091</v>
      </c>
      <c r="C947" s="39" t="s">
        <v>58</v>
      </c>
      <c r="D947" s="39" t="s">
        <v>3092</v>
      </c>
      <c r="E947" s="38" t="s">
        <v>67</v>
      </c>
      <c r="F947" s="38" t="s">
        <v>3093</v>
      </c>
      <c r="G947" s="39">
        <v>1.63</v>
      </c>
      <c r="H947" s="40">
        <v>54.76</v>
      </c>
      <c r="I947" s="196"/>
    </row>
    <row r="948" spans="1:9" ht="19.5" x14ac:dyDescent="0.2">
      <c r="A948" s="37" t="s">
        <v>77</v>
      </c>
      <c r="B948" s="38" t="s">
        <v>3095</v>
      </c>
      <c r="C948" s="39" t="s">
        <v>65</v>
      </c>
      <c r="D948" s="39" t="s">
        <v>3096</v>
      </c>
      <c r="E948" s="38" t="s">
        <v>3033</v>
      </c>
      <c r="F948" s="38" t="s">
        <v>12</v>
      </c>
      <c r="G948" s="39">
        <v>1.28</v>
      </c>
      <c r="H948" s="40">
        <v>5.12</v>
      </c>
      <c r="I948" s="196"/>
    </row>
    <row r="949" spans="1:9" x14ac:dyDescent="0.2">
      <c r="A949" s="37" t="s">
        <v>1027</v>
      </c>
      <c r="B949" s="38" t="s">
        <v>44</v>
      </c>
      <c r="C949" s="39" t="s">
        <v>45</v>
      </c>
      <c r="D949" s="39" t="s">
        <v>3</v>
      </c>
      <c r="E949" s="38" t="s">
        <v>46</v>
      </c>
      <c r="F949" s="38" t="s">
        <v>47</v>
      </c>
      <c r="G949" s="39" t="s">
        <v>48</v>
      </c>
      <c r="H949" s="40" t="s">
        <v>4</v>
      </c>
      <c r="I949" s="196"/>
    </row>
    <row r="950" spans="1:9" ht="19.5" x14ac:dyDescent="0.2">
      <c r="A950" s="37" t="s">
        <v>62</v>
      </c>
      <c r="B950" s="38" t="s">
        <v>1028</v>
      </c>
      <c r="C950" s="39" t="s">
        <v>65</v>
      </c>
      <c r="D950" s="39" t="s">
        <v>1029</v>
      </c>
      <c r="E950" s="38" t="s">
        <v>67</v>
      </c>
      <c r="F950" s="38" t="s">
        <v>6</v>
      </c>
      <c r="G950" s="39">
        <v>102.55</v>
      </c>
      <c r="H950" s="40">
        <v>102.55</v>
      </c>
      <c r="I950" s="196"/>
    </row>
    <row r="951" spans="1:9" x14ac:dyDescent="0.2">
      <c r="A951" s="37" t="s">
        <v>2319</v>
      </c>
      <c r="B951" s="38" t="s">
        <v>2990</v>
      </c>
      <c r="C951" s="39" t="s">
        <v>58</v>
      </c>
      <c r="D951" s="39" t="s">
        <v>2991</v>
      </c>
      <c r="E951" s="38" t="s">
        <v>2633</v>
      </c>
      <c r="F951" s="38" t="s">
        <v>3208</v>
      </c>
      <c r="G951" s="39">
        <v>21.65</v>
      </c>
      <c r="H951" s="40">
        <v>4.07</v>
      </c>
      <c r="I951" s="196"/>
    </row>
    <row r="952" spans="1:9" x14ac:dyDescent="0.2">
      <c r="A952" s="37" t="s">
        <v>2319</v>
      </c>
      <c r="B952" s="38" t="s">
        <v>2985</v>
      </c>
      <c r="C952" s="39" t="s">
        <v>58</v>
      </c>
      <c r="D952" s="39" t="s">
        <v>2986</v>
      </c>
      <c r="E952" s="38" t="s">
        <v>2633</v>
      </c>
      <c r="F952" s="38" t="s">
        <v>3208</v>
      </c>
      <c r="G952" s="39">
        <v>29.06</v>
      </c>
      <c r="H952" s="40">
        <v>5.46</v>
      </c>
      <c r="I952" s="196"/>
    </row>
    <row r="953" spans="1:9" x14ac:dyDescent="0.2">
      <c r="A953" s="37" t="s">
        <v>77</v>
      </c>
      <c r="B953" s="38" t="s">
        <v>1896</v>
      </c>
      <c r="C953" s="39" t="s">
        <v>58</v>
      </c>
      <c r="D953" s="39" t="s">
        <v>1897</v>
      </c>
      <c r="E953" s="38" t="s">
        <v>67</v>
      </c>
      <c r="F953" s="38" t="s">
        <v>3084</v>
      </c>
      <c r="G953" s="39">
        <v>0.35</v>
      </c>
      <c r="H953" s="40">
        <v>5.88</v>
      </c>
      <c r="I953" s="196"/>
    </row>
    <row r="954" spans="1:9" ht="19.5" x14ac:dyDescent="0.2">
      <c r="A954" s="37" t="s">
        <v>77</v>
      </c>
      <c r="B954" s="38" t="s">
        <v>3209</v>
      </c>
      <c r="C954" s="39" t="s">
        <v>65</v>
      </c>
      <c r="D954" s="39" t="s">
        <v>3210</v>
      </c>
      <c r="E954" s="38" t="s">
        <v>3033</v>
      </c>
      <c r="F954" s="38" t="s">
        <v>6</v>
      </c>
      <c r="G954" s="39">
        <v>13.82</v>
      </c>
      <c r="H954" s="40">
        <v>13.82</v>
      </c>
      <c r="I954" s="196"/>
    </row>
    <row r="955" spans="1:9" ht="19.5" x14ac:dyDescent="0.2">
      <c r="A955" s="37" t="s">
        <v>77</v>
      </c>
      <c r="B955" s="38" t="s">
        <v>3085</v>
      </c>
      <c r="C955" s="39" t="s">
        <v>65</v>
      </c>
      <c r="D955" s="39" t="s">
        <v>3086</v>
      </c>
      <c r="E955" s="38" t="s">
        <v>67</v>
      </c>
      <c r="F955" s="38" t="s">
        <v>3084</v>
      </c>
      <c r="G955" s="39">
        <v>0.8</v>
      </c>
      <c r="H955" s="40">
        <v>13.44</v>
      </c>
      <c r="I955" s="196"/>
    </row>
    <row r="956" spans="1:9" ht="19.5" x14ac:dyDescent="0.2">
      <c r="A956" s="37" t="s">
        <v>77</v>
      </c>
      <c r="B956" s="38" t="s">
        <v>3091</v>
      </c>
      <c r="C956" s="39" t="s">
        <v>58</v>
      </c>
      <c r="D956" s="39" t="s">
        <v>3092</v>
      </c>
      <c r="E956" s="38" t="s">
        <v>67</v>
      </c>
      <c r="F956" s="38" t="s">
        <v>3093</v>
      </c>
      <c r="G956" s="39">
        <v>1.63</v>
      </c>
      <c r="H956" s="40">
        <v>54.76</v>
      </c>
      <c r="I956" s="196"/>
    </row>
    <row r="957" spans="1:9" ht="19.5" x14ac:dyDescent="0.2">
      <c r="A957" s="37" t="s">
        <v>77</v>
      </c>
      <c r="B957" s="38" t="s">
        <v>3095</v>
      </c>
      <c r="C957" s="39" t="s">
        <v>65</v>
      </c>
      <c r="D957" s="39" t="s">
        <v>3096</v>
      </c>
      <c r="E957" s="38" t="s">
        <v>3033</v>
      </c>
      <c r="F957" s="38" t="s">
        <v>12</v>
      </c>
      <c r="G957" s="39">
        <v>1.28</v>
      </c>
      <c r="H957" s="40">
        <v>5.12</v>
      </c>
      <c r="I957" s="196"/>
    </row>
    <row r="958" spans="1:9" x14ac:dyDescent="0.2">
      <c r="A958" s="37" t="s">
        <v>1031</v>
      </c>
      <c r="B958" s="38" t="s">
        <v>44</v>
      </c>
      <c r="C958" s="39" t="s">
        <v>45</v>
      </c>
      <c r="D958" s="39" t="s">
        <v>3</v>
      </c>
      <c r="E958" s="38" t="s">
        <v>46</v>
      </c>
      <c r="F958" s="38" t="s">
        <v>47</v>
      </c>
      <c r="G958" s="39" t="s">
        <v>48</v>
      </c>
      <c r="H958" s="40" t="s">
        <v>4</v>
      </c>
      <c r="I958" s="196"/>
    </row>
    <row r="959" spans="1:9" ht="19.5" x14ac:dyDescent="0.2">
      <c r="A959" s="37" t="s">
        <v>62</v>
      </c>
      <c r="B959" s="38" t="s">
        <v>1032</v>
      </c>
      <c r="C959" s="39" t="s">
        <v>65</v>
      </c>
      <c r="D959" s="39" t="s">
        <v>1033</v>
      </c>
      <c r="E959" s="38" t="s">
        <v>67</v>
      </c>
      <c r="F959" s="38" t="s">
        <v>6</v>
      </c>
      <c r="G959" s="39">
        <v>135.85</v>
      </c>
      <c r="H959" s="40">
        <v>135.85</v>
      </c>
      <c r="I959" s="196"/>
    </row>
    <row r="960" spans="1:9" x14ac:dyDescent="0.2">
      <c r="A960" s="37" t="s">
        <v>2319</v>
      </c>
      <c r="B960" s="38" t="s">
        <v>2990</v>
      </c>
      <c r="C960" s="39" t="s">
        <v>58</v>
      </c>
      <c r="D960" s="39" t="s">
        <v>2991</v>
      </c>
      <c r="E960" s="38" t="s">
        <v>2633</v>
      </c>
      <c r="F960" s="38" t="s">
        <v>3211</v>
      </c>
      <c r="G960" s="39">
        <v>21.65</v>
      </c>
      <c r="H960" s="40">
        <v>11.53</v>
      </c>
      <c r="I960" s="196"/>
    </row>
    <row r="961" spans="1:9" x14ac:dyDescent="0.2">
      <c r="A961" s="37" t="s">
        <v>2319</v>
      </c>
      <c r="B961" s="38" t="s">
        <v>2985</v>
      </c>
      <c r="C961" s="39" t="s">
        <v>58</v>
      </c>
      <c r="D961" s="39" t="s">
        <v>2986</v>
      </c>
      <c r="E961" s="38" t="s">
        <v>2633</v>
      </c>
      <c r="F961" s="38" t="s">
        <v>3211</v>
      </c>
      <c r="G961" s="39">
        <v>29.06</v>
      </c>
      <c r="H961" s="40">
        <v>15.48</v>
      </c>
      <c r="I961" s="196"/>
    </row>
    <row r="962" spans="1:9" x14ac:dyDescent="0.2">
      <c r="A962" s="37" t="s">
        <v>77</v>
      </c>
      <c r="B962" s="38" t="s">
        <v>1896</v>
      </c>
      <c r="C962" s="39" t="s">
        <v>58</v>
      </c>
      <c r="D962" s="39" t="s">
        <v>1897</v>
      </c>
      <c r="E962" s="38" t="s">
        <v>67</v>
      </c>
      <c r="F962" s="38" t="s">
        <v>3084</v>
      </c>
      <c r="G962" s="39">
        <v>0.35</v>
      </c>
      <c r="H962" s="40">
        <v>5.88</v>
      </c>
      <c r="I962" s="196"/>
    </row>
    <row r="963" spans="1:9" ht="19.5" x14ac:dyDescent="0.2">
      <c r="A963" s="37" t="s">
        <v>77</v>
      </c>
      <c r="B963" s="38" t="s">
        <v>3085</v>
      </c>
      <c r="C963" s="39" t="s">
        <v>65</v>
      </c>
      <c r="D963" s="39" t="s">
        <v>3086</v>
      </c>
      <c r="E963" s="38" t="s">
        <v>67</v>
      </c>
      <c r="F963" s="38" t="s">
        <v>3084</v>
      </c>
      <c r="G963" s="39">
        <v>0.8</v>
      </c>
      <c r="H963" s="40">
        <v>13.44</v>
      </c>
      <c r="I963" s="196"/>
    </row>
    <row r="964" spans="1:9" ht="19.5" x14ac:dyDescent="0.2">
      <c r="A964" s="37" t="s">
        <v>77</v>
      </c>
      <c r="B964" s="38" t="s">
        <v>3095</v>
      </c>
      <c r="C964" s="39" t="s">
        <v>65</v>
      </c>
      <c r="D964" s="39" t="s">
        <v>3096</v>
      </c>
      <c r="E964" s="38" t="s">
        <v>3033</v>
      </c>
      <c r="F964" s="38" t="s">
        <v>12</v>
      </c>
      <c r="G964" s="39">
        <v>1.28</v>
      </c>
      <c r="H964" s="40">
        <v>5.12</v>
      </c>
      <c r="I964" s="196"/>
    </row>
    <row r="965" spans="1:9" ht="19.5" x14ac:dyDescent="0.2">
      <c r="A965" s="37" t="s">
        <v>77</v>
      </c>
      <c r="B965" s="38" t="s">
        <v>3091</v>
      </c>
      <c r="C965" s="39" t="s">
        <v>58</v>
      </c>
      <c r="D965" s="39" t="s">
        <v>3092</v>
      </c>
      <c r="E965" s="38" t="s">
        <v>67</v>
      </c>
      <c r="F965" s="38" t="s">
        <v>3093</v>
      </c>
      <c r="G965" s="39">
        <v>1.63</v>
      </c>
      <c r="H965" s="40">
        <v>54.76</v>
      </c>
      <c r="I965" s="196"/>
    </row>
    <row r="966" spans="1:9" ht="19.5" x14ac:dyDescent="0.2">
      <c r="A966" s="37" t="s">
        <v>77</v>
      </c>
      <c r="B966" s="38" t="s">
        <v>3212</v>
      </c>
      <c r="C966" s="39" t="s">
        <v>65</v>
      </c>
      <c r="D966" s="39" t="s">
        <v>3213</v>
      </c>
      <c r="E966" s="38" t="s">
        <v>67</v>
      </c>
      <c r="F966" s="38" t="s">
        <v>6</v>
      </c>
      <c r="G966" s="39">
        <v>29.64</v>
      </c>
      <c r="H966" s="40">
        <v>29.64</v>
      </c>
      <c r="I966" s="196"/>
    </row>
    <row r="967" spans="1:9" x14ac:dyDescent="0.2">
      <c r="A967" s="37" t="s">
        <v>1031</v>
      </c>
      <c r="B967" s="38" t="s">
        <v>44</v>
      </c>
      <c r="C967" s="39" t="s">
        <v>45</v>
      </c>
      <c r="D967" s="39" t="s">
        <v>3</v>
      </c>
      <c r="E967" s="38" t="s">
        <v>46</v>
      </c>
      <c r="F967" s="38" t="s">
        <v>47</v>
      </c>
      <c r="G967" s="39" t="s">
        <v>48</v>
      </c>
      <c r="H967" s="40" t="s">
        <v>4</v>
      </c>
      <c r="I967" s="196"/>
    </row>
    <row r="968" spans="1:9" ht="19.5" x14ac:dyDescent="0.2">
      <c r="A968" s="37" t="s">
        <v>62</v>
      </c>
      <c r="B968" s="38" t="s">
        <v>1035</v>
      </c>
      <c r="C968" s="39" t="s">
        <v>65</v>
      </c>
      <c r="D968" s="39" t="s">
        <v>1036</v>
      </c>
      <c r="E968" s="38" t="s">
        <v>67</v>
      </c>
      <c r="F968" s="38" t="s">
        <v>6</v>
      </c>
      <c r="G968" s="39">
        <v>145.72</v>
      </c>
      <c r="H968" s="40">
        <v>145.72</v>
      </c>
      <c r="I968" s="196"/>
    </row>
    <row r="969" spans="1:9" x14ac:dyDescent="0.2">
      <c r="A969" s="37" t="s">
        <v>2319</v>
      </c>
      <c r="B969" s="38" t="s">
        <v>2990</v>
      </c>
      <c r="C969" s="39" t="s">
        <v>58</v>
      </c>
      <c r="D969" s="39" t="s">
        <v>2991</v>
      </c>
      <c r="E969" s="38" t="s">
        <v>2633</v>
      </c>
      <c r="F969" s="38" t="s">
        <v>3211</v>
      </c>
      <c r="G969" s="39">
        <v>21.65</v>
      </c>
      <c r="H969" s="40">
        <v>11.53</v>
      </c>
      <c r="I969" s="196"/>
    </row>
    <row r="970" spans="1:9" x14ac:dyDescent="0.2">
      <c r="A970" s="37" t="s">
        <v>2319</v>
      </c>
      <c r="B970" s="38" t="s">
        <v>2985</v>
      </c>
      <c r="C970" s="39" t="s">
        <v>58</v>
      </c>
      <c r="D970" s="39" t="s">
        <v>2986</v>
      </c>
      <c r="E970" s="38" t="s">
        <v>2633</v>
      </c>
      <c r="F970" s="38" t="s">
        <v>3211</v>
      </c>
      <c r="G970" s="39">
        <v>29.06</v>
      </c>
      <c r="H970" s="40">
        <v>15.48</v>
      </c>
      <c r="I970" s="196"/>
    </row>
    <row r="971" spans="1:9" x14ac:dyDescent="0.2">
      <c r="A971" s="37" t="s">
        <v>77</v>
      </c>
      <c r="B971" s="38" t="s">
        <v>1896</v>
      </c>
      <c r="C971" s="39" t="s">
        <v>58</v>
      </c>
      <c r="D971" s="39" t="s">
        <v>1897</v>
      </c>
      <c r="E971" s="38" t="s">
        <v>67</v>
      </c>
      <c r="F971" s="38" t="s">
        <v>3084</v>
      </c>
      <c r="G971" s="39">
        <v>0.35</v>
      </c>
      <c r="H971" s="40">
        <v>5.88</v>
      </c>
      <c r="I971" s="196"/>
    </row>
    <row r="972" spans="1:9" ht="19.5" x14ac:dyDescent="0.2">
      <c r="A972" s="37" t="s">
        <v>77</v>
      </c>
      <c r="B972" s="38" t="s">
        <v>3085</v>
      </c>
      <c r="C972" s="39" t="s">
        <v>65</v>
      </c>
      <c r="D972" s="39" t="s">
        <v>3086</v>
      </c>
      <c r="E972" s="38" t="s">
        <v>67</v>
      </c>
      <c r="F972" s="38" t="s">
        <v>3084</v>
      </c>
      <c r="G972" s="39">
        <v>0.8</v>
      </c>
      <c r="H972" s="40">
        <v>13.44</v>
      </c>
      <c r="I972" s="196"/>
    </row>
    <row r="973" spans="1:9" ht="19.5" x14ac:dyDescent="0.2">
      <c r="A973" s="37" t="s">
        <v>77</v>
      </c>
      <c r="B973" s="38" t="s">
        <v>3214</v>
      </c>
      <c r="C973" s="39" t="s">
        <v>65</v>
      </c>
      <c r="D973" s="39" t="s">
        <v>3215</v>
      </c>
      <c r="E973" s="38" t="s">
        <v>67</v>
      </c>
      <c r="F973" s="38" t="s">
        <v>6</v>
      </c>
      <c r="G973" s="39">
        <v>39.51</v>
      </c>
      <c r="H973" s="40">
        <v>39.51</v>
      </c>
      <c r="I973" s="196"/>
    </row>
    <row r="974" spans="1:9" ht="19.5" x14ac:dyDescent="0.2">
      <c r="A974" s="37" t="s">
        <v>77</v>
      </c>
      <c r="B974" s="38" t="s">
        <v>3095</v>
      </c>
      <c r="C974" s="39" t="s">
        <v>65</v>
      </c>
      <c r="D974" s="39" t="s">
        <v>3096</v>
      </c>
      <c r="E974" s="38" t="s">
        <v>3033</v>
      </c>
      <c r="F974" s="38" t="s">
        <v>12</v>
      </c>
      <c r="G974" s="39">
        <v>1.28</v>
      </c>
      <c r="H974" s="40">
        <v>5.12</v>
      </c>
      <c r="I974" s="196"/>
    </row>
    <row r="975" spans="1:9" ht="19.5" x14ac:dyDescent="0.2">
      <c r="A975" s="37" t="s">
        <v>77</v>
      </c>
      <c r="B975" s="38" t="s">
        <v>3091</v>
      </c>
      <c r="C975" s="39" t="s">
        <v>58</v>
      </c>
      <c r="D975" s="39" t="s">
        <v>3092</v>
      </c>
      <c r="E975" s="38" t="s">
        <v>67</v>
      </c>
      <c r="F975" s="38" t="s">
        <v>3093</v>
      </c>
      <c r="G975" s="39">
        <v>1.63</v>
      </c>
      <c r="H975" s="40">
        <v>54.76</v>
      </c>
      <c r="I975" s="196"/>
    </row>
    <row r="976" spans="1:9" x14ac:dyDescent="0.2">
      <c r="A976" s="37" t="s">
        <v>1038</v>
      </c>
      <c r="B976" s="38" t="s">
        <v>44</v>
      </c>
      <c r="C976" s="39" t="s">
        <v>45</v>
      </c>
      <c r="D976" s="39" t="s">
        <v>3</v>
      </c>
      <c r="E976" s="38" t="s">
        <v>46</v>
      </c>
      <c r="F976" s="38" t="s">
        <v>47</v>
      </c>
      <c r="G976" s="39" t="s">
        <v>48</v>
      </c>
      <c r="H976" s="40" t="s">
        <v>4</v>
      </c>
      <c r="I976" s="196"/>
    </row>
    <row r="977" spans="1:9" ht="19.5" x14ac:dyDescent="0.2">
      <c r="A977" s="37" t="s">
        <v>62</v>
      </c>
      <c r="B977" s="38" t="s">
        <v>1039</v>
      </c>
      <c r="C977" s="39" t="s">
        <v>65</v>
      </c>
      <c r="D977" s="39" t="s">
        <v>1040</v>
      </c>
      <c r="E977" s="38" t="s">
        <v>67</v>
      </c>
      <c r="F977" s="38" t="s">
        <v>6</v>
      </c>
      <c r="G977" s="39">
        <v>184.61</v>
      </c>
      <c r="H977" s="40">
        <v>184.61</v>
      </c>
      <c r="I977" s="196"/>
    </row>
    <row r="978" spans="1:9" x14ac:dyDescent="0.2">
      <c r="A978" s="37" t="s">
        <v>2319</v>
      </c>
      <c r="B978" s="38" t="s">
        <v>2990</v>
      </c>
      <c r="C978" s="39" t="s">
        <v>58</v>
      </c>
      <c r="D978" s="39" t="s">
        <v>2991</v>
      </c>
      <c r="E978" s="38" t="s">
        <v>2633</v>
      </c>
      <c r="F978" s="38" t="s">
        <v>3216</v>
      </c>
      <c r="G978" s="39">
        <v>21.65</v>
      </c>
      <c r="H978" s="40">
        <v>17.12</v>
      </c>
      <c r="I978" s="196"/>
    </row>
    <row r="979" spans="1:9" x14ac:dyDescent="0.2">
      <c r="A979" s="37" t="s">
        <v>2319</v>
      </c>
      <c r="B979" s="38" t="s">
        <v>2985</v>
      </c>
      <c r="C979" s="39" t="s">
        <v>58</v>
      </c>
      <c r="D979" s="39" t="s">
        <v>2986</v>
      </c>
      <c r="E979" s="38" t="s">
        <v>2633</v>
      </c>
      <c r="F979" s="38" t="s">
        <v>3216</v>
      </c>
      <c r="G979" s="39">
        <v>29.06</v>
      </c>
      <c r="H979" s="40">
        <v>22.98</v>
      </c>
      <c r="I979" s="196"/>
    </row>
    <row r="980" spans="1:9" x14ac:dyDescent="0.2">
      <c r="A980" s="37" t="s">
        <v>77</v>
      </c>
      <c r="B980" s="38" t="s">
        <v>3217</v>
      </c>
      <c r="C980" s="39" t="s">
        <v>58</v>
      </c>
      <c r="D980" s="39" t="s">
        <v>3218</v>
      </c>
      <c r="E980" s="38" t="s">
        <v>67</v>
      </c>
      <c r="F980" s="38" t="s">
        <v>3084</v>
      </c>
      <c r="G980" s="39">
        <v>1.81</v>
      </c>
      <c r="H980" s="40">
        <v>30.4</v>
      </c>
      <c r="I980" s="196"/>
    </row>
    <row r="981" spans="1:9" x14ac:dyDescent="0.2">
      <c r="A981" s="37" t="s">
        <v>77</v>
      </c>
      <c r="B981" s="38" t="s">
        <v>1896</v>
      </c>
      <c r="C981" s="39" t="s">
        <v>58</v>
      </c>
      <c r="D981" s="39" t="s">
        <v>1897</v>
      </c>
      <c r="E981" s="38" t="s">
        <v>67</v>
      </c>
      <c r="F981" s="38" t="s">
        <v>3084</v>
      </c>
      <c r="G981" s="39">
        <v>0.35</v>
      </c>
      <c r="H981" s="40">
        <v>5.88</v>
      </c>
      <c r="I981" s="196"/>
    </row>
    <row r="982" spans="1:9" ht="19.5" x14ac:dyDescent="0.2">
      <c r="A982" s="37" t="s">
        <v>77</v>
      </c>
      <c r="B982" s="38" t="s">
        <v>3085</v>
      </c>
      <c r="C982" s="39" t="s">
        <v>65</v>
      </c>
      <c r="D982" s="39" t="s">
        <v>3086</v>
      </c>
      <c r="E982" s="38" t="s">
        <v>67</v>
      </c>
      <c r="F982" s="38" t="s">
        <v>3084</v>
      </c>
      <c r="G982" s="39">
        <v>0.8</v>
      </c>
      <c r="H982" s="40">
        <v>13.44</v>
      </c>
      <c r="I982" s="196"/>
    </row>
    <row r="983" spans="1:9" ht="19.5" x14ac:dyDescent="0.2">
      <c r="A983" s="37" t="s">
        <v>77</v>
      </c>
      <c r="B983" s="38" t="s">
        <v>3095</v>
      </c>
      <c r="C983" s="39" t="s">
        <v>65</v>
      </c>
      <c r="D983" s="39" t="s">
        <v>3096</v>
      </c>
      <c r="E983" s="38" t="s">
        <v>3033</v>
      </c>
      <c r="F983" s="38" t="s">
        <v>12</v>
      </c>
      <c r="G983" s="39">
        <v>1.28</v>
      </c>
      <c r="H983" s="40">
        <v>5.12</v>
      </c>
      <c r="I983" s="196"/>
    </row>
    <row r="984" spans="1:9" x14ac:dyDescent="0.2">
      <c r="A984" s="37" t="s">
        <v>77</v>
      </c>
      <c r="B984" s="38" t="s">
        <v>3219</v>
      </c>
      <c r="C984" s="39" t="s">
        <v>3220</v>
      </c>
      <c r="D984" s="39" t="s">
        <v>3221</v>
      </c>
      <c r="E984" s="38" t="s">
        <v>399</v>
      </c>
      <c r="F984" s="38" t="s">
        <v>6</v>
      </c>
      <c r="G984" s="39">
        <v>89.67</v>
      </c>
      <c r="H984" s="40">
        <v>89.67</v>
      </c>
      <c r="I984" s="196"/>
    </row>
    <row r="985" spans="1:9" x14ac:dyDescent="0.2">
      <c r="A985" s="37" t="s">
        <v>1043</v>
      </c>
      <c r="B985" s="38" t="s">
        <v>44</v>
      </c>
      <c r="C985" s="39" t="s">
        <v>45</v>
      </c>
      <c r="D985" s="39" t="s">
        <v>3</v>
      </c>
      <c r="E985" s="38" t="s">
        <v>46</v>
      </c>
      <c r="F985" s="38" t="s">
        <v>47</v>
      </c>
      <c r="G985" s="39" t="s">
        <v>48</v>
      </c>
      <c r="H985" s="40" t="s">
        <v>4</v>
      </c>
      <c r="I985" s="196"/>
    </row>
    <row r="986" spans="1:9" ht="19.5" x14ac:dyDescent="0.2">
      <c r="A986" s="37" t="s">
        <v>62</v>
      </c>
      <c r="B986" s="38" t="s">
        <v>1044</v>
      </c>
      <c r="C986" s="39" t="s">
        <v>65</v>
      </c>
      <c r="D986" s="39" t="s">
        <v>1045</v>
      </c>
      <c r="E986" s="38" t="s">
        <v>399</v>
      </c>
      <c r="F986" s="38" t="s">
        <v>6</v>
      </c>
      <c r="G986" s="39">
        <v>35.270000000000003</v>
      </c>
      <c r="H986" s="40">
        <v>35.270000000000003</v>
      </c>
      <c r="I986" s="196"/>
    </row>
    <row r="987" spans="1:9" x14ac:dyDescent="0.2">
      <c r="A987" s="37" t="s">
        <v>2319</v>
      </c>
      <c r="B987" s="38" t="s">
        <v>2985</v>
      </c>
      <c r="C987" s="39" t="s">
        <v>58</v>
      </c>
      <c r="D987" s="39" t="s">
        <v>2986</v>
      </c>
      <c r="E987" s="38" t="s">
        <v>2633</v>
      </c>
      <c r="F987" s="38" t="s">
        <v>2378</v>
      </c>
      <c r="G987" s="39">
        <v>29.06</v>
      </c>
      <c r="H987" s="40">
        <v>5.81</v>
      </c>
      <c r="I987" s="196"/>
    </row>
    <row r="988" spans="1:9" x14ac:dyDescent="0.2">
      <c r="A988" s="37" t="s">
        <v>2319</v>
      </c>
      <c r="B988" s="38" t="s">
        <v>2635</v>
      </c>
      <c r="C988" s="39" t="s">
        <v>58</v>
      </c>
      <c r="D988" s="39" t="s">
        <v>2636</v>
      </c>
      <c r="E988" s="38" t="s">
        <v>2633</v>
      </c>
      <c r="F988" s="38" t="s">
        <v>2378</v>
      </c>
      <c r="G988" s="39">
        <v>20.74</v>
      </c>
      <c r="H988" s="40">
        <v>4.1399999999999997</v>
      </c>
      <c r="I988" s="196"/>
    </row>
    <row r="989" spans="1:9" ht="19.5" x14ac:dyDescent="0.2">
      <c r="A989" s="37" t="s">
        <v>77</v>
      </c>
      <c r="B989" s="38" t="s">
        <v>3222</v>
      </c>
      <c r="C989" s="39" t="s">
        <v>65</v>
      </c>
      <c r="D989" s="39" t="s">
        <v>3223</v>
      </c>
      <c r="E989" s="38" t="s">
        <v>67</v>
      </c>
      <c r="F989" s="38" t="s">
        <v>6</v>
      </c>
      <c r="G989" s="39">
        <v>25.32</v>
      </c>
      <c r="H989" s="40">
        <v>25.32</v>
      </c>
      <c r="I989" s="196"/>
    </row>
    <row r="990" spans="1:9" x14ac:dyDescent="0.2">
      <c r="A990" s="37" t="s">
        <v>1047</v>
      </c>
      <c r="B990" s="38" t="s">
        <v>44</v>
      </c>
      <c r="C990" s="39" t="s">
        <v>45</v>
      </c>
      <c r="D990" s="39" t="s">
        <v>3</v>
      </c>
      <c r="E990" s="38" t="s">
        <v>46</v>
      </c>
      <c r="F990" s="38" t="s">
        <v>47</v>
      </c>
      <c r="G990" s="39" t="s">
        <v>48</v>
      </c>
      <c r="H990" s="40" t="s">
        <v>4</v>
      </c>
      <c r="I990" s="196"/>
    </row>
    <row r="991" spans="1:9" ht="19.5" x14ac:dyDescent="0.2">
      <c r="A991" s="37" t="s">
        <v>62</v>
      </c>
      <c r="B991" s="38" t="s">
        <v>1048</v>
      </c>
      <c r="C991" s="39" t="s">
        <v>65</v>
      </c>
      <c r="D991" s="39" t="s">
        <v>1049</v>
      </c>
      <c r="E991" s="38" t="s">
        <v>67</v>
      </c>
      <c r="F991" s="38" t="s">
        <v>6</v>
      </c>
      <c r="G991" s="39">
        <v>55.25</v>
      </c>
      <c r="H991" s="40">
        <v>55.25</v>
      </c>
      <c r="I991" s="196"/>
    </row>
    <row r="992" spans="1:9" x14ac:dyDescent="0.2">
      <c r="A992" s="37" t="s">
        <v>2319</v>
      </c>
      <c r="B992" s="38" t="s">
        <v>2635</v>
      </c>
      <c r="C992" s="39" t="s">
        <v>58</v>
      </c>
      <c r="D992" s="39" t="s">
        <v>2636</v>
      </c>
      <c r="E992" s="38" t="s">
        <v>2633</v>
      </c>
      <c r="F992" s="38" t="s">
        <v>2378</v>
      </c>
      <c r="G992" s="39">
        <v>20.74</v>
      </c>
      <c r="H992" s="40">
        <v>4.1399999999999997</v>
      </c>
      <c r="I992" s="196"/>
    </row>
    <row r="993" spans="1:9" x14ac:dyDescent="0.2">
      <c r="A993" s="37" t="s">
        <v>2319</v>
      </c>
      <c r="B993" s="38" t="s">
        <v>2985</v>
      </c>
      <c r="C993" s="39" t="s">
        <v>58</v>
      </c>
      <c r="D993" s="39" t="s">
        <v>2986</v>
      </c>
      <c r="E993" s="38" t="s">
        <v>2633</v>
      </c>
      <c r="F993" s="38" t="s">
        <v>2378</v>
      </c>
      <c r="G993" s="39">
        <v>29.06</v>
      </c>
      <c r="H993" s="40">
        <v>5.81</v>
      </c>
      <c r="I993" s="196"/>
    </row>
    <row r="994" spans="1:9" ht="19.5" x14ac:dyDescent="0.2">
      <c r="A994" s="37" t="s">
        <v>77</v>
      </c>
      <c r="B994" s="38" t="s">
        <v>3224</v>
      </c>
      <c r="C994" s="39" t="s">
        <v>65</v>
      </c>
      <c r="D994" s="39" t="s">
        <v>3225</v>
      </c>
      <c r="E994" s="38" t="s">
        <v>67</v>
      </c>
      <c r="F994" s="38" t="s">
        <v>6</v>
      </c>
      <c r="G994" s="39">
        <v>45.3</v>
      </c>
      <c r="H994" s="40">
        <v>45.3</v>
      </c>
      <c r="I994" s="196"/>
    </row>
    <row r="995" spans="1:9" x14ac:dyDescent="0.2">
      <c r="A995" s="37" t="s">
        <v>1051</v>
      </c>
      <c r="B995" s="38" t="s">
        <v>44</v>
      </c>
      <c r="C995" s="39" t="s">
        <v>45</v>
      </c>
      <c r="D995" s="39" t="s">
        <v>3</v>
      </c>
      <c r="E995" s="38" t="s">
        <v>46</v>
      </c>
      <c r="F995" s="38" t="s">
        <v>47</v>
      </c>
      <c r="G995" s="39" t="s">
        <v>48</v>
      </c>
      <c r="H995" s="40" t="s">
        <v>4</v>
      </c>
      <c r="I995" s="196"/>
    </row>
    <row r="996" spans="1:9" x14ac:dyDescent="0.2">
      <c r="A996" s="37" t="s">
        <v>62</v>
      </c>
      <c r="B996" s="38" t="s">
        <v>3226</v>
      </c>
      <c r="C996" s="39" t="s">
        <v>65</v>
      </c>
      <c r="D996" s="39" t="s">
        <v>1053</v>
      </c>
      <c r="E996" s="38" t="s">
        <v>761</v>
      </c>
      <c r="F996" s="38" t="s">
        <v>6</v>
      </c>
      <c r="G996" s="39">
        <v>91.9</v>
      </c>
      <c r="H996" s="40">
        <v>91.9</v>
      </c>
      <c r="I996" s="196"/>
    </row>
    <row r="997" spans="1:9" x14ac:dyDescent="0.2">
      <c r="A997" s="37" t="s">
        <v>2319</v>
      </c>
      <c r="B997" s="38" t="s">
        <v>2985</v>
      </c>
      <c r="C997" s="39" t="s">
        <v>58</v>
      </c>
      <c r="D997" s="39" t="s">
        <v>2986</v>
      </c>
      <c r="E997" s="38" t="s">
        <v>2633</v>
      </c>
      <c r="F997" s="38" t="s">
        <v>2930</v>
      </c>
      <c r="G997" s="39">
        <v>29.06</v>
      </c>
      <c r="H997" s="40">
        <v>1.45</v>
      </c>
      <c r="I997" s="196"/>
    </row>
    <row r="998" spans="1:9" x14ac:dyDescent="0.2">
      <c r="A998" s="37" t="s">
        <v>77</v>
      </c>
      <c r="B998" s="38" t="s">
        <v>3227</v>
      </c>
      <c r="C998" s="39" t="s">
        <v>3220</v>
      </c>
      <c r="D998" s="39" t="s">
        <v>3228</v>
      </c>
      <c r="E998" s="38" t="s">
        <v>399</v>
      </c>
      <c r="F998" s="38" t="s">
        <v>6</v>
      </c>
      <c r="G998" s="39">
        <v>90.45</v>
      </c>
      <c r="H998" s="40">
        <v>90.45</v>
      </c>
      <c r="I998" s="196"/>
    </row>
    <row r="999" spans="1:9" x14ac:dyDescent="0.2">
      <c r="A999" s="37" t="s">
        <v>1056</v>
      </c>
      <c r="B999" s="38" t="s">
        <v>44</v>
      </c>
      <c r="C999" s="39" t="s">
        <v>45</v>
      </c>
      <c r="D999" s="39" t="s">
        <v>3</v>
      </c>
      <c r="E999" s="38" t="s">
        <v>46</v>
      </c>
      <c r="F999" s="38" t="s">
        <v>47</v>
      </c>
      <c r="G999" s="39" t="s">
        <v>48</v>
      </c>
      <c r="H999" s="40" t="s">
        <v>4</v>
      </c>
      <c r="I999" s="196"/>
    </row>
    <row r="1000" spans="1:9" ht="19.5" x14ac:dyDescent="0.2">
      <c r="A1000" s="37" t="s">
        <v>62</v>
      </c>
      <c r="B1000" s="38" t="s">
        <v>1057</v>
      </c>
      <c r="C1000" s="39" t="s">
        <v>65</v>
      </c>
      <c r="D1000" s="39" t="s">
        <v>1058</v>
      </c>
      <c r="E1000" s="38" t="s">
        <v>67</v>
      </c>
      <c r="F1000" s="38" t="s">
        <v>6</v>
      </c>
      <c r="G1000" s="39">
        <v>76.790000000000006</v>
      </c>
      <c r="H1000" s="40">
        <v>76.790000000000006</v>
      </c>
      <c r="I1000" s="196"/>
    </row>
    <row r="1001" spans="1:9" x14ac:dyDescent="0.2">
      <c r="A1001" s="37" t="s">
        <v>2319</v>
      </c>
      <c r="B1001" s="38" t="s">
        <v>2985</v>
      </c>
      <c r="C1001" s="39" t="s">
        <v>58</v>
      </c>
      <c r="D1001" s="39" t="s">
        <v>2986</v>
      </c>
      <c r="E1001" s="38" t="s">
        <v>2633</v>
      </c>
      <c r="F1001" s="38" t="s">
        <v>2960</v>
      </c>
      <c r="G1001" s="39">
        <v>29.06</v>
      </c>
      <c r="H1001" s="40">
        <v>14.53</v>
      </c>
      <c r="I1001" s="196"/>
    </row>
    <row r="1002" spans="1:9" x14ac:dyDescent="0.2">
      <c r="A1002" s="37" t="s">
        <v>2319</v>
      </c>
      <c r="B1002" s="38" t="s">
        <v>2635</v>
      </c>
      <c r="C1002" s="39" t="s">
        <v>58</v>
      </c>
      <c r="D1002" s="39" t="s">
        <v>2636</v>
      </c>
      <c r="E1002" s="38" t="s">
        <v>2633</v>
      </c>
      <c r="F1002" s="38" t="s">
        <v>2960</v>
      </c>
      <c r="G1002" s="39">
        <v>20.74</v>
      </c>
      <c r="H1002" s="40">
        <v>10.37</v>
      </c>
      <c r="I1002" s="196"/>
    </row>
    <row r="1003" spans="1:9" x14ac:dyDescent="0.2">
      <c r="A1003" s="37" t="s">
        <v>77</v>
      </c>
      <c r="B1003" s="38" t="s">
        <v>3229</v>
      </c>
      <c r="C1003" s="39" t="s">
        <v>3024</v>
      </c>
      <c r="D1003" s="39" t="s">
        <v>3230</v>
      </c>
      <c r="E1003" s="38" t="s">
        <v>67</v>
      </c>
      <c r="F1003" s="38" t="s">
        <v>6</v>
      </c>
      <c r="G1003" s="39">
        <v>51.89</v>
      </c>
      <c r="H1003" s="40">
        <v>51.89</v>
      </c>
      <c r="I1003" s="196"/>
    </row>
    <row r="1004" spans="1:9" x14ac:dyDescent="0.2">
      <c r="A1004" s="37" t="s">
        <v>1063</v>
      </c>
      <c r="B1004" s="38" t="s">
        <v>44</v>
      </c>
      <c r="C1004" s="39" t="s">
        <v>45</v>
      </c>
      <c r="D1004" s="39" t="s">
        <v>3</v>
      </c>
      <c r="E1004" s="38" t="s">
        <v>46</v>
      </c>
      <c r="F1004" s="38" t="s">
        <v>47</v>
      </c>
      <c r="G1004" s="39" t="s">
        <v>48</v>
      </c>
      <c r="H1004" s="40" t="s">
        <v>4</v>
      </c>
      <c r="I1004" s="196"/>
    </row>
    <row r="1005" spans="1:9" ht="19.5" x14ac:dyDescent="0.2">
      <c r="A1005" s="37" t="s">
        <v>62</v>
      </c>
      <c r="B1005" s="38" t="s">
        <v>1064</v>
      </c>
      <c r="C1005" s="39" t="s">
        <v>65</v>
      </c>
      <c r="D1005" s="39" t="s">
        <v>1065</v>
      </c>
      <c r="E1005" s="38" t="s">
        <v>148</v>
      </c>
      <c r="F1005" s="38" t="s">
        <v>6</v>
      </c>
      <c r="G1005" s="39">
        <v>148.97999999999999</v>
      </c>
      <c r="H1005" s="40">
        <v>148.97999999999999</v>
      </c>
      <c r="I1005" s="196"/>
    </row>
    <row r="1006" spans="1:9" x14ac:dyDescent="0.2">
      <c r="A1006" s="37" t="s">
        <v>2319</v>
      </c>
      <c r="B1006" s="38" t="s">
        <v>2990</v>
      </c>
      <c r="C1006" s="39" t="s">
        <v>58</v>
      </c>
      <c r="D1006" s="39" t="s">
        <v>2991</v>
      </c>
      <c r="E1006" s="38" t="s">
        <v>2633</v>
      </c>
      <c r="F1006" s="38" t="s">
        <v>3231</v>
      </c>
      <c r="G1006" s="39">
        <v>21.65</v>
      </c>
      <c r="H1006" s="40">
        <v>3.85</v>
      </c>
      <c r="I1006" s="196"/>
    </row>
    <row r="1007" spans="1:9" x14ac:dyDescent="0.2">
      <c r="A1007" s="37" t="s">
        <v>2319</v>
      </c>
      <c r="B1007" s="38" t="s">
        <v>2985</v>
      </c>
      <c r="C1007" s="39" t="s">
        <v>58</v>
      </c>
      <c r="D1007" s="39" t="s">
        <v>2986</v>
      </c>
      <c r="E1007" s="38" t="s">
        <v>2633</v>
      </c>
      <c r="F1007" s="38" t="s">
        <v>3231</v>
      </c>
      <c r="G1007" s="39">
        <v>29.06</v>
      </c>
      <c r="H1007" s="40">
        <v>5.17</v>
      </c>
      <c r="I1007" s="196"/>
    </row>
    <row r="1008" spans="1:9" ht="19.5" x14ac:dyDescent="0.2">
      <c r="A1008" s="37" t="s">
        <v>2319</v>
      </c>
      <c r="B1008" s="38" t="s">
        <v>3232</v>
      </c>
      <c r="C1008" s="39" t="s">
        <v>65</v>
      </c>
      <c r="D1008" s="39" t="s">
        <v>3233</v>
      </c>
      <c r="E1008" s="38" t="s">
        <v>67</v>
      </c>
      <c r="F1008" s="38" t="s">
        <v>3112</v>
      </c>
      <c r="G1008" s="39">
        <v>104.61</v>
      </c>
      <c r="H1008" s="40">
        <v>34.83</v>
      </c>
      <c r="I1008" s="196"/>
    </row>
    <row r="1009" spans="1:9" ht="29.25" x14ac:dyDescent="0.2">
      <c r="A1009" s="37" t="s">
        <v>2319</v>
      </c>
      <c r="B1009" s="38" t="s">
        <v>3234</v>
      </c>
      <c r="C1009" s="39" t="s">
        <v>58</v>
      </c>
      <c r="D1009" s="39" t="s">
        <v>3235</v>
      </c>
      <c r="E1009" s="38" t="s">
        <v>148</v>
      </c>
      <c r="F1009" s="38" t="s">
        <v>6</v>
      </c>
      <c r="G1009" s="39">
        <v>52.56</v>
      </c>
      <c r="H1009" s="40">
        <v>52.56</v>
      </c>
      <c r="I1009" s="196"/>
    </row>
    <row r="1010" spans="1:9" ht="19.5" x14ac:dyDescent="0.2">
      <c r="A1010" s="37" t="s">
        <v>77</v>
      </c>
      <c r="B1010" s="38" t="s">
        <v>3236</v>
      </c>
      <c r="C1010" s="39" t="s">
        <v>65</v>
      </c>
      <c r="D1010" s="39" t="s">
        <v>3237</v>
      </c>
      <c r="E1010" s="38" t="s">
        <v>148</v>
      </c>
      <c r="F1010" s="38" t="s">
        <v>3238</v>
      </c>
      <c r="G1010" s="39">
        <v>54.88</v>
      </c>
      <c r="H1010" s="40">
        <v>52.57</v>
      </c>
      <c r="I1010" s="196"/>
    </row>
    <row r="1011" spans="1:9" x14ac:dyDescent="0.2">
      <c r="A1011" s="37" t="s">
        <v>1067</v>
      </c>
      <c r="B1011" s="38" t="s">
        <v>44</v>
      </c>
      <c r="C1011" s="39" t="s">
        <v>45</v>
      </c>
      <c r="D1011" s="39" t="s">
        <v>3</v>
      </c>
      <c r="E1011" s="38" t="s">
        <v>46</v>
      </c>
      <c r="F1011" s="38" t="s">
        <v>47</v>
      </c>
      <c r="G1011" s="39" t="s">
        <v>48</v>
      </c>
      <c r="H1011" s="40" t="s">
        <v>4</v>
      </c>
      <c r="I1011" s="196"/>
    </row>
    <row r="1012" spans="1:9" ht="19.5" x14ac:dyDescent="0.2">
      <c r="A1012" s="37" t="s">
        <v>62</v>
      </c>
      <c r="B1012" s="38" t="s">
        <v>1068</v>
      </c>
      <c r="C1012" s="39" t="s">
        <v>65</v>
      </c>
      <c r="D1012" s="39" t="s">
        <v>1069</v>
      </c>
      <c r="E1012" s="38" t="s">
        <v>148</v>
      </c>
      <c r="F1012" s="38" t="s">
        <v>6</v>
      </c>
      <c r="G1012" s="39">
        <v>137.43</v>
      </c>
      <c r="H1012" s="40">
        <v>137.43</v>
      </c>
      <c r="I1012" s="196"/>
    </row>
    <row r="1013" spans="1:9" x14ac:dyDescent="0.2">
      <c r="A1013" s="37" t="s">
        <v>2319</v>
      </c>
      <c r="B1013" s="38" t="s">
        <v>2990</v>
      </c>
      <c r="C1013" s="39" t="s">
        <v>58</v>
      </c>
      <c r="D1013" s="39" t="s">
        <v>2991</v>
      </c>
      <c r="E1013" s="38" t="s">
        <v>2633</v>
      </c>
      <c r="F1013" s="38" t="s">
        <v>3239</v>
      </c>
      <c r="G1013" s="39">
        <v>21.65</v>
      </c>
      <c r="H1013" s="40">
        <v>5.71</v>
      </c>
      <c r="I1013" s="196"/>
    </row>
    <row r="1014" spans="1:9" x14ac:dyDescent="0.2">
      <c r="A1014" s="37" t="s">
        <v>2319</v>
      </c>
      <c r="B1014" s="38" t="s">
        <v>2985</v>
      </c>
      <c r="C1014" s="39" t="s">
        <v>58</v>
      </c>
      <c r="D1014" s="39" t="s">
        <v>2986</v>
      </c>
      <c r="E1014" s="38" t="s">
        <v>2633</v>
      </c>
      <c r="F1014" s="38" t="s">
        <v>3239</v>
      </c>
      <c r="G1014" s="39">
        <v>29.06</v>
      </c>
      <c r="H1014" s="40">
        <v>7.67</v>
      </c>
      <c r="I1014" s="196"/>
    </row>
    <row r="1015" spans="1:9" ht="19.5" x14ac:dyDescent="0.2">
      <c r="A1015" s="37" t="s">
        <v>2319</v>
      </c>
      <c r="B1015" s="38" t="s">
        <v>3240</v>
      </c>
      <c r="C1015" s="39" t="s">
        <v>65</v>
      </c>
      <c r="D1015" s="39" t="s">
        <v>3241</v>
      </c>
      <c r="E1015" s="38" t="s">
        <v>67</v>
      </c>
      <c r="F1015" s="38" t="s">
        <v>3112</v>
      </c>
      <c r="G1015" s="39">
        <v>114.42</v>
      </c>
      <c r="H1015" s="40">
        <v>38.1</v>
      </c>
      <c r="I1015" s="196"/>
    </row>
    <row r="1016" spans="1:9" ht="29.25" x14ac:dyDescent="0.2">
      <c r="A1016" s="37" t="s">
        <v>2319</v>
      </c>
      <c r="B1016" s="38" t="s">
        <v>3234</v>
      </c>
      <c r="C1016" s="39" t="s">
        <v>58</v>
      </c>
      <c r="D1016" s="39" t="s">
        <v>3235</v>
      </c>
      <c r="E1016" s="38" t="s">
        <v>148</v>
      </c>
      <c r="F1016" s="38" t="s">
        <v>6</v>
      </c>
      <c r="G1016" s="39">
        <v>52.56</v>
      </c>
      <c r="H1016" s="40">
        <v>52.56</v>
      </c>
      <c r="I1016" s="196"/>
    </row>
    <row r="1017" spans="1:9" ht="19.5" x14ac:dyDescent="0.2">
      <c r="A1017" s="37" t="s">
        <v>77</v>
      </c>
      <c r="B1017" s="38" t="s">
        <v>3242</v>
      </c>
      <c r="C1017" s="39" t="s">
        <v>65</v>
      </c>
      <c r="D1017" s="39" t="s">
        <v>3243</v>
      </c>
      <c r="E1017" s="38" t="s">
        <v>148</v>
      </c>
      <c r="F1017" s="38" t="s">
        <v>3244</v>
      </c>
      <c r="G1017" s="39">
        <v>35.53</v>
      </c>
      <c r="H1017" s="40">
        <v>33.39</v>
      </c>
      <c r="I1017" s="196"/>
    </row>
    <row r="1018" spans="1:9" x14ac:dyDescent="0.2">
      <c r="A1018" s="37" t="s">
        <v>1071</v>
      </c>
      <c r="B1018" s="38" t="s">
        <v>44</v>
      </c>
      <c r="C1018" s="39" t="s">
        <v>45</v>
      </c>
      <c r="D1018" s="39" t="s">
        <v>3</v>
      </c>
      <c r="E1018" s="38" t="s">
        <v>46</v>
      </c>
      <c r="F1018" s="38" t="s">
        <v>47</v>
      </c>
      <c r="G1018" s="39" t="s">
        <v>48</v>
      </c>
      <c r="H1018" s="40" t="s">
        <v>4</v>
      </c>
      <c r="I1018" s="196"/>
    </row>
    <row r="1019" spans="1:9" ht="19.5" x14ac:dyDescent="0.2">
      <c r="A1019" s="37" t="s">
        <v>62</v>
      </c>
      <c r="B1019" s="38" t="s">
        <v>1072</v>
      </c>
      <c r="C1019" s="39" t="s">
        <v>65</v>
      </c>
      <c r="D1019" s="39" t="s">
        <v>843</v>
      </c>
      <c r="E1019" s="38" t="s">
        <v>148</v>
      </c>
      <c r="F1019" s="38" t="s">
        <v>6</v>
      </c>
      <c r="G1019" s="39">
        <v>59.44</v>
      </c>
      <c r="H1019" s="40">
        <v>59.44</v>
      </c>
      <c r="I1019" s="196"/>
    </row>
    <row r="1020" spans="1:9" x14ac:dyDescent="0.2">
      <c r="A1020" s="37" t="s">
        <v>2319</v>
      </c>
      <c r="B1020" s="38" t="s">
        <v>2990</v>
      </c>
      <c r="C1020" s="39" t="s">
        <v>58</v>
      </c>
      <c r="D1020" s="39" t="s">
        <v>2991</v>
      </c>
      <c r="E1020" s="38" t="s">
        <v>2633</v>
      </c>
      <c r="F1020" s="38" t="s">
        <v>3107</v>
      </c>
      <c r="G1020" s="39">
        <v>21.65</v>
      </c>
      <c r="H1020" s="40">
        <v>1.36</v>
      </c>
      <c r="I1020" s="196"/>
    </row>
    <row r="1021" spans="1:9" x14ac:dyDescent="0.2">
      <c r="A1021" s="37" t="s">
        <v>2319</v>
      </c>
      <c r="B1021" s="38" t="s">
        <v>2985</v>
      </c>
      <c r="C1021" s="39" t="s">
        <v>58</v>
      </c>
      <c r="D1021" s="39" t="s">
        <v>2986</v>
      </c>
      <c r="E1021" s="38" t="s">
        <v>2633</v>
      </c>
      <c r="F1021" s="38" t="s">
        <v>3107</v>
      </c>
      <c r="G1021" s="39">
        <v>29.06</v>
      </c>
      <c r="H1021" s="40">
        <v>1.83</v>
      </c>
      <c r="I1021" s="196"/>
    </row>
    <row r="1022" spans="1:9" ht="29.25" x14ac:dyDescent="0.2">
      <c r="A1022" s="37" t="s">
        <v>2319</v>
      </c>
      <c r="B1022" s="38" t="s">
        <v>3108</v>
      </c>
      <c r="C1022" s="39" t="s">
        <v>58</v>
      </c>
      <c r="D1022" s="39" t="s">
        <v>3109</v>
      </c>
      <c r="E1022" s="38" t="s">
        <v>148</v>
      </c>
      <c r="F1022" s="38" t="s">
        <v>6</v>
      </c>
      <c r="G1022" s="39">
        <v>11.33</v>
      </c>
      <c r="H1022" s="40">
        <v>11.33</v>
      </c>
      <c r="I1022" s="196"/>
    </row>
    <row r="1023" spans="1:9" ht="19.5" x14ac:dyDescent="0.2">
      <c r="A1023" s="37" t="s">
        <v>2319</v>
      </c>
      <c r="B1023" s="38" t="s">
        <v>3245</v>
      </c>
      <c r="C1023" s="39" t="s">
        <v>65</v>
      </c>
      <c r="D1023" s="39" t="s">
        <v>3111</v>
      </c>
      <c r="E1023" s="38" t="s">
        <v>67</v>
      </c>
      <c r="F1023" s="38" t="s">
        <v>3112</v>
      </c>
      <c r="G1023" s="39">
        <v>88.65</v>
      </c>
      <c r="H1023" s="40">
        <v>29.52</v>
      </c>
      <c r="I1023" s="196"/>
    </row>
    <row r="1024" spans="1:9" x14ac:dyDescent="0.2">
      <c r="A1024" s="37" t="s">
        <v>77</v>
      </c>
      <c r="B1024" s="38" t="s">
        <v>3014</v>
      </c>
      <c r="C1024" s="39" t="s">
        <v>472</v>
      </c>
      <c r="D1024" s="39" t="s">
        <v>3015</v>
      </c>
      <c r="E1024" s="38" t="s">
        <v>148</v>
      </c>
      <c r="F1024" s="38" t="s">
        <v>3113</v>
      </c>
      <c r="G1024" s="39">
        <v>15.54</v>
      </c>
      <c r="H1024" s="40">
        <v>15.4</v>
      </c>
      <c r="I1024" s="196"/>
    </row>
    <row r="1025" spans="1:9" x14ac:dyDescent="0.2">
      <c r="A1025" s="37" t="s">
        <v>1074</v>
      </c>
      <c r="B1025" s="38" t="s">
        <v>44</v>
      </c>
      <c r="C1025" s="39" t="s">
        <v>45</v>
      </c>
      <c r="D1025" s="39" t="s">
        <v>3</v>
      </c>
      <c r="E1025" s="38" t="s">
        <v>46</v>
      </c>
      <c r="F1025" s="38" t="s">
        <v>47</v>
      </c>
      <c r="G1025" s="39" t="s">
        <v>48</v>
      </c>
      <c r="H1025" s="40" t="s">
        <v>4</v>
      </c>
      <c r="I1025" s="196"/>
    </row>
    <row r="1026" spans="1:9" ht="19.5" x14ac:dyDescent="0.2">
      <c r="A1026" s="37" t="s">
        <v>62</v>
      </c>
      <c r="B1026" s="38" t="s">
        <v>1075</v>
      </c>
      <c r="C1026" s="39" t="s">
        <v>65</v>
      </c>
      <c r="D1026" s="39" t="s">
        <v>1076</v>
      </c>
      <c r="E1026" s="38" t="s">
        <v>148</v>
      </c>
      <c r="F1026" s="38" t="s">
        <v>6</v>
      </c>
      <c r="G1026" s="39">
        <v>133.21</v>
      </c>
      <c r="H1026" s="40">
        <v>133.21</v>
      </c>
      <c r="I1026" s="196"/>
    </row>
    <row r="1027" spans="1:9" x14ac:dyDescent="0.2">
      <c r="A1027" s="37" t="s">
        <v>2319</v>
      </c>
      <c r="B1027" s="38" t="s">
        <v>2990</v>
      </c>
      <c r="C1027" s="39" t="s">
        <v>58</v>
      </c>
      <c r="D1027" s="39" t="s">
        <v>2991</v>
      </c>
      <c r="E1027" s="38" t="s">
        <v>2633</v>
      </c>
      <c r="F1027" s="38" t="s">
        <v>3231</v>
      </c>
      <c r="G1027" s="39">
        <v>21.65</v>
      </c>
      <c r="H1027" s="40">
        <v>3.85</v>
      </c>
      <c r="I1027" s="196"/>
    </row>
    <row r="1028" spans="1:9" x14ac:dyDescent="0.2">
      <c r="A1028" s="37" t="s">
        <v>2319</v>
      </c>
      <c r="B1028" s="38" t="s">
        <v>2985</v>
      </c>
      <c r="C1028" s="39" t="s">
        <v>58</v>
      </c>
      <c r="D1028" s="39" t="s">
        <v>2986</v>
      </c>
      <c r="E1028" s="38" t="s">
        <v>2633</v>
      </c>
      <c r="F1028" s="38" t="s">
        <v>3231</v>
      </c>
      <c r="G1028" s="39">
        <v>29.06</v>
      </c>
      <c r="H1028" s="40">
        <v>5.17</v>
      </c>
      <c r="I1028" s="196"/>
    </row>
    <row r="1029" spans="1:9" ht="29.25" x14ac:dyDescent="0.2">
      <c r="A1029" s="37" t="s">
        <v>2319</v>
      </c>
      <c r="B1029" s="38" t="s">
        <v>3246</v>
      </c>
      <c r="C1029" s="39" t="s">
        <v>58</v>
      </c>
      <c r="D1029" s="39" t="s">
        <v>3247</v>
      </c>
      <c r="E1029" s="38" t="s">
        <v>148</v>
      </c>
      <c r="F1029" s="38" t="s">
        <v>6</v>
      </c>
      <c r="G1029" s="39">
        <v>58.87</v>
      </c>
      <c r="H1029" s="40">
        <v>58.87</v>
      </c>
      <c r="I1029" s="196"/>
    </row>
    <row r="1030" spans="1:9" ht="19.5" x14ac:dyDescent="0.2">
      <c r="A1030" s="37" t="s">
        <v>2319</v>
      </c>
      <c r="B1030" s="38" t="s">
        <v>3248</v>
      </c>
      <c r="C1030" s="39" t="s">
        <v>65</v>
      </c>
      <c r="D1030" s="39" t="s">
        <v>3249</v>
      </c>
      <c r="E1030" s="38" t="s">
        <v>67</v>
      </c>
      <c r="F1030" s="38" t="s">
        <v>3112</v>
      </c>
      <c r="G1030" s="39">
        <v>109.68</v>
      </c>
      <c r="H1030" s="40">
        <v>36.520000000000003</v>
      </c>
      <c r="I1030" s="196"/>
    </row>
    <row r="1031" spans="1:9" ht="19.5" x14ac:dyDescent="0.2">
      <c r="A1031" s="37" t="s">
        <v>77</v>
      </c>
      <c r="B1031" s="38" t="s">
        <v>3250</v>
      </c>
      <c r="C1031" s="39" t="s">
        <v>65</v>
      </c>
      <c r="D1031" s="39" t="s">
        <v>3251</v>
      </c>
      <c r="E1031" s="38" t="s">
        <v>148</v>
      </c>
      <c r="F1031" s="38" t="s">
        <v>3238</v>
      </c>
      <c r="G1031" s="39">
        <v>30.07</v>
      </c>
      <c r="H1031" s="40">
        <v>28.8</v>
      </c>
      <c r="I1031" s="196"/>
    </row>
    <row r="1032" spans="1:9" x14ac:dyDescent="0.2">
      <c r="A1032" s="37" t="s">
        <v>1078</v>
      </c>
      <c r="B1032" s="38" t="s">
        <v>44</v>
      </c>
      <c r="C1032" s="39" t="s">
        <v>45</v>
      </c>
      <c r="D1032" s="39" t="s">
        <v>3</v>
      </c>
      <c r="E1032" s="38" t="s">
        <v>46</v>
      </c>
      <c r="F1032" s="38" t="s">
        <v>47</v>
      </c>
      <c r="G1032" s="39" t="s">
        <v>48</v>
      </c>
      <c r="H1032" s="40" t="s">
        <v>4</v>
      </c>
      <c r="I1032" s="196"/>
    </row>
    <row r="1033" spans="1:9" ht="19.5" x14ac:dyDescent="0.2">
      <c r="A1033" s="37" t="s">
        <v>62</v>
      </c>
      <c r="B1033" s="38" t="s">
        <v>1079</v>
      </c>
      <c r="C1033" s="39" t="s">
        <v>65</v>
      </c>
      <c r="D1033" s="39" t="s">
        <v>1080</v>
      </c>
      <c r="E1033" s="38" t="s">
        <v>148</v>
      </c>
      <c r="F1033" s="38" t="s">
        <v>6</v>
      </c>
      <c r="G1033" s="39">
        <v>206.67</v>
      </c>
      <c r="H1033" s="40">
        <v>206.67</v>
      </c>
      <c r="I1033" s="196"/>
    </row>
    <row r="1034" spans="1:9" x14ac:dyDescent="0.2">
      <c r="A1034" s="37" t="s">
        <v>2319</v>
      </c>
      <c r="B1034" s="38" t="s">
        <v>2990</v>
      </c>
      <c r="C1034" s="39" t="s">
        <v>58</v>
      </c>
      <c r="D1034" s="39" t="s">
        <v>2991</v>
      </c>
      <c r="E1034" s="38" t="s">
        <v>2633</v>
      </c>
      <c r="F1034" s="38" t="s">
        <v>3239</v>
      </c>
      <c r="G1034" s="39">
        <v>21.65</v>
      </c>
      <c r="H1034" s="40">
        <v>5.71</v>
      </c>
      <c r="I1034" s="196"/>
    </row>
    <row r="1035" spans="1:9" x14ac:dyDescent="0.2">
      <c r="A1035" s="37" t="s">
        <v>2319</v>
      </c>
      <c r="B1035" s="38" t="s">
        <v>2985</v>
      </c>
      <c r="C1035" s="39" t="s">
        <v>58</v>
      </c>
      <c r="D1035" s="39" t="s">
        <v>2986</v>
      </c>
      <c r="E1035" s="38" t="s">
        <v>2633</v>
      </c>
      <c r="F1035" s="38" t="s">
        <v>3239</v>
      </c>
      <c r="G1035" s="39">
        <v>29.06</v>
      </c>
      <c r="H1035" s="40">
        <v>7.67</v>
      </c>
      <c r="I1035" s="196"/>
    </row>
    <row r="1036" spans="1:9" ht="19.5" x14ac:dyDescent="0.2">
      <c r="A1036" s="37" t="s">
        <v>2319</v>
      </c>
      <c r="B1036" s="38" t="s">
        <v>3252</v>
      </c>
      <c r="C1036" s="39" t="s">
        <v>65</v>
      </c>
      <c r="D1036" s="39" t="s">
        <v>3253</v>
      </c>
      <c r="E1036" s="38" t="s">
        <v>67</v>
      </c>
      <c r="F1036" s="38" t="s">
        <v>3112</v>
      </c>
      <c r="G1036" s="39">
        <v>114.14</v>
      </c>
      <c r="H1036" s="40">
        <v>38</v>
      </c>
      <c r="I1036" s="196"/>
    </row>
    <row r="1037" spans="1:9" ht="29.25" x14ac:dyDescent="0.2">
      <c r="A1037" s="37" t="s">
        <v>2319</v>
      </c>
      <c r="B1037" s="38" t="s">
        <v>3234</v>
      </c>
      <c r="C1037" s="39" t="s">
        <v>58</v>
      </c>
      <c r="D1037" s="39" t="s">
        <v>3235</v>
      </c>
      <c r="E1037" s="38" t="s">
        <v>148</v>
      </c>
      <c r="F1037" s="38" t="s">
        <v>6</v>
      </c>
      <c r="G1037" s="39">
        <v>52.56</v>
      </c>
      <c r="H1037" s="40">
        <v>52.56</v>
      </c>
      <c r="I1037" s="196"/>
    </row>
    <row r="1038" spans="1:9" ht="19.5" x14ac:dyDescent="0.2">
      <c r="A1038" s="37" t="s">
        <v>77</v>
      </c>
      <c r="B1038" s="38" t="s">
        <v>3236</v>
      </c>
      <c r="C1038" s="39" t="s">
        <v>65</v>
      </c>
      <c r="D1038" s="39" t="s">
        <v>3237</v>
      </c>
      <c r="E1038" s="38" t="s">
        <v>148</v>
      </c>
      <c r="F1038" s="38" t="s">
        <v>3254</v>
      </c>
      <c r="G1038" s="39">
        <v>54.88</v>
      </c>
      <c r="H1038" s="40">
        <v>102.73</v>
      </c>
      <c r="I1038" s="196"/>
    </row>
    <row r="1039" spans="1:9" x14ac:dyDescent="0.2">
      <c r="A1039" s="37" t="s">
        <v>1084</v>
      </c>
      <c r="B1039" s="38" t="s">
        <v>44</v>
      </c>
      <c r="C1039" s="39" t="s">
        <v>45</v>
      </c>
      <c r="D1039" s="39" t="s">
        <v>3</v>
      </c>
      <c r="E1039" s="38" t="s">
        <v>46</v>
      </c>
      <c r="F1039" s="38" t="s">
        <v>47</v>
      </c>
      <c r="G1039" s="39" t="s">
        <v>48</v>
      </c>
      <c r="H1039" s="40" t="s">
        <v>4</v>
      </c>
      <c r="I1039" s="196"/>
    </row>
    <row r="1040" spans="1:9" ht="19.5" x14ac:dyDescent="0.2">
      <c r="A1040" s="37" t="s">
        <v>62</v>
      </c>
      <c r="B1040" s="38" t="s">
        <v>1085</v>
      </c>
      <c r="C1040" s="39" t="s">
        <v>65</v>
      </c>
      <c r="D1040" s="39" t="s">
        <v>1086</v>
      </c>
      <c r="E1040" s="38" t="s">
        <v>67</v>
      </c>
      <c r="F1040" s="38" t="s">
        <v>6</v>
      </c>
      <c r="G1040" s="39">
        <v>66.069999999999993</v>
      </c>
      <c r="H1040" s="40">
        <v>66.069999999999993</v>
      </c>
      <c r="I1040" s="196"/>
    </row>
    <row r="1041" spans="1:9" x14ac:dyDescent="0.2">
      <c r="A1041" s="37" t="s">
        <v>2319</v>
      </c>
      <c r="B1041" s="38" t="s">
        <v>2985</v>
      </c>
      <c r="C1041" s="39" t="s">
        <v>58</v>
      </c>
      <c r="D1041" s="39" t="s">
        <v>2986</v>
      </c>
      <c r="E1041" s="38" t="s">
        <v>2633</v>
      </c>
      <c r="F1041" s="38" t="s">
        <v>2960</v>
      </c>
      <c r="G1041" s="39">
        <v>29.06</v>
      </c>
      <c r="H1041" s="40">
        <v>14.53</v>
      </c>
      <c r="I1041" s="196"/>
    </row>
    <row r="1042" spans="1:9" x14ac:dyDescent="0.2">
      <c r="A1042" s="37" t="s">
        <v>2319</v>
      </c>
      <c r="B1042" s="38" t="s">
        <v>2635</v>
      </c>
      <c r="C1042" s="39" t="s">
        <v>58</v>
      </c>
      <c r="D1042" s="39" t="s">
        <v>2636</v>
      </c>
      <c r="E1042" s="38" t="s">
        <v>2633</v>
      </c>
      <c r="F1042" s="38" t="s">
        <v>2960</v>
      </c>
      <c r="G1042" s="39">
        <v>20.74</v>
      </c>
      <c r="H1042" s="40">
        <v>10.37</v>
      </c>
      <c r="I1042" s="196"/>
    </row>
    <row r="1043" spans="1:9" x14ac:dyDescent="0.2">
      <c r="A1043" s="37" t="s">
        <v>77</v>
      </c>
      <c r="B1043" s="38" t="s">
        <v>3255</v>
      </c>
      <c r="C1043" s="39" t="s">
        <v>3024</v>
      </c>
      <c r="D1043" s="39" t="s">
        <v>3256</v>
      </c>
      <c r="E1043" s="38" t="s">
        <v>67</v>
      </c>
      <c r="F1043" s="38" t="s">
        <v>6</v>
      </c>
      <c r="G1043" s="39">
        <v>41.17</v>
      </c>
      <c r="H1043" s="40">
        <v>41.17</v>
      </c>
      <c r="I1043" s="196"/>
    </row>
    <row r="1044" spans="1:9" x14ac:dyDescent="0.2">
      <c r="A1044" s="37" t="s">
        <v>1088</v>
      </c>
      <c r="B1044" s="38" t="s">
        <v>44</v>
      </c>
      <c r="C1044" s="39" t="s">
        <v>45</v>
      </c>
      <c r="D1044" s="39" t="s">
        <v>3</v>
      </c>
      <c r="E1044" s="38" t="s">
        <v>46</v>
      </c>
      <c r="F1044" s="38" t="s">
        <v>47</v>
      </c>
      <c r="G1044" s="39" t="s">
        <v>48</v>
      </c>
      <c r="H1044" s="40" t="s">
        <v>4</v>
      </c>
      <c r="I1044" s="196"/>
    </row>
    <row r="1045" spans="1:9" ht="19.5" x14ac:dyDescent="0.2">
      <c r="A1045" s="37" t="s">
        <v>62</v>
      </c>
      <c r="B1045" s="38" t="s">
        <v>1089</v>
      </c>
      <c r="C1045" s="39" t="s">
        <v>65</v>
      </c>
      <c r="D1045" s="39" t="s">
        <v>1090</v>
      </c>
      <c r="E1045" s="38" t="s">
        <v>67</v>
      </c>
      <c r="F1045" s="38" t="s">
        <v>6</v>
      </c>
      <c r="G1045" s="39">
        <v>74.11</v>
      </c>
      <c r="H1045" s="40">
        <v>74.11</v>
      </c>
      <c r="I1045" s="196"/>
    </row>
    <row r="1046" spans="1:9" x14ac:dyDescent="0.2">
      <c r="A1046" s="37" t="s">
        <v>2319</v>
      </c>
      <c r="B1046" s="38" t="s">
        <v>2985</v>
      </c>
      <c r="C1046" s="39" t="s">
        <v>58</v>
      </c>
      <c r="D1046" s="39" t="s">
        <v>2986</v>
      </c>
      <c r="E1046" s="38" t="s">
        <v>2633</v>
      </c>
      <c r="F1046" s="38" t="s">
        <v>2960</v>
      </c>
      <c r="G1046" s="39">
        <v>29.06</v>
      </c>
      <c r="H1046" s="40">
        <v>14.53</v>
      </c>
      <c r="I1046" s="196"/>
    </row>
    <row r="1047" spans="1:9" x14ac:dyDescent="0.2">
      <c r="A1047" s="37" t="s">
        <v>2319</v>
      </c>
      <c r="B1047" s="38" t="s">
        <v>2635</v>
      </c>
      <c r="C1047" s="39" t="s">
        <v>58</v>
      </c>
      <c r="D1047" s="39" t="s">
        <v>2636</v>
      </c>
      <c r="E1047" s="38" t="s">
        <v>2633</v>
      </c>
      <c r="F1047" s="38" t="s">
        <v>2960</v>
      </c>
      <c r="G1047" s="39">
        <v>20.74</v>
      </c>
      <c r="H1047" s="40">
        <v>10.37</v>
      </c>
      <c r="I1047" s="196"/>
    </row>
    <row r="1048" spans="1:9" x14ac:dyDescent="0.2">
      <c r="A1048" s="37" t="s">
        <v>77</v>
      </c>
      <c r="B1048" s="38" t="s">
        <v>3257</v>
      </c>
      <c r="C1048" s="39" t="s">
        <v>3024</v>
      </c>
      <c r="D1048" s="39" t="s">
        <v>3258</v>
      </c>
      <c r="E1048" s="38" t="s">
        <v>67</v>
      </c>
      <c r="F1048" s="38" t="s">
        <v>6</v>
      </c>
      <c r="G1048" s="39">
        <v>49.21</v>
      </c>
      <c r="H1048" s="40">
        <v>49.21</v>
      </c>
      <c r="I1048" s="196"/>
    </row>
    <row r="1049" spans="1:9" x14ac:dyDescent="0.2">
      <c r="A1049" s="37" t="s">
        <v>1092</v>
      </c>
      <c r="B1049" s="38" t="s">
        <v>44</v>
      </c>
      <c r="C1049" s="39" t="s">
        <v>45</v>
      </c>
      <c r="D1049" s="39" t="s">
        <v>3</v>
      </c>
      <c r="E1049" s="38" t="s">
        <v>46</v>
      </c>
      <c r="F1049" s="38" t="s">
        <v>47</v>
      </c>
      <c r="G1049" s="39" t="s">
        <v>48</v>
      </c>
      <c r="H1049" s="40" t="s">
        <v>4</v>
      </c>
      <c r="I1049" s="196"/>
    </row>
    <row r="1050" spans="1:9" ht="19.5" x14ac:dyDescent="0.2">
      <c r="A1050" s="37" t="s">
        <v>62</v>
      </c>
      <c r="B1050" s="38" t="s">
        <v>1093</v>
      </c>
      <c r="C1050" s="39" t="s">
        <v>65</v>
      </c>
      <c r="D1050" s="39" t="s">
        <v>1094</v>
      </c>
      <c r="E1050" s="38" t="s">
        <v>67</v>
      </c>
      <c r="F1050" s="38" t="s">
        <v>6</v>
      </c>
      <c r="G1050" s="39">
        <v>93.42</v>
      </c>
      <c r="H1050" s="40">
        <v>93.42</v>
      </c>
      <c r="I1050" s="196"/>
    </row>
    <row r="1051" spans="1:9" x14ac:dyDescent="0.2">
      <c r="A1051" s="37" t="s">
        <v>2319</v>
      </c>
      <c r="B1051" s="38" t="s">
        <v>2985</v>
      </c>
      <c r="C1051" s="39" t="s">
        <v>58</v>
      </c>
      <c r="D1051" s="39" t="s">
        <v>2986</v>
      </c>
      <c r="E1051" s="38" t="s">
        <v>2633</v>
      </c>
      <c r="F1051" s="38" t="s">
        <v>2960</v>
      </c>
      <c r="G1051" s="39">
        <v>29.06</v>
      </c>
      <c r="H1051" s="40">
        <v>14.53</v>
      </c>
      <c r="I1051" s="196"/>
    </row>
    <row r="1052" spans="1:9" x14ac:dyDescent="0.2">
      <c r="A1052" s="37" t="s">
        <v>2319</v>
      </c>
      <c r="B1052" s="38" t="s">
        <v>2635</v>
      </c>
      <c r="C1052" s="39" t="s">
        <v>58</v>
      </c>
      <c r="D1052" s="39" t="s">
        <v>2636</v>
      </c>
      <c r="E1052" s="38" t="s">
        <v>2633</v>
      </c>
      <c r="F1052" s="38" t="s">
        <v>2960</v>
      </c>
      <c r="G1052" s="39">
        <v>20.74</v>
      </c>
      <c r="H1052" s="40">
        <v>10.37</v>
      </c>
      <c r="I1052" s="196"/>
    </row>
    <row r="1053" spans="1:9" x14ac:dyDescent="0.2">
      <c r="A1053" s="37" t="s">
        <v>77</v>
      </c>
      <c r="B1053" s="38" t="s">
        <v>3259</v>
      </c>
      <c r="C1053" s="39" t="s">
        <v>3024</v>
      </c>
      <c r="D1053" s="39" t="s">
        <v>3260</v>
      </c>
      <c r="E1053" s="38" t="s">
        <v>67</v>
      </c>
      <c r="F1053" s="38" t="s">
        <v>6</v>
      </c>
      <c r="G1053" s="39">
        <v>68.52</v>
      </c>
      <c r="H1053" s="40">
        <v>68.52</v>
      </c>
      <c r="I1053" s="196"/>
    </row>
    <row r="1054" spans="1:9" x14ac:dyDescent="0.2">
      <c r="A1054" s="37" t="s">
        <v>1096</v>
      </c>
      <c r="B1054" s="38" t="s">
        <v>44</v>
      </c>
      <c r="C1054" s="39" t="s">
        <v>45</v>
      </c>
      <c r="D1054" s="39" t="s">
        <v>3</v>
      </c>
      <c r="E1054" s="38" t="s">
        <v>46</v>
      </c>
      <c r="F1054" s="38" t="s">
        <v>47</v>
      </c>
      <c r="G1054" s="39" t="s">
        <v>48</v>
      </c>
      <c r="H1054" s="40" t="s">
        <v>4</v>
      </c>
      <c r="I1054" s="196"/>
    </row>
    <row r="1055" spans="1:9" ht="19.5" x14ac:dyDescent="0.2">
      <c r="A1055" s="37" t="s">
        <v>62</v>
      </c>
      <c r="B1055" s="38" t="s">
        <v>1097</v>
      </c>
      <c r="C1055" s="39" t="s">
        <v>65</v>
      </c>
      <c r="D1055" s="39" t="s">
        <v>1098</v>
      </c>
      <c r="E1055" s="38" t="s">
        <v>67</v>
      </c>
      <c r="F1055" s="38" t="s">
        <v>6</v>
      </c>
      <c r="G1055" s="39">
        <v>62.94</v>
      </c>
      <c r="H1055" s="40">
        <v>62.94</v>
      </c>
      <c r="I1055" s="196"/>
    </row>
    <row r="1056" spans="1:9" x14ac:dyDescent="0.2">
      <c r="A1056" s="37" t="s">
        <v>2319</v>
      </c>
      <c r="B1056" s="38" t="s">
        <v>2985</v>
      </c>
      <c r="C1056" s="39" t="s">
        <v>58</v>
      </c>
      <c r="D1056" s="39" t="s">
        <v>2986</v>
      </c>
      <c r="E1056" s="38" t="s">
        <v>2633</v>
      </c>
      <c r="F1056" s="38" t="s">
        <v>2960</v>
      </c>
      <c r="G1056" s="39">
        <v>29.06</v>
      </c>
      <c r="H1056" s="40">
        <v>14.53</v>
      </c>
      <c r="I1056" s="196"/>
    </row>
    <row r="1057" spans="1:9" x14ac:dyDescent="0.2">
      <c r="A1057" s="37" t="s">
        <v>2319</v>
      </c>
      <c r="B1057" s="38" t="s">
        <v>2635</v>
      </c>
      <c r="C1057" s="39" t="s">
        <v>58</v>
      </c>
      <c r="D1057" s="39" t="s">
        <v>2636</v>
      </c>
      <c r="E1057" s="38" t="s">
        <v>2633</v>
      </c>
      <c r="F1057" s="38" t="s">
        <v>2960</v>
      </c>
      <c r="G1057" s="39">
        <v>20.74</v>
      </c>
      <c r="H1057" s="40">
        <v>10.37</v>
      </c>
      <c r="I1057" s="196"/>
    </row>
    <row r="1058" spans="1:9" ht="19.5" x14ac:dyDescent="0.2">
      <c r="A1058" s="37" t="s">
        <v>77</v>
      </c>
      <c r="B1058" s="38" t="s">
        <v>3261</v>
      </c>
      <c r="C1058" s="39" t="s">
        <v>65</v>
      </c>
      <c r="D1058" s="39" t="s">
        <v>3262</v>
      </c>
      <c r="E1058" s="38" t="s">
        <v>67</v>
      </c>
      <c r="F1058" s="38" t="s">
        <v>6</v>
      </c>
      <c r="G1058" s="39">
        <v>38.04</v>
      </c>
      <c r="H1058" s="40">
        <v>38.04</v>
      </c>
      <c r="I1058" s="196"/>
    </row>
    <row r="1059" spans="1:9" x14ac:dyDescent="0.2">
      <c r="A1059" s="37" t="s">
        <v>1101</v>
      </c>
      <c r="B1059" s="38" t="s">
        <v>44</v>
      </c>
      <c r="C1059" s="39" t="s">
        <v>45</v>
      </c>
      <c r="D1059" s="39" t="s">
        <v>3</v>
      </c>
      <c r="E1059" s="38" t="s">
        <v>46</v>
      </c>
      <c r="F1059" s="38" t="s">
        <v>47</v>
      </c>
      <c r="G1059" s="39" t="s">
        <v>48</v>
      </c>
      <c r="H1059" s="40" t="s">
        <v>4</v>
      </c>
      <c r="I1059" s="196"/>
    </row>
    <row r="1060" spans="1:9" ht="19.5" x14ac:dyDescent="0.2">
      <c r="A1060" s="37" t="s">
        <v>62</v>
      </c>
      <c r="B1060" s="38" t="s">
        <v>1102</v>
      </c>
      <c r="C1060" s="39" t="s">
        <v>65</v>
      </c>
      <c r="D1060" s="39" t="s">
        <v>1103</v>
      </c>
      <c r="E1060" s="38" t="s">
        <v>67</v>
      </c>
      <c r="F1060" s="38" t="s">
        <v>6</v>
      </c>
      <c r="G1060" s="39">
        <v>221.7</v>
      </c>
      <c r="H1060" s="40">
        <v>221.7</v>
      </c>
      <c r="I1060" s="196"/>
    </row>
    <row r="1061" spans="1:9" x14ac:dyDescent="0.2">
      <c r="A1061" s="37" t="s">
        <v>2319</v>
      </c>
      <c r="B1061" s="38" t="s">
        <v>2990</v>
      </c>
      <c r="C1061" s="39" t="s">
        <v>58</v>
      </c>
      <c r="D1061" s="39" t="s">
        <v>2991</v>
      </c>
      <c r="E1061" s="38" t="s">
        <v>2633</v>
      </c>
      <c r="F1061" s="38" t="s">
        <v>3263</v>
      </c>
      <c r="G1061" s="39">
        <v>21.65</v>
      </c>
      <c r="H1061" s="40">
        <v>22.84</v>
      </c>
      <c r="I1061" s="196"/>
    </row>
    <row r="1062" spans="1:9" x14ac:dyDescent="0.2">
      <c r="A1062" s="37" t="s">
        <v>2319</v>
      </c>
      <c r="B1062" s="38" t="s">
        <v>2985</v>
      </c>
      <c r="C1062" s="39" t="s">
        <v>58</v>
      </c>
      <c r="D1062" s="39" t="s">
        <v>2986</v>
      </c>
      <c r="E1062" s="38" t="s">
        <v>2633</v>
      </c>
      <c r="F1062" s="38" t="s">
        <v>3263</v>
      </c>
      <c r="G1062" s="39">
        <v>29.06</v>
      </c>
      <c r="H1062" s="40">
        <v>30.65</v>
      </c>
      <c r="I1062" s="196"/>
    </row>
    <row r="1063" spans="1:9" x14ac:dyDescent="0.2">
      <c r="A1063" s="37" t="s">
        <v>77</v>
      </c>
      <c r="B1063" s="38" t="s">
        <v>1896</v>
      </c>
      <c r="C1063" s="39" t="s">
        <v>58</v>
      </c>
      <c r="D1063" s="39" t="s">
        <v>1897</v>
      </c>
      <c r="E1063" s="38" t="s">
        <v>67</v>
      </c>
      <c r="F1063" s="38" t="s">
        <v>3130</v>
      </c>
      <c r="G1063" s="39">
        <v>0.35</v>
      </c>
      <c r="H1063" s="40">
        <v>8.82</v>
      </c>
      <c r="I1063" s="196"/>
    </row>
    <row r="1064" spans="1:9" ht="19.5" x14ac:dyDescent="0.2">
      <c r="A1064" s="37" t="s">
        <v>77</v>
      </c>
      <c r="B1064" s="38" t="s">
        <v>3091</v>
      </c>
      <c r="C1064" s="39" t="s">
        <v>58</v>
      </c>
      <c r="D1064" s="39" t="s">
        <v>3092</v>
      </c>
      <c r="E1064" s="38" t="s">
        <v>67</v>
      </c>
      <c r="F1064" s="38" t="s">
        <v>3133</v>
      </c>
      <c r="G1064" s="39">
        <v>1.63</v>
      </c>
      <c r="H1064" s="40">
        <v>82.15</v>
      </c>
      <c r="I1064" s="196"/>
    </row>
    <row r="1065" spans="1:9" ht="19.5" x14ac:dyDescent="0.2">
      <c r="A1065" s="37" t="s">
        <v>77</v>
      </c>
      <c r="B1065" s="38" t="s">
        <v>3264</v>
      </c>
      <c r="C1065" s="39" t="s">
        <v>65</v>
      </c>
      <c r="D1065" s="39" t="s">
        <v>3265</v>
      </c>
      <c r="E1065" s="38" t="s">
        <v>67</v>
      </c>
      <c r="F1065" s="38" t="s">
        <v>6</v>
      </c>
      <c r="G1065" s="39">
        <v>49.4</v>
      </c>
      <c r="H1065" s="40">
        <v>49.4</v>
      </c>
      <c r="I1065" s="196"/>
    </row>
    <row r="1066" spans="1:9" ht="19.5" x14ac:dyDescent="0.2">
      <c r="A1066" s="37" t="s">
        <v>77</v>
      </c>
      <c r="B1066" s="38" t="s">
        <v>3085</v>
      </c>
      <c r="C1066" s="39" t="s">
        <v>65</v>
      </c>
      <c r="D1066" s="39" t="s">
        <v>3086</v>
      </c>
      <c r="E1066" s="38" t="s">
        <v>67</v>
      </c>
      <c r="F1066" s="38" t="s">
        <v>3130</v>
      </c>
      <c r="G1066" s="39">
        <v>0.8</v>
      </c>
      <c r="H1066" s="40">
        <v>20.16</v>
      </c>
      <c r="I1066" s="196"/>
    </row>
    <row r="1067" spans="1:9" ht="19.5" x14ac:dyDescent="0.2">
      <c r="A1067" s="37" t="s">
        <v>77</v>
      </c>
      <c r="B1067" s="38" t="s">
        <v>3095</v>
      </c>
      <c r="C1067" s="39" t="s">
        <v>65</v>
      </c>
      <c r="D1067" s="39" t="s">
        <v>3096</v>
      </c>
      <c r="E1067" s="38" t="s">
        <v>3033</v>
      </c>
      <c r="F1067" s="38" t="s">
        <v>16</v>
      </c>
      <c r="G1067" s="39">
        <v>1.28</v>
      </c>
      <c r="H1067" s="40">
        <v>7.68</v>
      </c>
      <c r="I1067" s="196"/>
    </row>
    <row r="1068" spans="1:9" x14ac:dyDescent="0.2">
      <c r="A1068" s="37" t="s">
        <v>1105</v>
      </c>
      <c r="B1068" s="38" t="s">
        <v>44</v>
      </c>
      <c r="C1068" s="39" t="s">
        <v>45</v>
      </c>
      <c r="D1068" s="39" t="s">
        <v>3</v>
      </c>
      <c r="E1068" s="38" t="s">
        <v>46</v>
      </c>
      <c r="F1068" s="38" t="s">
        <v>47</v>
      </c>
      <c r="G1068" s="39" t="s">
        <v>48</v>
      </c>
      <c r="H1068" s="40" t="s">
        <v>4</v>
      </c>
      <c r="I1068" s="196"/>
    </row>
    <row r="1069" spans="1:9" ht="19.5" x14ac:dyDescent="0.2">
      <c r="A1069" s="37" t="s">
        <v>62</v>
      </c>
      <c r="B1069" s="38" t="s">
        <v>1106</v>
      </c>
      <c r="C1069" s="39" t="s">
        <v>65</v>
      </c>
      <c r="D1069" s="39" t="s">
        <v>1107</v>
      </c>
      <c r="E1069" s="38" t="s">
        <v>67</v>
      </c>
      <c r="F1069" s="38" t="s">
        <v>6</v>
      </c>
      <c r="G1069" s="39">
        <v>197.51</v>
      </c>
      <c r="H1069" s="40">
        <v>197.51</v>
      </c>
      <c r="I1069" s="196"/>
    </row>
    <row r="1070" spans="1:9" x14ac:dyDescent="0.2">
      <c r="A1070" s="37" t="s">
        <v>2319</v>
      </c>
      <c r="B1070" s="38" t="s">
        <v>2990</v>
      </c>
      <c r="C1070" s="39" t="s">
        <v>58</v>
      </c>
      <c r="D1070" s="39" t="s">
        <v>2991</v>
      </c>
      <c r="E1070" s="38" t="s">
        <v>2633</v>
      </c>
      <c r="F1070" s="38" t="s">
        <v>3263</v>
      </c>
      <c r="G1070" s="39">
        <v>21.65</v>
      </c>
      <c r="H1070" s="40">
        <v>22.84</v>
      </c>
      <c r="I1070" s="196"/>
    </row>
    <row r="1071" spans="1:9" x14ac:dyDescent="0.2">
      <c r="A1071" s="37" t="s">
        <v>2319</v>
      </c>
      <c r="B1071" s="38" t="s">
        <v>2985</v>
      </c>
      <c r="C1071" s="39" t="s">
        <v>58</v>
      </c>
      <c r="D1071" s="39" t="s">
        <v>2986</v>
      </c>
      <c r="E1071" s="38" t="s">
        <v>2633</v>
      </c>
      <c r="F1071" s="38" t="s">
        <v>3263</v>
      </c>
      <c r="G1071" s="39">
        <v>29.06</v>
      </c>
      <c r="H1071" s="40">
        <v>30.65</v>
      </c>
      <c r="I1071" s="196"/>
    </row>
    <row r="1072" spans="1:9" x14ac:dyDescent="0.2">
      <c r="A1072" s="37" t="s">
        <v>77</v>
      </c>
      <c r="B1072" s="38" t="s">
        <v>3217</v>
      </c>
      <c r="C1072" s="39" t="s">
        <v>58</v>
      </c>
      <c r="D1072" s="39" t="s">
        <v>3218</v>
      </c>
      <c r="E1072" s="38" t="s">
        <v>67</v>
      </c>
      <c r="F1072" s="38" t="s">
        <v>3130</v>
      </c>
      <c r="G1072" s="39">
        <v>1.81</v>
      </c>
      <c r="H1072" s="40">
        <v>45.61</v>
      </c>
      <c r="I1072" s="196"/>
    </row>
    <row r="1073" spans="1:9" x14ac:dyDescent="0.2">
      <c r="A1073" s="37" t="s">
        <v>77</v>
      </c>
      <c r="B1073" s="38" t="s">
        <v>1896</v>
      </c>
      <c r="C1073" s="39" t="s">
        <v>58</v>
      </c>
      <c r="D1073" s="39" t="s">
        <v>1897</v>
      </c>
      <c r="E1073" s="38" t="s">
        <v>67</v>
      </c>
      <c r="F1073" s="38" t="s">
        <v>3130</v>
      </c>
      <c r="G1073" s="39">
        <v>0.35</v>
      </c>
      <c r="H1073" s="40">
        <v>8.82</v>
      </c>
      <c r="I1073" s="196"/>
    </row>
    <row r="1074" spans="1:9" ht="19.5" x14ac:dyDescent="0.2">
      <c r="A1074" s="37" t="s">
        <v>77</v>
      </c>
      <c r="B1074" s="38" t="s">
        <v>3266</v>
      </c>
      <c r="C1074" s="39" t="s">
        <v>65</v>
      </c>
      <c r="D1074" s="39" t="s">
        <v>3267</v>
      </c>
      <c r="E1074" s="38" t="s">
        <v>67</v>
      </c>
      <c r="F1074" s="38" t="s">
        <v>6</v>
      </c>
      <c r="G1074" s="39">
        <v>61.75</v>
      </c>
      <c r="H1074" s="40">
        <v>61.75</v>
      </c>
      <c r="I1074" s="196"/>
    </row>
    <row r="1075" spans="1:9" ht="19.5" x14ac:dyDescent="0.2">
      <c r="A1075" s="37" t="s">
        <v>77</v>
      </c>
      <c r="B1075" s="38" t="s">
        <v>3085</v>
      </c>
      <c r="C1075" s="39" t="s">
        <v>65</v>
      </c>
      <c r="D1075" s="39" t="s">
        <v>3086</v>
      </c>
      <c r="E1075" s="38" t="s">
        <v>67</v>
      </c>
      <c r="F1075" s="38" t="s">
        <v>3130</v>
      </c>
      <c r="G1075" s="39">
        <v>0.8</v>
      </c>
      <c r="H1075" s="40">
        <v>20.16</v>
      </c>
      <c r="I1075" s="196"/>
    </row>
    <row r="1076" spans="1:9" ht="19.5" x14ac:dyDescent="0.2">
      <c r="A1076" s="37" t="s">
        <v>77</v>
      </c>
      <c r="B1076" s="38" t="s">
        <v>3095</v>
      </c>
      <c r="C1076" s="39" t="s">
        <v>65</v>
      </c>
      <c r="D1076" s="39" t="s">
        <v>3096</v>
      </c>
      <c r="E1076" s="38" t="s">
        <v>3033</v>
      </c>
      <c r="F1076" s="38" t="s">
        <v>16</v>
      </c>
      <c r="G1076" s="39">
        <v>1.28</v>
      </c>
      <c r="H1076" s="40">
        <v>7.68</v>
      </c>
      <c r="I1076" s="196"/>
    </row>
    <row r="1077" spans="1:9" x14ac:dyDescent="0.2">
      <c r="A1077" s="37" t="s">
        <v>1121</v>
      </c>
      <c r="B1077" s="38" t="s">
        <v>44</v>
      </c>
      <c r="C1077" s="39" t="s">
        <v>45</v>
      </c>
      <c r="D1077" s="39" t="s">
        <v>3</v>
      </c>
      <c r="E1077" s="38" t="s">
        <v>46</v>
      </c>
      <c r="F1077" s="38" t="s">
        <v>47</v>
      </c>
      <c r="G1077" s="39" t="s">
        <v>48</v>
      </c>
      <c r="H1077" s="40" t="s">
        <v>4</v>
      </c>
      <c r="I1077" s="196"/>
    </row>
    <row r="1078" spans="1:9" ht="19.5" x14ac:dyDescent="0.2">
      <c r="A1078" s="37" t="s">
        <v>62</v>
      </c>
      <c r="B1078" s="38" t="s">
        <v>1122</v>
      </c>
      <c r="C1078" s="39" t="s">
        <v>65</v>
      </c>
      <c r="D1078" s="39" t="s">
        <v>1123</v>
      </c>
      <c r="E1078" s="38" t="s">
        <v>148</v>
      </c>
      <c r="F1078" s="38" t="s">
        <v>6</v>
      </c>
      <c r="G1078" s="39">
        <v>70.900000000000006</v>
      </c>
      <c r="H1078" s="40">
        <v>70.900000000000006</v>
      </c>
      <c r="I1078" s="196"/>
    </row>
    <row r="1079" spans="1:9" x14ac:dyDescent="0.2">
      <c r="A1079" s="37" t="s">
        <v>2319</v>
      </c>
      <c r="B1079" s="38" t="s">
        <v>2985</v>
      </c>
      <c r="C1079" s="39" t="s">
        <v>58</v>
      </c>
      <c r="D1079" s="39" t="s">
        <v>2986</v>
      </c>
      <c r="E1079" s="38" t="s">
        <v>2633</v>
      </c>
      <c r="F1079" s="38" t="s">
        <v>3268</v>
      </c>
      <c r="G1079" s="39">
        <v>29.06</v>
      </c>
      <c r="H1079" s="40">
        <v>9</v>
      </c>
      <c r="I1079" s="196"/>
    </row>
    <row r="1080" spans="1:9" x14ac:dyDescent="0.2">
      <c r="A1080" s="37" t="s">
        <v>2319</v>
      </c>
      <c r="B1080" s="38" t="s">
        <v>2990</v>
      </c>
      <c r="C1080" s="39" t="s">
        <v>58</v>
      </c>
      <c r="D1080" s="39" t="s">
        <v>2991</v>
      </c>
      <c r="E1080" s="38" t="s">
        <v>2633</v>
      </c>
      <c r="F1080" s="38" t="s">
        <v>3268</v>
      </c>
      <c r="G1080" s="39">
        <v>21.65</v>
      </c>
      <c r="H1080" s="40">
        <v>6.71</v>
      </c>
      <c r="I1080" s="196"/>
    </row>
    <row r="1081" spans="1:9" x14ac:dyDescent="0.2">
      <c r="A1081" s="37" t="s">
        <v>77</v>
      </c>
      <c r="B1081" s="38" t="s">
        <v>3269</v>
      </c>
      <c r="C1081" s="39" t="s">
        <v>472</v>
      </c>
      <c r="D1081" s="39" t="s">
        <v>3270</v>
      </c>
      <c r="E1081" s="38" t="s">
        <v>148</v>
      </c>
      <c r="F1081" s="38" t="s">
        <v>3142</v>
      </c>
      <c r="G1081" s="39">
        <v>54.11</v>
      </c>
      <c r="H1081" s="40">
        <v>55.19</v>
      </c>
      <c r="I1081" s="196"/>
    </row>
    <row r="1082" spans="1:9" x14ac:dyDescent="0.2">
      <c r="A1082" s="37" t="s">
        <v>1126</v>
      </c>
      <c r="B1082" s="38" t="s">
        <v>44</v>
      </c>
      <c r="C1082" s="39" t="s">
        <v>45</v>
      </c>
      <c r="D1082" s="39" t="s">
        <v>3</v>
      </c>
      <c r="E1082" s="38" t="s">
        <v>46</v>
      </c>
      <c r="F1082" s="38" t="s">
        <v>47</v>
      </c>
      <c r="G1082" s="39" t="s">
        <v>48</v>
      </c>
      <c r="H1082" s="40" t="s">
        <v>4</v>
      </c>
      <c r="I1082" s="196"/>
    </row>
    <row r="1083" spans="1:9" ht="19.5" x14ac:dyDescent="0.2">
      <c r="A1083" s="37" t="s">
        <v>62</v>
      </c>
      <c r="B1083" s="38" t="s">
        <v>1127</v>
      </c>
      <c r="C1083" s="39" t="s">
        <v>65</v>
      </c>
      <c r="D1083" s="39" t="s">
        <v>1128</v>
      </c>
      <c r="E1083" s="38" t="s">
        <v>148</v>
      </c>
      <c r="F1083" s="38" t="s">
        <v>6</v>
      </c>
      <c r="G1083" s="39">
        <v>120.88</v>
      </c>
      <c r="H1083" s="40">
        <v>120.88</v>
      </c>
      <c r="I1083" s="196"/>
    </row>
    <row r="1084" spans="1:9" x14ac:dyDescent="0.2">
      <c r="A1084" s="37" t="s">
        <v>2319</v>
      </c>
      <c r="B1084" s="38" t="s">
        <v>2985</v>
      </c>
      <c r="C1084" s="39" t="s">
        <v>58</v>
      </c>
      <c r="D1084" s="39" t="s">
        <v>2986</v>
      </c>
      <c r="E1084" s="38" t="s">
        <v>2633</v>
      </c>
      <c r="F1084" s="38" t="s">
        <v>2839</v>
      </c>
      <c r="G1084" s="39">
        <v>29.06</v>
      </c>
      <c r="H1084" s="40">
        <v>10.46</v>
      </c>
      <c r="I1084" s="196"/>
    </row>
    <row r="1085" spans="1:9" x14ac:dyDescent="0.2">
      <c r="A1085" s="37" t="s">
        <v>2319</v>
      </c>
      <c r="B1085" s="38" t="s">
        <v>2990</v>
      </c>
      <c r="C1085" s="39" t="s">
        <v>58</v>
      </c>
      <c r="D1085" s="39" t="s">
        <v>2991</v>
      </c>
      <c r="E1085" s="38" t="s">
        <v>2633</v>
      </c>
      <c r="F1085" s="38" t="s">
        <v>2839</v>
      </c>
      <c r="G1085" s="39">
        <v>21.65</v>
      </c>
      <c r="H1085" s="40">
        <v>7.79</v>
      </c>
      <c r="I1085" s="196"/>
    </row>
    <row r="1086" spans="1:9" x14ac:dyDescent="0.2">
      <c r="A1086" s="37" t="s">
        <v>77</v>
      </c>
      <c r="B1086" s="38" t="s">
        <v>3271</v>
      </c>
      <c r="C1086" s="39" t="s">
        <v>472</v>
      </c>
      <c r="D1086" s="39" t="s">
        <v>3272</v>
      </c>
      <c r="E1086" s="38" t="s">
        <v>148</v>
      </c>
      <c r="F1086" s="38" t="s">
        <v>3142</v>
      </c>
      <c r="G1086" s="39">
        <v>100.62</v>
      </c>
      <c r="H1086" s="40">
        <v>102.63</v>
      </c>
      <c r="I1086" s="196"/>
    </row>
    <row r="1087" spans="1:9" x14ac:dyDescent="0.2">
      <c r="A1087" s="37" t="s">
        <v>1130</v>
      </c>
      <c r="B1087" s="38" t="s">
        <v>44</v>
      </c>
      <c r="C1087" s="39" t="s">
        <v>45</v>
      </c>
      <c r="D1087" s="39" t="s">
        <v>3</v>
      </c>
      <c r="E1087" s="38" t="s">
        <v>46</v>
      </c>
      <c r="F1087" s="38" t="s">
        <v>47</v>
      </c>
      <c r="G1087" s="39" t="s">
        <v>48</v>
      </c>
      <c r="H1087" s="40" t="s">
        <v>4</v>
      </c>
      <c r="I1087" s="196"/>
    </row>
    <row r="1088" spans="1:9" ht="19.5" x14ac:dyDescent="0.2">
      <c r="A1088" s="37" t="s">
        <v>62</v>
      </c>
      <c r="B1088" s="38" t="s">
        <v>1131</v>
      </c>
      <c r="C1088" s="39" t="s">
        <v>65</v>
      </c>
      <c r="D1088" s="39" t="s">
        <v>1132</v>
      </c>
      <c r="E1088" s="38" t="s">
        <v>148</v>
      </c>
      <c r="F1088" s="38" t="s">
        <v>6</v>
      </c>
      <c r="G1088" s="39">
        <v>7.01</v>
      </c>
      <c r="H1088" s="40">
        <v>7.01</v>
      </c>
      <c r="I1088" s="196"/>
    </row>
    <row r="1089" spans="1:9" x14ac:dyDescent="0.2">
      <c r="A1089" s="37" t="s">
        <v>2319</v>
      </c>
      <c r="B1089" s="38" t="s">
        <v>2990</v>
      </c>
      <c r="C1089" s="39" t="s">
        <v>58</v>
      </c>
      <c r="D1089" s="39" t="s">
        <v>2991</v>
      </c>
      <c r="E1089" s="38" t="s">
        <v>2633</v>
      </c>
      <c r="F1089" s="38" t="s">
        <v>2351</v>
      </c>
      <c r="G1089" s="39">
        <v>21.65</v>
      </c>
      <c r="H1089" s="40">
        <v>1.73</v>
      </c>
      <c r="I1089" s="196"/>
    </row>
    <row r="1090" spans="1:9" x14ac:dyDescent="0.2">
      <c r="A1090" s="37" t="s">
        <v>2319</v>
      </c>
      <c r="B1090" s="38" t="s">
        <v>2985</v>
      </c>
      <c r="C1090" s="39" t="s">
        <v>58</v>
      </c>
      <c r="D1090" s="39" t="s">
        <v>2986</v>
      </c>
      <c r="E1090" s="38" t="s">
        <v>2633</v>
      </c>
      <c r="F1090" s="38" t="s">
        <v>2351</v>
      </c>
      <c r="G1090" s="39">
        <v>29.06</v>
      </c>
      <c r="H1090" s="40">
        <v>2.3199999999999998</v>
      </c>
      <c r="I1090" s="196"/>
    </row>
    <row r="1091" spans="1:9" x14ac:dyDescent="0.2">
      <c r="A1091" s="37" t="s">
        <v>77</v>
      </c>
      <c r="B1091" s="38" t="s">
        <v>3273</v>
      </c>
      <c r="C1091" s="39" t="s">
        <v>58</v>
      </c>
      <c r="D1091" s="39" t="s">
        <v>3274</v>
      </c>
      <c r="E1091" s="38" t="s">
        <v>67</v>
      </c>
      <c r="F1091" s="38" t="s">
        <v>3275</v>
      </c>
      <c r="G1091" s="39">
        <v>4.62</v>
      </c>
      <c r="H1091" s="40">
        <v>0.04</v>
      </c>
      <c r="I1091" s="196"/>
    </row>
    <row r="1092" spans="1:9" x14ac:dyDescent="0.2">
      <c r="A1092" s="37" t="s">
        <v>77</v>
      </c>
      <c r="B1092" s="38" t="s">
        <v>3276</v>
      </c>
      <c r="C1092" s="39" t="s">
        <v>3024</v>
      </c>
      <c r="D1092" s="39" t="s">
        <v>3277</v>
      </c>
      <c r="E1092" s="38" t="s">
        <v>148</v>
      </c>
      <c r="F1092" s="38" t="s">
        <v>3278</v>
      </c>
      <c r="G1092" s="39">
        <v>2.65</v>
      </c>
      <c r="H1092" s="40">
        <v>2.92</v>
      </c>
      <c r="I1092" s="196"/>
    </row>
    <row r="1093" spans="1:9" x14ac:dyDescent="0.2">
      <c r="A1093" s="37" t="s">
        <v>1134</v>
      </c>
      <c r="B1093" s="38" t="s">
        <v>44</v>
      </c>
      <c r="C1093" s="39" t="s">
        <v>45</v>
      </c>
      <c r="D1093" s="39" t="s">
        <v>3</v>
      </c>
      <c r="E1093" s="38" t="s">
        <v>46</v>
      </c>
      <c r="F1093" s="38" t="s">
        <v>47</v>
      </c>
      <c r="G1093" s="39" t="s">
        <v>48</v>
      </c>
      <c r="H1093" s="40" t="s">
        <v>4</v>
      </c>
      <c r="I1093" s="196"/>
    </row>
    <row r="1094" spans="1:9" ht="19.5" x14ac:dyDescent="0.2">
      <c r="A1094" s="37" t="s">
        <v>62</v>
      </c>
      <c r="B1094" s="38" t="s">
        <v>1135</v>
      </c>
      <c r="C1094" s="39" t="s">
        <v>65</v>
      </c>
      <c r="D1094" s="39" t="s">
        <v>1136</v>
      </c>
      <c r="E1094" s="38" t="s">
        <v>67</v>
      </c>
      <c r="F1094" s="38" t="s">
        <v>6</v>
      </c>
      <c r="G1094" s="39">
        <v>128.86000000000001</v>
      </c>
      <c r="H1094" s="40">
        <v>128.86000000000001</v>
      </c>
      <c r="I1094" s="196"/>
    </row>
    <row r="1095" spans="1:9" x14ac:dyDescent="0.2">
      <c r="A1095" s="37" t="s">
        <v>2319</v>
      </c>
      <c r="B1095" s="38" t="s">
        <v>2985</v>
      </c>
      <c r="C1095" s="39" t="s">
        <v>58</v>
      </c>
      <c r="D1095" s="39" t="s">
        <v>2986</v>
      </c>
      <c r="E1095" s="38" t="s">
        <v>2633</v>
      </c>
      <c r="F1095" s="38" t="s">
        <v>6</v>
      </c>
      <c r="G1095" s="39">
        <v>29.06</v>
      </c>
      <c r="H1095" s="40">
        <v>29.06</v>
      </c>
      <c r="I1095" s="196"/>
    </row>
    <row r="1096" spans="1:9" x14ac:dyDescent="0.2">
      <c r="A1096" s="37" t="s">
        <v>2319</v>
      </c>
      <c r="B1096" s="38" t="s">
        <v>2990</v>
      </c>
      <c r="C1096" s="39" t="s">
        <v>58</v>
      </c>
      <c r="D1096" s="39" t="s">
        <v>2991</v>
      </c>
      <c r="E1096" s="38" t="s">
        <v>2633</v>
      </c>
      <c r="F1096" s="38" t="s">
        <v>6</v>
      </c>
      <c r="G1096" s="39">
        <v>21.65</v>
      </c>
      <c r="H1096" s="40">
        <v>21.65</v>
      </c>
      <c r="I1096" s="196"/>
    </row>
    <row r="1097" spans="1:9" x14ac:dyDescent="0.2">
      <c r="A1097" s="37" t="s">
        <v>2319</v>
      </c>
      <c r="B1097" s="38" t="s">
        <v>3279</v>
      </c>
      <c r="C1097" s="39" t="s">
        <v>58</v>
      </c>
      <c r="D1097" s="39" t="s">
        <v>3280</v>
      </c>
      <c r="E1097" s="38" t="s">
        <v>2633</v>
      </c>
      <c r="F1097" s="38" t="s">
        <v>2960</v>
      </c>
      <c r="G1097" s="39">
        <v>31.7</v>
      </c>
      <c r="H1097" s="40">
        <v>15.85</v>
      </c>
      <c r="I1097" s="196"/>
    </row>
    <row r="1098" spans="1:9" x14ac:dyDescent="0.2">
      <c r="A1098" s="37" t="s">
        <v>77</v>
      </c>
      <c r="B1098" s="38" t="s">
        <v>3281</v>
      </c>
      <c r="C1098" s="39" t="s">
        <v>58</v>
      </c>
      <c r="D1098" s="39" t="s">
        <v>3282</v>
      </c>
      <c r="E1098" s="38" t="s">
        <v>67</v>
      </c>
      <c r="F1098" s="38" t="s">
        <v>6</v>
      </c>
      <c r="G1098" s="39">
        <v>62.3</v>
      </c>
      <c r="H1098" s="40">
        <v>62.3</v>
      </c>
      <c r="I1098" s="196"/>
    </row>
    <row r="1099" spans="1:9" x14ac:dyDescent="0.2">
      <c r="A1099" s="37" t="s">
        <v>1138</v>
      </c>
      <c r="B1099" s="38" t="s">
        <v>44</v>
      </c>
      <c r="C1099" s="39" t="s">
        <v>45</v>
      </c>
      <c r="D1099" s="39" t="s">
        <v>3</v>
      </c>
      <c r="E1099" s="38" t="s">
        <v>46</v>
      </c>
      <c r="F1099" s="38" t="s">
        <v>47</v>
      </c>
      <c r="G1099" s="39" t="s">
        <v>48</v>
      </c>
      <c r="H1099" s="40" t="s">
        <v>4</v>
      </c>
      <c r="I1099" s="196"/>
    </row>
    <row r="1100" spans="1:9" ht="19.5" x14ac:dyDescent="0.2">
      <c r="A1100" s="37" t="s">
        <v>62</v>
      </c>
      <c r="B1100" s="38" t="s">
        <v>1139</v>
      </c>
      <c r="C1100" s="39" t="s">
        <v>65</v>
      </c>
      <c r="D1100" s="39" t="s">
        <v>1140</v>
      </c>
      <c r="E1100" s="38" t="s">
        <v>67</v>
      </c>
      <c r="F1100" s="38" t="s">
        <v>6</v>
      </c>
      <c r="G1100" s="39">
        <v>452.1</v>
      </c>
      <c r="H1100" s="40">
        <v>452.1</v>
      </c>
      <c r="I1100" s="196"/>
    </row>
    <row r="1101" spans="1:9" x14ac:dyDescent="0.2">
      <c r="A1101" s="37" t="s">
        <v>2319</v>
      </c>
      <c r="B1101" s="38" t="s">
        <v>2985</v>
      </c>
      <c r="C1101" s="39" t="s">
        <v>58</v>
      </c>
      <c r="D1101" s="39" t="s">
        <v>2986</v>
      </c>
      <c r="E1101" s="38" t="s">
        <v>2633</v>
      </c>
      <c r="F1101" s="38" t="s">
        <v>6</v>
      </c>
      <c r="G1101" s="39">
        <v>29.06</v>
      </c>
      <c r="H1101" s="40">
        <v>29.06</v>
      </c>
      <c r="I1101" s="196"/>
    </row>
    <row r="1102" spans="1:9" x14ac:dyDescent="0.2">
      <c r="A1102" s="37" t="s">
        <v>2319</v>
      </c>
      <c r="B1102" s="38" t="s">
        <v>2990</v>
      </c>
      <c r="C1102" s="39" t="s">
        <v>58</v>
      </c>
      <c r="D1102" s="39" t="s">
        <v>2991</v>
      </c>
      <c r="E1102" s="38" t="s">
        <v>2633</v>
      </c>
      <c r="F1102" s="38" t="s">
        <v>6</v>
      </c>
      <c r="G1102" s="39">
        <v>21.65</v>
      </c>
      <c r="H1102" s="40">
        <v>21.65</v>
      </c>
      <c r="I1102" s="196"/>
    </row>
    <row r="1103" spans="1:9" x14ac:dyDescent="0.2">
      <c r="A1103" s="37" t="s">
        <v>2319</v>
      </c>
      <c r="B1103" s="38" t="s">
        <v>3279</v>
      </c>
      <c r="C1103" s="39" t="s">
        <v>58</v>
      </c>
      <c r="D1103" s="39" t="s">
        <v>3280</v>
      </c>
      <c r="E1103" s="38" t="s">
        <v>2633</v>
      </c>
      <c r="F1103" s="38" t="s">
        <v>2960</v>
      </c>
      <c r="G1103" s="39">
        <v>31.7</v>
      </c>
      <c r="H1103" s="40">
        <v>15.85</v>
      </c>
      <c r="I1103" s="196"/>
    </row>
    <row r="1104" spans="1:9" x14ac:dyDescent="0.2">
      <c r="A1104" s="37" t="s">
        <v>77</v>
      </c>
      <c r="B1104" s="38" t="s">
        <v>592</v>
      </c>
      <c r="C1104" s="39" t="s">
        <v>58</v>
      </c>
      <c r="D1104" s="39" t="s">
        <v>593</v>
      </c>
      <c r="E1104" s="38" t="s">
        <v>67</v>
      </c>
      <c r="F1104" s="38" t="s">
        <v>6</v>
      </c>
      <c r="G1104" s="39">
        <v>385.54</v>
      </c>
      <c r="H1104" s="40">
        <v>385.54</v>
      </c>
      <c r="I1104" s="196"/>
    </row>
    <row r="1105" spans="1:9" x14ac:dyDescent="0.2">
      <c r="A1105" s="37" t="s">
        <v>1142</v>
      </c>
      <c r="B1105" s="38" t="s">
        <v>44</v>
      </c>
      <c r="C1105" s="39" t="s">
        <v>45</v>
      </c>
      <c r="D1105" s="39" t="s">
        <v>3</v>
      </c>
      <c r="E1105" s="38" t="s">
        <v>46</v>
      </c>
      <c r="F1105" s="38" t="s">
        <v>47</v>
      </c>
      <c r="G1105" s="39" t="s">
        <v>48</v>
      </c>
      <c r="H1105" s="40" t="s">
        <v>4</v>
      </c>
      <c r="I1105" s="196"/>
    </row>
    <row r="1106" spans="1:9" ht="19.5" x14ac:dyDescent="0.2">
      <c r="A1106" s="37" t="s">
        <v>62</v>
      </c>
      <c r="B1106" s="38" t="s">
        <v>1143</v>
      </c>
      <c r="C1106" s="39" t="s">
        <v>65</v>
      </c>
      <c r="D1106" s="39" t="s">
        <v>1144</v>
      </c>
      <c r="E1106" s="38" t="s">
        <v>67</v>
      </c>
      <c r="F1106" s="38" t="s">
        <v>6</v>
      </c>
      <c r="G1106" s="39">
        <v>607.63</v>
      </c>
      <c r="H1106" s="40">
        <v>607.63</v>
      </c>
      <c r="I1106" s="196"/>
    </row>
    <row r="1107" spans="1:9" x14ac:dyDescent="0.2">
      <c r="A1107" s="37" t="s">
        <v>2319</v>
      </c>
      <c r="B1107" s="38" t="s">
        <v>2985</v>
      </c>
      <c r="C1107" s="39" t="s">
        <v>58</v>
      </c>
      <c r="D1107" s="39" t="s">
        <v>2986</v>
      </c>
      <c r="E1107" s="38" t="s">
        <v>2633</v>
      </c>
      <c r="F1107" s="38" t="s">
        <v>6</v>
      </c>
      <c r="G1107" s="39">
        <v>29.06</v>
      </c>
      <c r="H1107" s="40">
        <v>29.06</v>
      </c>
      <c r="I1107" s="196"/>
    </row>
    <row r="1108" spans="1:9" x14ac:dyDescent="0.2">
      <c r="A1108" s="37" t="s">
        <v>2319</v>
      </c>
      <c r="B1108" s="38" t="s">
        <v>2990</v>
      </c>
      <c r="C1108" s="39" t="s">
        <v>58</v>
      </c>
      <c r="D1108" s="39" t="s">
        <v>2991</v>
      </c>
      <c r="E1108" s="38" t="s">
        <v>2633</v>
      </c>
      <c r="F1108" s="38" t="s">
        <v>6</v>
      </c>
      <c r="G1108" s="39">
        <v>21.65</v>
      </c>
      <c r="H1108" s="40">
        <v>21.65</v>
      </c>
      <c r="I1108" s="196"/>
    </row>
    <row r="1109" spans="1:9" x14ac:dyDescent="0.2">
      <c r="A1109" s="37" t="s">
        <v>2319</v>
      </c>
      <c r="B1109" s="38" t="s">
        <v>3279</v>
      </c>
      <c r="C1109" s="39" t="s">
        <v>58</v>
      </c>
      <c r="D1109" s="39" t="s">
        <v>3280</v>
      </c>
      <c r="E1109" s="38" t="s">
        <v>2633</v>
      </c>
      <c r="F1109" s="38" t="s">
        <v>2960</v>
      </c>
      <c r="G1109" s="39">
        <v>31.7</v>
      </c>
      <c r="H1109" s="40">
        <v>15.85</v>
      </c>
      <c r="I1109" s="196"/>
    </row>
    <row r="1110" spans="1:9" x14ac:dyDescent="0.2">
      <c r="A1110" s="37" t="s">
        <v>77</v>
      </c>
      <c r="B1110" s="38" t="s">
        <v>3283</v>
      </c>
      <c r="C1110" s="39" t="s">
        <v>58</v>
      </c>
      <c r="D1110" s="39" t="s">
        <v>3284</v>
      </c>
      <c r="E1110" s="38" t="s">
        <v>67</v>
      </c>
      <c r="F1110" s="38" t="s">
        <v>6</v>
      </c>
      <c r="G1110" s="39">
        <v>541.07000000000005</v>
      </c>
      <c r="H1110" s="40">
        <v>541.07000000000005</v>
      </c>
      <c r="I1110" s="196"/>
    </row>
    <row r="1111" spans="1:9" x14ac:dyDescent="0.2">
      <c r="A1111" s="37" t="s">
        <v>1146</v>
      </c>
      <c r="B1111" s="38" t="s">
        <v>44</v>
      </c>
      <c r="C1111" s="39" t="s">
        <v>45</v>
      </c>
      <c r="D1111" s="39" t="s">
        <v>3</v>
      </c>
      <c r="E1111" s="38" t="s">
        <v>46</v>
      </c>
      <c r="F1111" s="38" t="s">
        <v>47</v>
      </c>
      <c r="G1111" s="39" t="s">
        <v>48</v>
      </c>
      <c r="H1111" s="40" t="s">
        <v>4</v>
      </c>
      <c r="I1111" s="196"/>
    </row>
    <row r="1112" spans="1:9" ht="19.5" x14ac:dyDescent="0.2">
      <c r="A1112" s="37" t="s">
        <v>62</v>
      </c>
      <c r="B1112" s="38" t="s">
        <v>1147</v>
      </c>
      <c r="C1112" s="39" t="s">
        <v>65</v>
      </c>
      <c r="D1112" s="39" t="s">
        <v>1148</v>
      </c>
      <c r="E1112" s="38" t="s">
        <v>67</v>
      </c>
      <c r="F1112" s="38" t="s">
        <v>6</v>
      </c>
      <c r="G1112" s="39">
        <v>1889.91</v>
      </c>
      <c r="H1112" s="40">
        <v>1889.91</v>
      </c>
      <c r="I1112" s="196"/>
    </row>
    <row r="1113" spans="1:9" x14ac:dyDescent="0.2">
      <c r="A1113" s="37" t="s">
        <v>2319</v>
      </c>
      <c r="B1113" s="38" t="s">
        <v>2985</v>
      </c>
      <c r="C1113" s="39" t="s">
        <v>58</v>
      </c>
      <c r="D1113" s="39" t="s">
        <v>2986</v>
      </c>
      <c r="E1113" s="38" t="s">
        <v>2633</v>
      </c>
      <c r="F1113" s="38" t="s">
        <v>8</v>
      </c>
      <c r="G1113" s="39">
        <v>29.06</v>
      </c>
      <c r="H1113" s="40">
        <v>58.12</v>
      </c>
      <c r="I1113" s="196"/>
    </row>
    <row r="1114" spans="1:9" x14ac:dyDescent="0.2">
      <c r="A1114" s="37" t="s">
        <v>2319</v>
      </c>
      <c r="B1114" s="38" t="s">
        <v>2990</v>
      </c>
      <c r="C1114" s="39" t="s">
        <v>58</v>
      </c>
      <c r="D1114" s="39" t="s">
        <v>2991</v>
      </c>
      <c r="E1114" s="38" t="s">
        <v>2633</v>
      </c>
      <c r="F1114" s="38" t="s">
        <v>8</v>
      </c>
      <c r="G1114" s="39">
        <v>21.65</v>
      </c>
      <c r="H1114" s="40">
        <v>43.3</v>
      </c>
      <c r="I1114" s="196"/>
    </row>
    <row r="1115" spans="1:9" ht="19.5" x14ac:dyDescent="0.2">
      <c r="A1115" s="37" t="s">
        <v>77</v>
      </c>
      <c r="B1115" s="38" t="s">
        <v>3179</v>
      </c>
      <c r="C1115" s="39" t="s">
        <v>58</v>
      </c>
      <c r="D1115" s="39" t="s">
        <v>3180</v>
      </c>
      <c r="E1115" s="38" t="s">
        <v>67</v>
      </c>
      <c r="F1115" s="38" t="s">
        <v>6</v>
      </c>
      <c r="G1115" s="39">
        <v>1788.49</v>
      </c>
      <c r="H1115" s="40">
        <v>1788.49</v>
      </c>
      <c r="I1115" s="196"/>
    </row>
    <row r="1116" spans="1:9" x14ac:dyDescent="0.2">
      <c r="A1116" s="37" t="s">
        <v>1150</v>
      </c>
      <c r="B1116" s="38" t="s">
        <v>44</v>
      </c>
      <c r="C1116" s="39" t="s">
        <v>45</v>
      </c>
      <c r="D1116" s="39" t="s">
        <v>3</v>
      </c>
      <c r="E1116" s="38" t="s">
        <v>46</v>
      </c>
      <c r="F1116" s="38" t="s">
        <v>47</v>
      </c>
      <c r="G1116" s="39" t="s">
        <v>48</v>
      </c>
      <c r="H1116" s="40" t="s">
        <v>4</v>
      </c>
      <c r="I1116" s="196"/>
    </row>
    <row r="1117" spans="1:9" ht="19.5" x14ac:dyDescent="0.2">
      <c r="A1117" s="37" t="s">
        <v>62</v>
      </c>
      <c r="B1117" s="38" t="s">
        <v>1151</v>
      </c>
      <c r="C1117" s="39" t="s">
        <v>65</v>
      </c>
      <c r="D1117" s="39" t="s">
        <v>1152</v>
      </c>
      <c r="E1117" s="38" t="s">
        <v>67</v>
      </c>
      <c r="F1117" s="38" t="s">
        <v>6</v>
      </c>
      <c r="G1117" s="39">
        <v>4483.79</v>
      </c>
      <c r="H1117" s="40">
        <v>4483.79</v>
      </c>
      <c r="I1117" s="196"/>
    </row>
    <row r="1118" spans="1:9" x14ac:dyDescent="0.2">
      <c r="A1118" s="37" t="s">
        <v>2319</v>
      </c>
      <c r="B1118" s="38" t="s">
        <v>2985</v>
      </c>
      <c r="C1118" s="39" t="s">
        <v>58</v>
      </c>
      <c r="D1118" s="39" t="s">
        <v>2986</v>
      </c>
      <c r="E1118" s="38" t="s">
        <v>2633</v>
      </c>
      <c r="F1118" s="38" t="s">
        <v>8</v>
      </c>
      <c r="G1118" s="39">
        <v>29.06</v>
      </c>
      <c r="H1118" s="40">
        <v>58.12</v>
      </c>
      <c r="I1118" s="196"/>
    </row>
    <row r="1119" spans="1:9" x14ac:dyDescent="0.2">
      <c r="A1119" s="37" t="s">
        <v>2319</v>
      </c>
      <c r="B1119" s="38" t="s">
        <v>2990</v>
      </c>
      <c r="C1119" s="39" t="s">
        <v>58</v>
      </c>
      <c r="D1119" s="39" t="s">
        <v>2991</v>
      </c>
      <c r="E1119" s="38" t="s">
        <v>2633</v>
      </c>
      <c r="F1119" s="38" t="s">
        <v>8</v>
      </c>
      <c r="G1119" s="39">
        <v>21.65</v>
      </c>
      <c r="H1119" s="40">
        <v>43.3</v>
      </c>
      <c r="I1119" s="196"/>
    </row>
    <row r="1120" spans="1:9" x14ac:dyDescent="0.2">
      <c r="A1120" s="37" t="s">
        <v>77</v>
      </c>
      <c r="B1120" s="38" t="s">
        <v>3285</v>
      </c>
      <c r="C1120" s="39" t="s">
        <v>58</v>
      </c>
      <c r="D1120" s="39" t="s">
        <v>3286</v>
      </c>
      <c r="E1120" s="38" t="s">
        <v>67</v>
      </c>
      <c r="F1120" s="38" t="s">
        <v>6</v>
      </c>
      <c r="G1120" s="39">
        <v>4382.37</v>
      </c>
      <c r="H1120" s="40">
        <v>4382.37</v>
      </c>
      <c r="I1120" s="196"/>
    </row>
    <row r="1121" spans="1:9" x14ac:dyDescent="0.2">
      <c r="A1121" s="37" t="s">
        <v>1166</v>
      </c>
      <c r="B1121" s="38" t="s">
        <v>44</v>
      </c>
      <c r="C1121" s="39" t="s">
        <v>45</v>
      </c>
      <c r="D1121" s="39" t="s">
        <v>3</v>
      </c>
      <c r="E1121" s="38" t="s">
        <v>46</v>
      </c>
      <c r="F1121" s="38" t="s">
        <v>47</v>
      </c>
      <c r="G1121" s="39" t="s">
        <v>48</v>
      </c>
      <c r="H1121" s="40" t="s">
        <v>4</v>
      </c>
      <c r="I1121" s="196"/>
    </row>
    <row r="1122" spans="1:9" ht="19.5" x14ac:dyDescent="0.2">
      <c r="A1122" s="37" t="s">
        <v>62</v>
      </c>
      <c r="B1122" s="38" t="s">
        <v>1167</v>
      </c>
      <c r="C1122" s="39" t="s">
        <v>65</v>
      </c>
      <c r="D1122" s="39" t="s">
        <v>1168</v>
      </c>
      <c r="E1122" s="38" t="s">
        <v>148</v>
      </c>
      <c r="F1122" s="38" t="s">
        <v>6</v>
      </c>
      <c r="G1122" s="39">
        <v>8.98</v>
      </c>
      <c r="H1122" s="40">
        <v>8.98</v>
      </c>
      <c r="I1122" s="196"/>
    </row>
    <row r="1123" spans="1:9" x14ac:dyDescent="0.2">
      <c r="A1123" s="37" t="s">
        <v>2319</v>
      </c>
      <c r="B1123" s="38" t="s">
        <v>2951</v>
      </c>
      <c r="C1123" s="39" t="s">
        <v>58</v>
      </c>
      <c r="D1123" s="39" t="s">
        <v>2952</v>
      </c>
      <c r="E1123" s="38" t="s">
        <v>2633</v>
      </c>
      <c r="F1123" s="38" t="s">
        <v>3287</v>
      </c>
      <c r="G1123" s="39">
        <v>20.68</v>
      </c>
      <c r="H1123" s="40">
        <v>0.78</v>
      </c>
      <c r="I1123" s="196"/>
    </row>
    <row r="1124" spans="1:9" x14ac:dyDescent="0.2">
      <c r="A1124" s="37" t="s">
        <v>2319</v>
      </c>
      <c r="B1124" s="38" t="s">
        <v>2931</v>
      </c>
      <c r="C1124" s="39" t="s">
        <v>58</v>
      </c>
      <c r="D1124" s="39" t="s">
        <v>2932</v>
      </c>
      <c r="E1124" s="38" t="s">
        <v>2633</v>
      </c>
      <c r="F1124" s="38" t="s">
        <v>3287</v>
      </c>
      <c r="G1124" s="39">
        <v>25.04</v>
      </c>
      <c r="H1124" s="40">
        <v>0.95</v>
      </c>
      <c r="I1124" s="196"/>
    </row>
    <row r="1125" spans="1:9" x14ac:dyDescent="0.2">
      <c r="A1125" s="37" t="s">
        <v>77</v>
      </c>
      <c r="B1125" s="38" t="s">
        <v>3288</v>
      </c>
      <c r="C1125" s="39" t="s">
        <v>58</v>
      </c>
      <c r="D1125" s="39" t="s">
        <v>3289</v>
      </c>
      <c r="E1125" s="38" t="s">
        <v>148</v>
      </c>
      <c r="F1125" s="38" t="s">
        <v>3290</v>
      </c>
      <c r="G1125" s="39">
        <v>6.81</v>
      </c>
      <c r="H1125" s="40">
        <v>7.18</v>
      </c>
      <c r="I1125" s="196"/>
    </row>
    <row r="1126" spans="1:9" x14ac:dyDescent="0.2">
      <c r="A1126" s="37" t="s">
        <v>77</v>
      </c>
      <c r="B1126" s="38" t="s">
        <v>3291</v>
      </c>
      <c r="C1126" s="39" t="s">
        <v>58</v>
      </c>
      <c r="D1126" s="39" t="s">
        <v>3292</v>
      </c>
      <c r="E1126" s="38" t="s">
        <v>67</v>
      </c>
      <c r="F1126" s="38" t="s">
        <v>3293</v>
      </c>
      <c r="G1126" s="39">
        <v>3.65</v>
      </c>
      <c r="H1126" s="40">
        <v>7.0000000000000007E-2</v>
      </c>
      <c r="I1126" s="196"/>
    </row>
    <row r="1127" spans="1:9" x14ac:dyDescent="0.2">
      <c r="A1127" s="37" t="s">
        <v>1202</v>
      </c>
      <c r="B1127" s="38" t="s">
        <v>44</v>
      </c>
      <c r="C1127" s="39" t="s">
        <v>45</v>
      </c>
      <c r="D1127" s="39" t="s">
        <v>3</v>
      </c>
      <c r="E1127" s="38" t="s">
        <v>46</v>
      </c>
      <c r="F1127" s="38" t="s">
        <v>47</v>
      </c>
      <c r="G1127" s="39" t="s">
        <v>48</v>
      </c>
      <c r="H1127" s="40" t="s">
        <v>4</v>
      </c>
      <c r="I1127" s="196"/>
    </row>
    <row r="1128" spans="1:9" x14ac:dyDescent="0.2">
      <c r="A1128" s="37" t="s">
        <v>62</v>
      </c>
      <c r="B1128" s="38" t="s">
        <v>1203</v>
      </c>
      <c r="C1128" s="39" t="s">
        <v>65</v>
      </c>
      <c r="D1128" s="39" t="s">
        <v>1204</v>
      </c>
      <c r="E1128" s="38" t="s">
        <v>67</v>
      </c>
      <c r="F1128" s="38" t="s">
        <v>6</v>
      </c>
      <c r="G1128" s="39">
        <v>3.76</v>
      </c>
      <c r="H1128" s="40">
        <v>3.76</v>
      </c>
      <c r="I1128" s="196"/>
    </row>
    <row r="1129" spans="1:9" x14ac:dyDescent="0.2">
      <c r="A1129" s="37" t="s">
        <v>2319</v>
      </c>
      <c r="B1129" s="38" t="s">
        <v>2951</v>
      </c>
      <c r="C1129" s="39" t="s">
        <v>58</v>
      </c>
      <c r="D1129" s="39" t="s">
        <v>2952</v>
      </c>
      <c r="E1129" s="38" t="s">
        <v>2633</v>
      </c>
      <c r="F1129" s="38" t="s">
        <v>2351</v>
      </c>
      <c r="G1129" s="39">
        <v>20.68</v>
      </c>
      <c r="H1129" s="40">
        <v>1.65</v>
      </c>
      <c r="I1129" s="196"/>
    </row>
    <row r="1130" spans="1:9" x14ac:dyDescent="0.2">
      <c r="A1130" s="37" t="s">
        <v>2319</v>
      </c>
      <c r="B1130" s="38" t="s">
        <v>2931</v>
      </c>
      <c r="C1130" s="39" t="s">
        <v>58</v>
      </c>
      <c r="D1130" s="39" t="s">
        <v>2932</v>
      </c>
      <c r="E1130" s="38" t="s">
        <v>2633</v>
      </c>
      <c r="F1130" s="38" t="s">
        <v>2322</v>
      </c>
      <c r="G1130" s="39">
        <v>25.04</v>
      </c>
      <c r="H1130" s="40">
        <v>0.5</v>
      </c>
      <c r="I1130" s="196"/>
    </row>
    <row r="1131" spans="1:9" x14ac:dyDescent="0.2">
      <c r="A1131" s="37" t="s">
        <v>77</v>
      </c>
      <c r="B1131" s="38" t="s">
        <v>3294</v>
      </c>
      <c r="C1131" s="39" t="s">
        <v>3024</v>
      </c>
      <c r="D1131" s="39" t="s">
        <v>3295</v>
      </c>
      <c r="E1131" s="38" t="s">
        <v>67</v>
      </c>
      <c r="F1131" s="38" t="s">
        <v>6</v>
      </c>
      <c r="G1131" s="39">
        <v>1.61</v>
      </c>
      <c r="H1131" s="40">
        <v>1.61</v>
      </c>
      <c r="I1131" s="196"/>
    </row>
    <row r="1132" spans="1:9" x14ac:dyDescent="0.2">
      <c r="A1132" s="37" t="s">
        <v>1206</v>
      </c>
      <c r="B1132" s="38" t="s">
        <v>44</v>
      </c>
      <c r="C1132" s="39" t="s">
        <v>45</v>
      </c>
      <c r="D1132" s="39" t="s">
        <v>3</v>
      </c>
      <c r="E1132" s="38" t="s">
        <v>46</v>
      </c>
      <c r="F1132" s="38" t="s">
        <v>47</v>
      </c>
      <c r="G1132" s="39" t="s">
        <v>48</v>
      </c>
      <c r="H1132" s="40" t="s">
        <v>4</v>
      </c>
      <c r="I1132" s="196"/>
    </row>
    <row r="1133" spans="1:9" x14ac:dyDescent="0.2">
      <c r="A1133" s="37" t="s">
        <v>62</v>
      </c>
      <c r="B1133" s="38" t="s">
        <v>1207</v>
      </c>
      <c r="C1133" s="39" t="s">
        <v>65</v>
      </c>
      <c r="D1133" s="39" t="s">
        <v>1208</v>
      </c>
      <c r="E1133" s="38" t="s">
        <v>67</v>
      </c>
      <c r="F1133" s="38" t="s">
        <v>6</v>
      </c>
      <c r="G1133" s="39">
        <v>3.84</v>
      </c>
      <c r="H1133" s="40">
        <v>3.84</v>
      </c>
      <c r="I1133" s="196"/>
    </row>
    <row r="1134" spans="1:9" x14ac:dyDescent="0.2">
      <c r="A1134" s="37" t="s">
        <v>2319</v>
      </c>
      <c r="B1134" s="38" t="s">
        <v>2951</v>
      </c>
      <c r="C1134" s="39" t="s">
        <v>58</v>
      </c>
      <c r="D1134" s="39" t="s">
        <v>2952</v>
      </c>
      <c r="E1134" s="38" t="s">
        <v>2633</v>
      </c>
      <c r="F1134" s="38" t="s">
        <v>2351</v>
      </c>
      <c r="G1134" s="39">
        <v>20.68</v>
      </c>
      <c r="H1134" s="40">
        <v>1.65</v>
      </c>
      <c r="I1134" s="196"/>
    </row>
    <row r="1135" spans="1:9" x14ac:dyDescent="0.2">
      <c r="A1135" s="37" t="s">
        <v>2319</v>
      </c>
      <c r="B1135" s="38" t="s">
        <v>2931</v>
      </c>
      <c r="C1135" s="39" t="s">
        <v>58</v>
      </c>
      <c r="D1135" s="39" t="s">
        <v>2932</v>
      </c>
      <c r="E1135" s="38" t="s">
        <v>2633</v>
      </c>
      <c r="F1135" s="38" t="s">
        <v>2322</v>
      </c>
      <c r="G1135" s="39">
        <v>25.04</v>
      </c>
      <c r="H1135" s="40">
        <v>0.5</v>
      </c>
      <c r="I1135" s="196"/>
    </row>
    <row r="1136" spans="1:9" x14ac:dyDescent="0.2">
      <c r="A1136" s="37" t="s">
        <v>77</v>
      </c>
      <c r="B1136" s="38" t="s">
        <v>3296</v>
      </c>
      <c r="C1136" s="39" t="s">
        <v>58</v>
      </c>
      <c r="D1136" s="39" t="s">
        <v>3297</v>
      </c>
      <c r="E1136" s="38" t="s">
        <v>67</v>
      </c>
      <c r="F1136" s="38" t="s">
        <v>6</v>
      </c>
      <c r="G1136" s="39">
        <v>1.69</v>
      </c>
      <c r="H1136" s="40">
        <v>1.69</v>
      </c>
      <c r="I1136" s="196"/>
    </row>
    <row r="1137" spans="1:9" x14ac:dyDescent="0.2">
      <c r="A1137" s="37" t="s">
        <v>1209</v>
      </c>
      <c r="B1137" s="38" t="s">
        <v>44</v>
      </c>
      <c r="C1137" s="39" t="s">
        <v>45</v>
      </c>
      <c r="D1137" s="39" t="s">
        <v>3</v>
      </c>
      <c r="E1137" s="38" t="s">
        <v>46</v>
      </c>
      <c r="F1137" s="38" t="s">
        <v>47</v>
      </c>
      <c r="G1137" s="39" t="s">
        <v>48</v>
      </c>
      <c r="H1137" s="40" t="s">
        <v>4</v>
      </c>
      <c r="I1137" s="196"/>
    </row>
    <row r="1138" spans="1:9" x14ac:dyDescent="0.2">
      <c r="A1138" s="37" t="s">
        <v>62</v>
      </c>
      <c r="B1138" s="38" t="s">
        <v>1210</v>
      </c>
      <c r="C1138" s="39" t="s">
        <v>65</v>
      </c>
      <c r="D1138" s="39" t="s">
        <v>1211</v>
      </c>
      <c r="E1138" s="38" t="s">
        <v>67</v>
      </c>
      <c r="F1138" s="38" t="s">
        <v>6</v>
      </c>
      <c r="G1138" s="39">
        <v>10.64</v>
      </c>
      <c r="H1138" s="40">
        <v>10.64</v>
      </c>
      <c r="I1138" s="196"/>
    </row>
    <row r="1139" spans="1:9" x14ac:dyDescent="0.2">
      <c r="A1139" s="37" t="s">
        <v>2319</v>
      </c>
      <c r="B1139" s="38" t="s">
        <v>2951</v>
      </c>
      <c r="C1139" s="39" t="s">
        <v>58</v>
      </c>
      <c r="D1139" s="39" t="s">
        <v>2952</v>
      </c>
      <c r="E1139" s="38" t="s">
        <v>2633</v>
      </c>
      <c r="F1139" s="38" t="s">
        <v>3298</v>
      </c>
      <c r="G1139" s="39">
        <v>20.68</v>
      </c>
      <c r="H1139" s="40">
        <v>3.12</v>
      </c>
      <c r="I1139" s="196"/>
    </row>
    <row r="1140" spans="1:9" x14ac:dyDescent="0.2">
      <c r="A1140" s="37" t="s">
        <v>2319</v>
      </c>
      <c r="B1140" s="38" t="s">
        <v>2931</v>
      </c>
      <c r="C1140" s="39" t="s">
        <v>58</v>
      </c>
      <c r="D1140" s="39" t="s">
        <v>2932</v>
      </c>
      <c r="E1140" s="38" t="s">
        <v>2633</v>
      </c>
      <c r="F1140" s="38" t="s">
        <v>3299</v>
      </c>
      <c r="G1140" s="39">
        <v>25.04</v>
      </c>
      <c r="H1140" s="40">
        <v>5.03</v>
      </c>
      <c r="I1140" s="196"/>
    </row>
    <row r="1141" spans="1:9" x14ac:dyDescent="0.2">
      <c r="A1141" s="37" t="s">
        <v>77</v>
      </c>
      <c r="B1141" s="38" t="s">
        <v>3300</v>
      </c>
      <c r="C1141" s="39" t="s">
        <v>58</v>
      </c>
      <c r="D1141" s="39" t="s">
        <v>3301</v>
      </c>
      <c r="E1141" s="38" t="s">
        <v>67</v>
      </c>
      <c r="F1141" s="38" t="s">
        <v>6</v>
      </c>
      <c r="G1141" s="39">
        <v>2.4900000000000002</v>
      </c>
      <c r="H1141" s="40">
        <v>2.4900000000000002</v>
      </c>
      <c r="I1141" s="196"/>
    </row>
    <row r="1142" spans="1:9" x14ac:dyDescent="0.2">
      <c r="A1142" s="37" t="s">
        <v>1213</v>
      </c>
      <c r="B1142" s="38" t="s">
        <v>44</v>
      </c>
      <c r="C1142" s="39" t="s">
        <v>45</v>
      </c>
      <c r="D1142" s="39" t="s">
        <v>3</v>
      </c>
      <c r="E1142" s="38" t="s">
        <v>46</v>
      </c>
      <c r="F1142" s="38" t="s">
        <v>47</v>
      </c>
      <c r="G1142" s="39" t="s">
        <v>48</v>
      </c>
      <c r="H1142" s="40" t="s">
        <v>4</v>
      </c>
      <c r="I1142" s="196"/>
    </row>
    <row r="1143" spans="1:9" x14ac:dyDescent="0.2">
      <c r="A1143" s="37" t="s">
        <v>62</v>
      </c>
      <c r="B1143" s="38" t="s">
        <v>1214</v>
      </c>
      <c r="C1143" s="39" t="s">
        <v>65</v>
      </c>
      <c r="D1143" s="39" t="s">
        <v>1215</v>
      </c>
      <c r="E1143" s="38" t="s">
        <v>67</v>
      </c>
      <c r="F1143" s="38" t="s">
        <v>6</v>
      </c>
      <c r="G1143" s="39">
        <v>6.62</v>
      </c>
      <c r="H1143" s="40">
        <v>6.62</v>
      </c>
      <c r="I1143" s="196"/>
    </row>
    <row r="1144" spans="1:9" x14ac:dyDescent="0.2">
      <c r="A1144" s="37" t="s">
        <v>2319</v>
      </c>
      <c r="B1144" s="38" t="s">
        <v>2951</v>
      </c>
      <c r="C1144" s="39" t="s">
        <v>58</v>
      </c>
      <c r="D1144" s="39" t="s">
        <v>2952</v>
      </c>
      <c r="E1144" s="38" t="s">
        <v>2633</v>
      </c>
      <c r="F1144" s="38" t="s">
        <v>3298</v>
      </c>
      <c r="G1144" s="39">
        <v>20.68</v>
      </c>
      <c r="H1144" s="40">
        <v>3.12</v>
      </c>
      <c r="I1144" s="196"/>
    </row>
    <row r="1145" spans="1:9" x14ac:dyDescent="0.2">
      <c r="A1145" s="37" t="s">
        <v>2319</v>
      </c>
      <c r="B1145" s="38" t="s">
        <v>2931</v>
      </c>
      <c r="C1145" s="39" t="s">
        <v>58</v>
      </c>
      <c r="D1145" s="39" t="s">
        <v>2932</v>
      </c>
      <c r="E1145" s="38" t="s">
        <v>2633</v>
      </c>
      <c r="F1145" s="38" t="s">
        <v>2322</v>
      </c>
      <c r="G1145" s="39">
        <v>25.04</v>
      </c>
      <c r="H1145" s="40">
        <v>0.5</v>
      </c>
      <c r="I1145" s="196"/>
    </row>
    <row r="1146" spans="1:9" x14ac:dyDescent="0.2">
      <c r="A1146" s="37" t="s">
        <v>77</v>
      </c>
      <c r="B1146" s="38" t="s">
        <v>3302</v>
      </c>
      <c r="C1146" s="39" t="s">
        <v>58</v>
      </c>
      <c r="D1146" s="39" t="s">
        <v>3303</v>
      </c>
      <c r="E1146" s="38" t="s">
        <v>67</v>
      </c>
      <c r="F1146" s="38" t="s">
        <v>6</v>
      </c>
      <c r="G1146" s="39">
        <v>3</v>
      </c>
      <c r="H1146" s="40">
        <v>3</v>
      </c>
      <c r="I1146" s="196"/>
    </row>
    <row r="1147" spans="1:9" x14ac:dyDescent="0.2">
      <c r="A1147" s="37" t="s">
        <v>1221</v>
      </c>
      <c r="B1147" s="38" t="s">
        <v>44</v>
      </c>
      <c r="C1147" s="39" t="s">
        <v>45</v>
      </c>
      <c r="D1147" s="39" t="s">
        <v>3</v>
      </c>
      <c r="E1147" s="38" t="s">
        <v>46</v>
      </c>
      <c r="F1147" s="38" t="s">
        <v>47</v>
      </c>
      <c r="G1147" s="39" t="s">
        <v>48</v>
      </c>
      <c r="H1147" s="40" t="s">
        <v>4</v>
      </c>
      <c r="I1147" s="196"/>
    </row>
    <row r="1148" spans="1:9" x14ac:dyDescent="0.2">
      <c r="A1148" s="37" t="s">
        <v>62</v>
      </c>
      <c r="B1148" s="38" t="s">
        <v>1222</v>
      </c>
      <c r="C1148" s="39" t="s">
        <v>65</v>
      </c>
      <c r="D1148" s="39" t="s">
        <v>1223</v>
      </c>
      <c r="E1148" s="38" t="s">
        <v>67</v>
      </c>
      <c r="F1148" s="38" t="s">
        <v>6</v>
      </c>
      <c r="G1148" s="39">
        <v>22.67</v>
      </c>
      <c r="H1148" s="40">
        <v>22.67</v>
      </c>
      <c r="I1148" s="196"/>
    </row>
    <row r="1149" spans="1:9" x14ac:dyDescent="0.2">
      <c r="A1149" s="37" t="s">
        <v>2319</v>
      </c>
      <c r="B1149" s="38" t="s">
        <v>2951</v>
      </c>
      <c r="C1149" s="39" t="s">
        <v>58</v>
      </c>
      <c r="D1149" s="39" t="s">
        <v>2952</v>
      </c>
      <c r="E1149" s="38" t="s">
        <v>2633</v>
      </c>
      <c r="F1149" s="38" t="s">
        <v>3304</v>
      </c>
      <c r="G1149" s="39">
        <v>20.68</v>
      </c>
      <c r="H1149" s="40">
        <v>2.25</v>
      </c>
      <c r="I1149" s="196"/>
    </row>
    <row r="1150" spans="1:9" x14ac:dyDescent="0.2">
      <c r="A1150" s="37" t="s">
        <v>2319</v>
      </c>
      <c r="B1150" s="38" t="s">
        <v>2931</v>
      </c>
      <c r="C1150" s="39" t="s">
        <v>58</v>
      </c>
      <c r="D1150" s="39" t="s">
        <v>2932</v>
      </c>
      <c r="E1150" s="38" t="s">
        <v>2633</v>
      </c>
      <c r="F1150" s="38" t="s">
        <v>3304</v>
      </c>
      <c r="G1150" s="39">
        <v>25.04</v>
      </c>
      <c r="H1150" s="40">
        <v>2.72</v>
      </c>
      <c r="I1150" s="196"/>
    </row>
    <row r="1151" spans="1:9" x14ac:dyDescent="0.2">
      <c r="A1151" s="37" t="s">
        <v>77</v>
      </c>
      <c r="B1151" s="38" t="s">
        <v>3305</v>
      </c>
      <c r="C1151" s="39" t="s">
        <v>3024</v>
      </c>
      <c r="D1151" s="39" t="s">
        <v>3306</v>
      </c>
      <c r="E1151" s="38" t="s">
        <v>67</v>
      </c>
      <c r="F1151" s="38" t="s">
        <v>6</v>
      </c>
      <c r="G1151" s="39">
        <v>17.34</v>
      </c>
      <c r="H1151" s="40">
        <v>17.34</v>
      </c>
      <c r="I1151" s="196"/>
    </row>
    <row r="1152" spans="1:9" x14ac:dyDescent="0.2">
      <c r="A1152" s="37" t="s">
        <v>77</v>
      </c>
      <c r="B1152" s="38" t="s">
        <v>3307</v>
      </c>
      <c r="C1152" s="39" t="s">
        <v>58</v>
      </c>
      <c r="D1152" s="39" t="s">
        <v>3308</v>
      </c>
      <c r="E1152" s="38" t="s">
        <v>67</v>
      </c>
      <c r="F1152" s="38" t="s">
        <v>3309</v>
      </c>
      <c r="G1152" s="39">
        <v>11.37</v>
      </c>
      <c r="H1152" s="40">
        <v>0.36</v>
      </c>
      <c r="I1152" s="196"/>
    </row>
    <row r="1153" spans="1:9" x14ac:dyDescent="0.2">
      <c r="A1153" s="37" t="s">
        <v>1225</v>
      </c>
      <c r="B1153" s="38" t="s">
        <v>44</v>
      </c>
      <c r="C1153" s="39" t="s">
        <v>45</v>
      </c>
      <c r="D1153" s="39" t="s">
        <v>3</v>
      </c>
      <c r="E1153" s="38" t="s">
        <v>46</v>
      </c>
      <c r="F1153" s="38" t="s">
        <v>47</v>
      </c>
      <c r="G1153" s="39" t="s">
        <v>48</v>
      </c>
      <c r="H1153" s="40" t="s">
        <v>4</v>
      </c>
      <c r="I1153" s="196"/>
    </row>
    <row r="1154" spans="1:9" x14ac:dyDescent="0.2">
      <c r="A1154" s="37" t="s">
        <v>62</v>
      </c>
      <c r="B1154" s="38" t="s">
        <v>1226</v>
      </c>
      <c r="C1154" s="39" t="s">
        <v>65</v>
      </c>
      <c r="D1154" s="39" t="s">
        <v>1227</v>
      </c>
      <c r="E1154" s="38" t="s">
        <v>67</v>
      </c>
      <c r="F1154" s="38" t="s">
        <v>6</v>
      </c>
      <c r="G1154" s="39">
        <v>12.52</v>
      </c>
      <c r="H1154" s="40">
        <v>12.52</v>
      </c>
      <c r="I1154" s="196"/>
    </row>
    <row r="1155" spans="1:9" x14ac:dyDescent="0.2">
      <c r="A1155" s="37" t="s">
        <v>2319</v>
      </c>
      <c r="B1155" s="38" t="s">
        <v>2931</v>
      </c>
      <c r="C1155" s="39" t="s">
        <v>58</v>
      </c>
      <c r="D1155" s="39" t="s">
        <v>2932</v>
      </c>
      <c r="E1155" s="38" t="s">
        <v>2633</v>
      </c>
      <c r="F1155" s="38" t="s">
        <v>2852</v>
      </c>
      <c r="G1155" s="39">
        <v>25.04</v>
      </c>
      <c r="H1155" s="40">
        <v>2.75</v>
      </c>
      <c r="I1155" s="196"/>
    </row>
    <row r="1156" spans="1:9" x14ac:dyDescent="0.2">
      <c r="A1156" s="37" t="s">
        <v>2319</v>
      </c>
      <c r="B1156" s="38" t="s">
        <v>2635</v>
      </c>
      <c r="C1156" s="39" t="s">
        <v>58</v>
      </c>
      <c r="D1156" s="39" t="s">
        <v>2636</v>
      </c>
      <c r="E1156" s="38" t="s">
        <v>2633</v>
      </c>
      <c r="F1156" s="38" t="s">
        <v>2852</v>
      </c>
      <c r="G1156" s="39">
        <v>20.74</v>
      </c>
      <c r="H1156" s="40">
        <v>2.2799999999999998</v>
      </c>
      <c r="I1156" s="196"/>
    </row>
    <row r="1157" spans="1:9" x14ac:dyDescent="0.2">
      <c r="A1157" s="37" t="s">
        <v>77</v>
      </c>
      <c r="B1157" s="38" t="s">
        <v>3310</v>
      </c>
      <c r="C1157" s="39" t="s">
        <v>58</v>
      </c>
      <c r="D1157" s="39" t="s">
        <v>3311</v>
      </c>
      <c r="E1157" s="38" t="s">
        <v>67</v>
      </c>
      <c r="F1157" s="38" t="s">
        <v>2322</v>
      </c>
      <c r="G1157" s="39">
        <v>76.17</v>
      </c>
      <c r="H1157" s="40">
        <v>1.52</v>
      </c>
      <c r="I1157" s="196"/>
    </row>
    <row r="1158" spans="1:9" x14ac:dyDescent="0.2">
      <c r="A1158" s="37" t="s">
        <v>77</v>
      </c>
      <c r="B1158" s="38" t="s">
        <v>3312</v>
      </c>
      <c r="C1158" s="39" t="s">
        <v>58</v>
      </c>
      <c r="D1158" s="39" t="s">
        <v>3313</v>
      </c>
      <c r="E1158" s="38" t="s">
        <v>67</v>
      </c>
      <c r="F1158" s="38" t="s">
        <v>3314</v>
      </c>
      <c r="G1158" s="39">
        <v>86.3</v>
      </c>
      <c r="H1158" s="40">
        <v>1.29</v>
      </c>
      <c r="I1158" s="196"/>
    </row>
    <row r="1159" spans="1:9" x14ac:dyDescent="0.2">
      <c r="A1159" s="37" t="s">
        <v>77</v>
      </c>
      <c r="B1159" s="38" t="s">
        <v>3315</v>
      </c>
      <c r="C1159" s="39" t="s">
        <v>58</v>
      </c>
      <c r="D1159" s="39" t="s">
        <v>3316</v>
      </c>
      <c r="E1159" s="38" t="s">
        <v>67</v>
      </c>
      <c r="F1159" s="38" t="s">
        <v>6</v>
      </c>
      <c r="G1159" s="39">
        <v>4.68</v>
      </c>
      <c r="H1159" s="40">
        <v>4.68</v>
      </c>
      <c r="I1159" s="196"/>
    </row>
    <row r="1160" spans="1:9" x14ac:dyDescent="0.2">
      <c r="A1160" s="37" t="s">
        <v>1229</v>
      </c>
      <c r="B1160" s="38" t="s">
        <v>44</v>
      </c>
      <c r="C1160" s="39" t="s">
        <v>45</v>
      </c>
      <c r="D1160" s="39" t="s">
        <v>3</v>
      </c>
      <c r="E1160" s="38" t="s">
        <v>46</v>
      </c>
      <c r="F1160" s="38" t="s">
        <v>47</v>
      </c>
      <c r="G1160" s="39" t="s">
        <v>48</v>
      </c>
      <c r="H1160" s="40" t="s">
        <v>4</v>
      </c>
      <c r="I1160" s="196"/>
    </row>
    <row r="1161" spans="1:9" x14ac:dyDescent="0.2">
      <c r="A1161" s="37" t="s">
        <v>62</v>
      </c>
      <c r="B1161" s="38" t="s">
        <v>1230</v>
      </c>
      <c r="C1161" s="39" t="s">
        <v>65</v>
      </c>
      <c r="D1161" s="39" t="s">
        <v>1231</v>
      </c>
      <c r="E1161" s="38" t="s">
        <v>67</v>
      </c>
      <c r="F1161" s="38" t="s">
        <v>6</v>
      </c>
      <c r="G1161" s="39">
        <v>16.25</v>
      </c>
      <c r="H1161" s="40">
        <v>16.25</v>
      </c>
      <c r="I1161" s="196"/>
    </row>
    <row r="1162" spans="1:9" x14ac:dyDescent="0.2">
      <c r="A1162" s="37" t="s">
        <v>2319</v>
      </c>
      <c r="B1162" s="38" t="s">
        <v>2931</v>
      </c>
      <c r="C1162" s="39" t="s">
        <v>58</v>
      </c>
      <c r="D1162" s="39" t="s">
        <v>2932</v>
      </c>
      <c r="E1162" s="38" t="s">
        <v>2633</v>
      </c>
      <c r="F1162" s="38" t="s">
        <v>2852</v>
      </c>
      <c r="G1162" s="39">
        <v>25.04</v>
      </c>
      <c r="H1162" s="40">
        <v>2.75</v>
      </c>
      <c r="I1162" s="196"/>
    </row>
    <row r="1163" spans="1:9" x14ac:dyDescent="0.2">
      <c r="A1163" s="37" t="s">
        <v>2319</v>
      </c>
      <c r="B1163" s="38" t="s">
        <v>2635</v>
      </c>
      <c r="C1163" s="39" t="s">
        <v>58</v>
      </c>
      <c r="D1163" s="39" t="s">
        <v>2636</v>
      </c>
      <c r="E1163" s="38" t="s">
        <v>2633</v>
      </c>
      <c r="F1163" s="38" t="s">
        <v>2852</v>
      </c>
      <c r="G1163" s="39">
        <v>20.74</v>
      </c>
      <c r="H1163" s="40">
        <v>2.2799999999999998</v>
      </c>
      <c r="I1163" s="196"/>
    </row>
    <row r="1164" spans="1:9" x14ac:dyDescent="0.2">
      <c r="A1164" s="37" t="s">
        <v>77</v>
      </c>
      <c r="B1164" s="38" t="s">
        <v>3310</v>
      </c>
      <c r="C1164" s="39" t="s">
        <v>58</v>
      </c>
      <c r="D1164" s="39" t="s">
        <v>3311</v>
      </c>
      <c r="E1164" s="38" t="s">
        <v>67</v>
      </c>
      <c r="F1164" s="38" t="s">
        <v>2322</v>
      </c>
      <c r="G1164" s="39">
        <v>76.17</v>
      </c>
      <c r="H1164" s="40">
        <v>1.52</v>
      </c>
      <c r="I1164" s="196"/>
    </row>
    <row r="1165" spans="1:9" x14ac:dyDescent="0.2">
      <c r="A1165" s="37" t="s">
        <v>77</v>
      </c>
      <c r="B1165" s="38" t="s">
        <v>3312</v>
      </c>
      <c r="C1165" s="39" t="s">
        <v>58</v>
      </c>
      <c r="D1165" s="39" t="s">
        <v>3313</v>
      </c>
      <c r="E1165" s="38" t="s">
        <v>67</v>
      </c>
      <c r="F1165" s="38" t="s">
        <v>3314</v>
      </c>
      <c r="G1165" s="39">
        <v>86.3</v>
      </c>
      <c r="H1165" s="40">
        <v>1.29</v>
      </c>
      <c r="I1165" s="196"/>
    </row>
    <row r="1166" spans="1:9" x14ac:dyDescent="0.2">
      <c r="A1166" s="37" t="s">
        <v>77</v>
      </c>
      <c r="B1166" s="38" t="s">
        <v>3317</v>
      </c>
      <c r="C1166" s="39" t="s">
        <v>58</v>
      </c>
      <c r="D1166" s="39" t="s">
        <v>3318</v>
      </c>
      <c r="E1166" s="38" t="s">
        <v>67</v>
      </c>
      <c r="F1166" s="38" t="s">
        <v>6</v>
      </c>
      <c r="G1166" s="39">
        <v>8.41</v>
      </c>
      <c r="H1166" s="40">
        <v>8.41</v>
      </c>
      <c r="I1166" s="196"/>
    </row>
    <row r="1167" spans="1:9" x14ac:dyDescent="0.2">
      <c r="A1167" s="37" t="s">
        <v>1245</v>
      </c>
      <c r="B1167" s="38" t="s">
        <v>44</v>
      </c>
      <c r="C1167" s="39" t="s">
        <v>45</v>
      </c>
      <c r="D1167" s="39" t="s">
        <v>3</v>
      </c>
      <c r="E1167" s="38" t="s">
        <v>46</v>
      </c>
      <c r="F1167" s="38" t="s">
        <v>47</v>
      </c>
      <c r="G1167" s="39" t="s">
        <v>48</v>
      </c>
      <c r="H1167" s="40" t="s">
        <v>4</v>
      </c>
      <c r="I1167" s="196"/>
    </row>
    <row r="1168" spans="1:9" ht="19.5" x14ac:dyDescent="0.2">
      <c r="A1168" s="37" t="s">
        <v>62</v>
      </c>
      <c r="B1168" s="38" t="s">
        <v>1246</v>
      </c>
      <c r="C1168" s="39" t="s">
        <v>65</v>
      </c>
      <c r="D1168" s="39" t="s">
        <v>1247</v>
      </c>
      <c r="E1168" s="38" t="s">
        <v>67</v>
      </c>
      <c r="F1168" s="38" t="s">
        <v>6</v>
      </c>
      <c r="G1168" s="39">
        <v>21.42</v>
      </c>
      <c r="H1168" s="40">
        <v>21.42</v>
      </c>
      <c r="I1168" s="196"/>
    </row>
    <row r="1169" spans="1:9" x14ac:dyDescent="0.2">
      <c r="A1169" s="37" t="s">
        <v>2319</v>
      </c>
      <c r="B1169" s="38" t="s">
        <v>2951</v>
      </c>
      <c r="C1169" s="39" t="s">
        <v>58</v>
      </c>
      <c r="D1169" s="39" t="s">
        <v>2952</v>
      </c>
      <c r="E1169" s="38" t="s">
        <v>2633</v>
      </c>
      <c r="F1169" s="38" t="s">
        <v>2345</v>
      </c>
      <c r="G1169" s="39">
        <v>20.68</v>
      </c>
      <c r="H1169" s="40">
        <v>0.82</v>
      </c>
      <c r="I1169" s="196"/>
    </row>
    <row r="1170" spans="1:9" x14ac:dyDescent="0.2">
      <c r="A1170" s="37" t="s">
        <v>2319</v>
      </c>
      <c r="B1170" s="38" t="s">
        <v>2931</v>
      </c>
      <c r="C1170" s="39" t="s">
        <v>58</v>
      </c>
      <c r="D1170" s="39" t="s">
        <v>2932</v>
      </c>
      <c r="E1170" s="38" t="s">
        <v>2633</v>
      </c>
      <c r="F1170" s="38" t="s">
        <v>2345</v>
      </c>
      <c r="G1170" s="39">
        <v>25.04</v>
      </c>
      <c r="H1170" s="40">
        <v>1</v>
      </c>
      <c r="I1170" s="196"/>
    </row>
    <row r="1171" spans="1:9" x14ac:dyDescent="0.2">
      <c r="A1171" s="37" t="s">
        <v>77</v>
      </c>
      <c r="B1171" s="38" t="s">
        <v>3296</v>
      </c>
      <c r="C1171" s="39" t="s">
        <v>58</v>
      </c>
      <c r="D1171" s="39" t="s">
        <v>3297</v>
      </c>
      <c r="E1171" s="38" t="s">
        <v>67</v>
      </c>
      <c r="F1171" s="38" t="s">
        <v>6</v>
      </c>
      <c r="G1171" s="39">
        <v>1.69</v>
      </c>
      <c r="H1171" s="40">
        <v>1.69</v>
      </c>
      <c r="I1171" s="196"/>
    </row>
    <row r="1172" spans="1:9" ht="19.5" x14ac:dyDescent="0.2">
      <c r="A1172" s="37" t="s">
        <v>77</v>
      </c>
      <c r="B1172" s="38" t="s">
        <v>3319</v>
      </c>
      <c r="C1172" s="39" t="s">
        <v>58</v>
      </c>
      <c r="D1172" s="39" t="s">
        <v>3320</v>
      </c>
      <c r="E1172" s="38" t="s">
        <v>67</v>
      </c>
      <c r="F1172" s="38" t="s">
        <v>2322</v>
      </c>
      <c r="G1172" s="39">
        <v>31.44</v>
      </c>
      <c r="H1172" s="40">
        <v>0.62</v>
      </c>
      <c r="I1172" s="196"/>
    </row>
    <row r="1173" spans="1:9" ht="19.5" x14ac:dyDescent="0.2">
      <c r="A1173" s="37" t="s">
        <v>77</v>
      </c>
      <c r="B1173" s="38" t="s">
        <v>3321</v>
      </c>
      <c r="C1173" s="39" t="s">
        <v>65</v>
      </c>
      <c r="D1173" s="39" t="s">
        <v>3322</v>
      </c>
      <c r="E1173" s="38" t="s">
        <v>67</v>
      </c>
      <c r="F1173" s="38" t="s">
        <v>6</v>
      </c>
      <c r="G1173" s="39">
        <v>17.29</v>
      </c>
      <c r="H1173" s="40">
        <v>17.29</v>
      </c>
      <c r="I1173" s="196"/>
    </row>
    <row r="1174" spans="1:9" x14ac:dyDescent="0.2">
      <c r="A1174" s="37" t="s">
        <v>1249</v>
      </c>
      <c r="B1174" s="38" t="s">
        <v>44</v>
      </c>
      <c r="C1174" s="39" t="s">
        <v>45</v>
      </c>
      <c r="D1174" s="39" t="s">
        <v>3</v>
      </c>
      <c r="E1174" s="38" t="s">
        <v>46</v>
      </c>
      <c r="F1174" s="38" t="s">
        <v>47</v>
      </c>
      <c r="G1174" s="39" t="s">
        <v>48</v>
      </c>
      <c r="H1174" s="40" t="s">
        <v>4</v>
      </c>
      <c r="I1174" s="196"/>
    </row>
    <row r="1175" spans="1:9" x14ac:dyDescent="0.2">
      <c r="A1175" s="37" t="s">
        <v>62</v>
      </c>
      <c r="B1175" s="38" t="s">
        <v>1250</v>
      </c>
      <c r="C1175" s="39" t="s">
        <v>65</v>
      </c>
      <c r="D1175" s="39" t="s">
        <v>1251</v>
      </c>
      <c r="E1175" s="38" t="s">
        <v>67</v>
      </c>
      <c r="F1175" s="38" t="s">
        <v>6</v>
      </c>
      <c r="G1175" s="39">
        <v>75.680000000000007</v>
      </c>
      <c r="H1175" s="40">
        <v>75.680000000000007</v>
      </c>
      <c r="I1175" s="196"/>
    </row>
    <row r="1176" spans="1:9" x14ac:dyDescent="0.2">
      <c r="A1176" s="37" t="s">
        <v>2319</v>
      </c>
      <c r="B1176" s="38" t="s">
        <v>2951</v>
      </c>
      <c r="C1176" s="39" t="s">
        <v>58</v>
      </c>
      <c r="D1176" s="39" t="s">
        <v>2952</v>
      </c>
      <c r="E1176" s="38" t="s">
        <v>2633</v>
      </c>
      <c r="F1176" s="38" t="s">
        <v>3323</v>
      </c>
      <c r="G1176" s="39">
        <v>20.68</v>
      </c>
      <c r="H1176" s="40">
        <v>14.95</v>
      </c>
      <c r="I1176" s="196"/>
    </row>
    <row r="1177" spans="1:9" x14ac:dyDescent="0.2">
      <c r="A1177" s="37" t="s">
        <v>2319</v>
      </c>
      <c r="B1177" s="38" t="s">
        <v>2931</v>
      </c>
      <c r="C1177" s="39" t="s">
        <v>58</v>
      </c>
      <c r="D1177" s="39" t="s">
        <v>2932</v>
      </c>
      <c r="E1177" s="38" t="s">
        <v>2633</v>
      </c>
      <c r="F1177" s="38" t="s">
        <v>3323</v>
      </c>
      <c r="G1177" s="39">
        <v>25.04</v>
      </c>
      <c r="H1177" s="40">
        <v>18.100000000000001</v>
      </c>
      <c r="I1177" s="196"/>
    </row>
    <row r="1178" spans="1:9" x14ac:dyDescent="0.2">
      <c r="A1178" s="37" t="s">
        <v>77</v>
      </c>
      <c r="B1178" s="38" t="s">
        <v>3324</v>
      </c>
      <c r="C1178" s="39" t="s">
        <v>3024</v>
      </c>
      <c r="D1178" s="39" t="s">
        <v>3325</v>
      </c>
      <c r="E1178" s="38" t="s">
        <v>67</v>
      </c>
      <c r="F1178" s="38" t="s">
        <v>6</v>
      </c>
      <c r="G1178" s="39">
        <v>33.659999999999997</v>
      </c>
      <c r="H1178" s="40">
        <v>33.659999999999997</v>
      </c>
      <c r="I1178" s="196"/>
    </row>
    <row r="1179" spans="1:9" x14ac:dyDescent="0.2">
      <c r="A1179" s="37" t="s">
        <v>77</v>
      </c>
      <c r="B1179" s="38" t="s">
        <v>3312</v>
      </c>
      <c r="C1179" s="39" t="s">
        <v>58</v>
      </c>
      <c r="D1179" s="39" t="s">
        <v>3313</v>
      </c>
      <c r="E1179" s="38" t="s">
        <v>67</v>
      </c>
      <c r="F1179" s="38" t="s">
        <v>3326</v>
      </c>
      <c r="G1179" s="39">
        <v>86.3</v>
      </c>
      <c r="H1179" s="40">
        <v>4.4800000000000004</v>
      </c>
      <c r="I1179" s="196"/>
    </row>
    <row r="1180" spans="1:9" x14ac:dyDescent="0.2">
      <c r="A1180" s="37" t="s">
        <v>77</v>
      </c>
      <c r="B1180" s="38" t="s">
        <v>3327</v>
      </c>
      <c r="C1180" s="39" t="s">
        <v>58</v>
      </c>
      <c r="D1180" s="39" t="s">
        <v>3328</v>
      </c>
      <c r="E1180" s="38" t="s">
        <v>67</v>
      </c>
      <c r="F1180" s="38" t="s">
        <v>3329</v>
      </c>
      <c r="G1180" s="39">
        <v>9.9</v>
      </c>
      <c r="H1180" s="40">
        <v>4.49</v>
      </c>
      <c r="I1180" s="196"/>
    </row>
    <row r="1181" spans="1:9" x14ac:dyDescent="0.2">
      <c r="A1181" s="37" t="s">
        <v>1253</v>
      </c>
      <c r="B1181" s="38" t="s">
        <v>44</v>
      </c>
      <c r="C1181" s="39" t="s">
        <v>45</v>
      </c>
      <c r="D1181" s="39" t="s">
        <v>3</v>
      </c>
      <c r="E1181" s="38" t="s">
        <v>46</v>
      </c>
      <c r="F1181" s="38" t="s">
        <v>47</v>
      </c>
      <c r="G1181" s="39" t="s">
        <v>48</v>
      </c>
      <c r="H1181" s="40" t="s">
        <v>4</v>
      </c>
      <c r="I1181" s="196"/>
    </row>
    <row r="1182" spans="1:9" ht="19.5" x14ac:dyDescent="0.2">
      <c r="A1182" s="37" t="s">
        <v>62</v>
      </c>
      <c r="B1182" s="38" t="s">
        <v>1254</v>
      </c>
      <c r="C1182" s="39" t="s">
        <v>65</v>
      </c>
      <c r="D1182" s="39" t="s">
        <v>1255</v>
      </c>
      <c r="E1182" s="38" t="s">
        <v>67</v>
      </c>
      <c r="F1182" s="38" t="s">
        <v>6</v>
      </c>
      <c r="G1182" s="39">
        <v>73.31</v>
      </c>
      <c r="H1182" s="40">
        <v>73.31</v>
      </c>
      <c r="I1182" s="196"/>
    </row>
    <row r="1183" spans="1:9" x14ac:dyDescent="0.2">
      <c r="A1183" s="37" t="s">
        <v>2319</v>
      </c>
      <c r="B1183" s="38" t="s">
        <v>2951</v>
      </c>
      <c r="C1183" s="39" t="s">
        <v>58</v>
      </c>
      <c r="D1183" s="39" t="s">
        <v>2952</v>
      </c>
      <c r="E1183" s="38" t="s">
        <v>2633</v>
      </c>
      <c r="F1183" s="38" t="s">
        <v>1711</v>
      </c>
      <c r="G1183" s="39">
        <v>20.68</v>
      </c>
      <c r="H1183" s="40">
        <v>5.17</v>
      </c>
      <c r="I1183" s="196"/>
    </row>
    <row r="1184" spans="1:9" x14ac:dyDescent="0.2">
      <c r="A1184" s="37" t="s">
        <v>2319</v>
      </c>
      <c r="B1184" s="38" t="s">
        <v>2931</v>
      </c>
      <c r="C1184" s="39" t="s">
        <v>58</v>
      </c>
      <c r="D1184" s="39" t="s">
        <v>2932</v>
      </c>
      <c r="E1184" s="38" t="s">
        <v>2633</v>
      </c>
      <c r="F1184" s="38" t="s">
        <v>1711</v>
      </c>
      <c r="G1184" s="39">
        <v>25.04</v>
      </c>
      <c r="H1184" s="40">
        <v>6.26</v>
      </c>
      <c r="I1184" s="196"/>
    </row>
    <row r="1185" spans="1:9" ht="19.5" x14ac:dyDescent="0.2">
      <c r="A1185" s="37" t="s">
        <v>77</v>
      </c>
      <c r="B1185" s="38" t="s">
        <v>3319</v>
      </c>
      <c r="C1185" s="39" t="s">
        <v>58</v>
      </c>
      <c r="D1185" s="39" t="s">
        <v>3320</v>
      </c>
      <c r="E1185" s="38" t="s">
        <v>67</v>
      </c>
      <c r="F1185" s="38" t="s">
        <v>3330</v>
      </c>
      <c r="G1185" s="39">
        <v>31.44</v>
      </c>
      <c r="H1185" s="40">
        <v>1.44</v>
      </c>
      <c r="I1185" s="196"/>
    </row>
    <row r="1186" spans="1:9" x14ac:dyDescent="0.2">
      <c r="A1186" s="37" t="s">
        <v>77</v>
      </c>
      <c r="B1186" s="38" t="s">
        <v>3302</v>
      </c>
      <c r="C1186" s="39" t="s">
        <v>58</v>
      </c>
      <c r="D1186" s="39" t="s">
        <v>3303</v>
      </c>
      <c r="E1186" s="38" t="s">
        <v>67</v>
      </c>
      <c r="F1186" s="38" t="s">
        <v>6</v>
      </c>
      <c r="G1186" s="39">
        <v>3</v>
      </c>
      <c r="H1186" s="40">
        <v>3</v>
      </c>
      <c r="I1186" s="196"/>
    </row>
    <row r="1187" spans="1:9" x14ac:dyDescent="0.2">
      <c r="A1187" s="37" t="s">
        <v>77</v>
      </c>
      <c r="B1187" s="38" t="s">
        <v>3331</v>
      </c>
      <c r="C1187" s="39" t="s">
        <v>58</v>
      </c>
      <c r="D1187" s="39" t="s">
        <v>3332</v>
      </c>
      <c r="E1187" s="38" t="s">
        <v>67</v>
      </c>
      <c r="F1187" s="38" t="s">
        <v>6</v>
      </c>
      <c r="G1187" s="39">
        <v>57.44</v>
      </c>
      <c r="H1187" s="40">
        <v>57.44</v>
      </c>
      <c r="I1187" s="196"/>
    </row>
    <row r="1188" spans="1:9" x14ac:dyDescent="0.2">
      <c r="A1188" s="37" t="s">
        <v>1281</v>
      </c>
      <c r="B1188" s="38" t="s">
        <v>44</v>
      </c>
      <c r="C1188" s="39" t="s">
        <v>45</v>
      </c>
      <c r="D1188" s="39" t="s">
        <v>3</v>
      </c>
      <c r="E1188" s="38" t="s">
        <v>46</v>
      </c>
      <c r="F1188" s="38" t="s">
        <v>47</v>
      </c>
      <c r="G1188" s="39" t="s">
        <v>48</v>
      </c>
      <c r="H1188" s="40" t="s">
        <v>4</v>
      </c>
      <c r="I1188" s="196"/>
    </row>
    <row r="1189" spans="1:9" ht="19.5" x14ac:dyDescent="0.2">
      <c r="A1189" s="37" t="s">
        <v>62</v>
      </c>
      <c r="B1189" s="38" t="s">
        <v>1282</v>
      </c>
      <c r="C1189" s="39" t="s">
        <v>65</v>
      </c>
      <c r="D1189" s="39" t="s">
        <v>1283</v>
      </c>
      <c r="E1189" s="38" t="s">
        <v>67</v>
      </c>
      <c r="F1189" s="38" t="s">
        <v>6</v>
      </c>
      <c r="G1189" s="39">
        <v>19.82</v>
      </c>
      <c r="H1189" s="40">
        <v>19.82</v>
      </c>
      <c r="I1189" s="196"/>
    </row>
    <row r="1190" spans="1:9" x14ac:dyDescent="0.2">
      <c r="A1190" s="37" t="s">
        <v>2319</v>
      </c>
      <c r="B1190" s="38" t="s">
        <v>2931</v>
      </c>
      <c r="C1190" s="39" t="s">
        <v>58</v>
      </c>
      <c r="D1190" s="39" t="s">
        <v>2932</v>
      </c>
      <c r="E1190" s="38" t="s">
        <v>2633</v>
      </c>
      <c r="F1190" s="38" t="s">
        <v>3333</v>
      </c>
      <c r="G1190" s="39">
        <v>25.04</v>
      </c>
      <c r="H1190" s="40">
        <v>7.01</v>
      </c>
      <c r="I1190" s="196"/>
    </row>
    <row r="1191" spans="1:9" x14ac:dyDescent="0.2">
      <c r="A1191" s="37" t="s">
        <v>2319</v>
      </c>
      <c r="B1191" s="38" t="s">
        <v>2951</v>
      </c>
      <c r="C1191" s="39" t="s">
        <v>58</v>
      </c>
      <c r="D1191" s="39" t="s">
        <v>2952</v>
      </c>
      <c r="E1191" s="38" t="s">
        <v>2633</v>
      </c>
      <c r="F1191" s="38" t="s">
        <v>3333</v>
      </c>
      <c r="G1191" s="39">
        <v>20.68</v>
      </c>
      <c r="H1191" s="40">
        <v>5.79</v>
      </c>
      <c r="I1191" s="196"/>
    </row>
    <row r="1192" spans="1:9" x14ac:dyDescent="0.2">
      <c r="A1192" s="37" t="s">
        <v>77</v>
      </c>
      <c r="B1192" s="38" t="s">
        <v>3310</v>
      </c>
      <c r="C1192" s="39" t="s">
        <v>58</v>
      </c>
      <c r="D1192" s="39" t="s">
        <v>3311</v>
      </c>
      <c r="E1192" s="38" t="s">
        <v>67</v>
      </c>
      <c r="F1192" s="38" t="s">
        <v>3334</v>
      </c>
      <c r="G1192" s="39">
        <v>76.17</v>
      </c>
      <c r="H1192" s="40">
        <v>0.76</v>
      </c>
      <c r="I1192" s="196"/>
    </row>
    <row r="1193" spans="1:9" x14ac:dyDescent="0.2">
      <c r="A1193" s="37" t="s">
        <v>77</v>
      </c>
      <c r="B1193" s="38" t="s">
        <v>3312</v>
      </c>
      <c r="C1193" s="39" t="s">
        <v>58</v>
      </c>
      <c r="D1193" s="39" t="s">
        <v>3313</v>
      </c>
      <c r="E1193" s="38" t="s">
        <v>67</v>
      </c>
      <c r="F1193" s="38" t="s">
        <v>3055</v>
      </c>
      <c r="G1193" s="39">
        <v>86.3</v>
      </c>
      <c r="H1193" s="40">
        <v>0.34</v>
      </c>
      <c r="I1193" s="196"/>
    </row>
    <row r="1194" spans="1:9" ht="19.5" x14ac:dyDescent="0.2">
      <c r="A1194" s="37" t="s">
        <v>77</v>
      </c>
      <c r="B1194" s="38" t="s">
        <v>3335</v>
      </c>
      <c r="C1194" s="39" t="s">
        <v>58</v>
      </c>
      <c r="D1194" s="39" t="s">
        <v>3336</v>
      </c>
      <c r="E1194" s="38" t="s">
        <v>67</v>
      </c>
      <c r="F1194" s="38" t="s">
        <v>6</v>
      </c>
      <c r="G1194" s="39">
        <v>5.92</v>
      </c>
      <c r="H1194" s="40">
        <v>5.92</v>
      </c>
      <c r="I1194" s="196"/>
    </row>
    <row r="1195" spans="1:9" x14ac:dyDescent="0.2">
      <c r="A1195" s="37" t="s">
        <v>1345</v>
      </c>
      <c r="B1195" s="38" t="s">
        <v>44</v>
      </c>
      <c r="C1195" s="39" t="s">
        <v>45</v>
      </c>
      <c r="D1195" s="39" t="s">
        <v>3</v>
      </c>
      <c r="E1195" s="38" t="s">
        <v>46</v>
      </c>
      <c r="F1195" s="38" t="s">
        <v>47</v>
      </c>
      <c r="G1195" s="39" t="s">
        <v>48</v>
      </c>
      <c r="H1195" s="40" t="s">
        <v>4</v>
      </c>
      <c r="I1195" s="196"/>
    </row>
    <row r="1196" spans="1:9" x14ac:dyDescent="0.2">
      <c r="A1196" s="37" t="s">
        <v>62</v>
      </c>
      <c r="B1196" s="38" t="s">
        <v>1346</v>
      </c>
      <c r="C1196" s="39" t="s">
        <v>65</v>
      </c>
      <c r="D1196" s="39" t="s">
        <v>1347</v>
      </c>
      <c r="E1196" s="38" t="s">
        <v>399</v>
      </c>
      <c r="F1196" s="38" t="s">
        <v>6</v>
      </c>
      <c r="G1196" s="39">
        <v>21.8</v>
      </c>
      <c r="H1196" s="40">
        <v>21.8</v>
      </c>
      <c r="I1196" s="196"/>
    </row>
    <row r="1197" spans="1:9" x14ac:dyDescent="0.2">
      <c r="A1197" s="37" t="s">
        <v>2319</v>
      </c>
      <c r="B1197" s="38" t="s">
        <v>2635</v>
      </c>
      <c r="C1197" s="39" t="s">
        <v>58</v>
      </c>
      <c r="D1197" s="39" t="s">
        <v>2636</v>
      </c>
      <c r="E1197" s="38" t="s">
        <v>2633</v>
      </c>
      <c r="F1197" s="38" t="s">
        <v>2619</v>
      </c>
      <c r="G1197" s="39">
        <v>20.74</v>
      </c>
      <c r="H1197" s="40">
        <v>3.73</v>
      </c>
      <c r="I1197" s="196"/>
    </row>
    <row r="1198" spans="1:9" x14ac:dyDescent="0.2">
      <c r="A1198" s="37" t="s">
        <v>2319</v>
      </c>
      <c r="B1198" s="38" t="s">
        <v>2931</v>
      </c>
      <c r="C1198" s="39" t="s">
        <v>58</v>
      </c>
      <c r="D1198" s="39" t="s">
        <v>2932</v>
      </c>
      <c r="E1198" s="38" t="s">
        <v>2633</v>
      </c>
      <c r="F1198" s="38" t="s">
        <v>2619</v>
      </c>
      <c r="G1198" s="39">
        <v>25.04</v>
      </c>
      <c r="H1198" s="40">
        <v>4.5</v>
      </c>
      <c r="I1198" s="196"/>
    </row>
    <row r="1199" spans="1:9" x14ac:dyDescent="0.2">
      <c r="A1199" s="37" t="s">
        <v>77</v>
      </c>
      <c r="B1199" s="38" t="s">
        <v>3337</v>
      </c>
      <c r="C1199" s="39" t="s">
        <v>58</v>
      </c>
      <c r="D1199" s="39" t="s">
        <v>3338</v>
      </c>
      <c r="E1199" s="38" t="s">
        <v>67</v>
      </c>
      <c r="F1199" s="38" t="s">
        <v>6</v>
      </c>
      <c r="G1199" s="39">
        <v>8.14</v>
      </c>
      <c r="H1199" s="40">
        <v>8.14</v>
      </c>
      <c r="I1199" s="196"/>
    </row>
    <row r="1200" spans="1:9" x14ac:dyDescent="0.2">
      <c r="A1200" s="37" t="s">
        <v>77</v>
      </c>
      <c r="B1200" s="38" t="s">
        <v>3310</v>
      </c>
      <c r="C1200" s="39" t="s">
        <v>58</v>
      </c>
      <c r="D1200" s="39" t="s">
        <v>3311</v>
      </c>
      <c r="E1200" s="38" t="s">
        <v>67</v>
      </c>
      <c r="F1200" s="38" t="s">
        <v>3339</v>
      </c>
      <c r="G1200" s="39">
        <v>76.17</v>
      </c>
      <c r="H1200" s="40">
        <v>2.2400000000000002</v>
      </c>
      <c r="I1200" s="196"/>
    </row>
    <row r="1201" spans="1:9" x14ac:dyDescent="0.2">
      <c r="A1201" s="37" t="s">
        <v>77</v>
      </c>
      <c r="B1201" s="38" t="s">
        <v>3312</v>
      </c>
      <c r="C1201" s="39" t="s">
        <v>58</v>
      </c>
      <c r="D1201" s="39" t="s">
        <v>3313</v>
      </c>
      <c r="E1201" s="38" t="s">
        <v>67</v>
      </c>
      <c r="F1201" s="38" t="s">
        <v>3340</v>
      </c>
      <c r="G1201" s="39">
        <v>86.3</v>
      </c>
      <c r="H1201" s="40">
        <v>3.19</v>
      </c>
      <c r="I1201" s="196"/>
    </row>
    <row r="1202" spans="1:9" x14ac:dyDescent="0.2">
      <c r="A1202" s="37" t="s">
        <v>1349</v>
      </c>
      <c r="B1202" s="38" t="s">
        <v>44</v>
      </c>
      <c r="C1202" s="39" t="s">
        <v>45</v>
      </c>
      <c r="D1202" s="39" t="s">
        <v>3</v>
      </c>
      <c r="E1202" s="38" t="s">
        <v>46</v>
      </c>
      <c r="F1202" s="38" t="s">
        <v>47</v>
      </c>
      <c r="G1202" s="39" t="s">
        <v>48</v>
      </c>
      <c r="H1202" s="40" t="s">
        <v>4</v>
      </c>
      <c r="I1202" s="196"/>
    </row>
    <row r="1203" spans="1:9" x14ac:dyDescent="0.2">
      <c r="A1203" s="37" t="s">
        <v>62</v>
      </c>
      <c r="B1203" s="38" t="s">
        <v>1350</v>
      </c>
      <c r="C1203" s="39" t="s">
        <v>65</v>
      </c>
      <c r="D1203" s="39" t="s">
        <v>1351</v>
      </c>
      <c r="E1203" s="38" t="s">
        <v>67</v>
      </c>
      <c r="F1203" s="38" t="s">
        <v>6</v>
      </c>
      <c r="G1203" s="39">
        <v>26.81</v>
      </c>
      <c r="H1203" s="40">
        <v>26.81</v>
      </c>
      <c r="I1203" s="196"/>
    </row>
    <row r="1204" spans="1:9" x14ac:dyDescent="0.2">
      <c r="A1204" s="37" t="s">
        <v>2319</v>
      </c>
      <c r="B1204" s="38" t="s">
        <v>2635</v>
      </c>
      <c r="C1204" s="39" t="s">
        <v>58</v>
      </c>
      <c r="D1204" s="39" t="s">
        <v>2636</v>
      </c>
      <c r="E1204" s="38" t="s">
        <v>2633</v>
      </c>
      <c r="F1204" s="38" t="s">
        <v>3341</v>
      </c>
      <c r="G1204" s="39">
        <v>20.74</v>
      </c>
      <c r="H1204" s="40">
        <v>4.7699999999999996</v>
      </c>
      <c r="I1204" s="196"/>
    </row>
    <row r="1205" spans="1:9" x14ac:dyDescent="0.2">
      <c r="A1205" s="37" t="s">
        <v>2319</v>
      </c>
      <c r="B1205" s="38" t="s">
        <v>2931</v>
      </c>
      <c r="C1205" s="39" t="s">
        <v>58</v>
      </c>
      <c r="D1205" s="39" t="s">
        <v>2932</v>
      </c>
      <c r="E1205" s="38" t="s">
        <v>2633</v>
      </c>
      <c r="F1205" s="38" t="s">
        <v>3341</v>
      </c>
      <c r="G1205" s="39">
        <v>25.04</v>
      </c>
      <c r="H1205" s="40">
        <v>5.75</v>
      </c>
      <c r="I1205" s="196"/>
    </row>
    <row r="1206" spans="1:9" x14ac:dyDescent="0.2">
      <c r="A1206" s="37" t="s">
        <v>77</v>
      </c>
      <c r="B1206" s="38" t="s">
        <v>3342</v>
      </c>
      <c r="C1206" s="39" t="s">
        <v>58</v>
      </c>
      <c r="D1206" s="39" t="s">
        <v>3343</v>
      </c>
      <c r="E1206" s="38" t="s">
        <v>67</v>
      </c>
      <c r="F1206" s="38" t="s">
        <v>6</v>
      </c>
      <c r="G1206" s="39">
        <v>9.3800000000000008</v>
      </c>
      <c r="H1206" s="40">
        <v>9.3800000000000008</v>
      </c>
      <c r="I1206" s="196"/>
    </row>
    <row r="1207" spans="1:9" x14ac:dyDescent="0.2">
      <c r="A1207" s="37" t="s">
        <v>77</v>
      </c>
      <c r="B1207" s="38" t="s">
        <v>3310</v>
      </c>
      <c r="C1207" s="39" t="s">
        <v>58</v>
      </c>
      <c r="D1207" s="39" t="s">
        <v>3311</v>
      </c>
      <c r="E1207" s="38" t="s">
        <v>67</v>
      </c>
      <c r="F1207" s="38" t="s">
        <v>3344</v>
      </c>
      <c r="G1207" s="39">
        <v>76.17</v>
      </c>
      <c r="H1207" s="40">
        <v>2.5099999999999998</v>
      </c>
      <c r="I1207" s="196"/>
    </row>
    <row r="1208" spans="1:9" x14ac:dyDescent="0.2">
      <c r="A1208" s="37" t="s">
        <v>77</v>
      </c>
      <c r="B1208" s="38" t="s">
        <v>3312</v>
      </c>
      <c r="C1208" s="39" t="s">
        <v>58</v>
      </c>
      <c r="D1208" s="39" t="s">
        <v>3313</v>
      </c>
      <c r="E1208" s="38" t="s">
        <v>67</v>
      </c>
      <c r="F1208" s="38" t="s">
        <v>3345</v>
      </c>
      <c r="G1208" s="39">
        <v>86.3</v>
      </c>
      <c r="H1208" s="40">
        <v>4.4000000000000004</v>
      </c>
      <c r="I1208" s="196"/>
    </row>
    <row r="1209" spans="1:9" x14ac:dyDescent="0.2">
      <c r="A1209" s="37" t="s">
        <v>1353</v>
      </c>
      <c r="B1209" s="38" t="s">
        <v>44</v>
      </c>
      <c r="C1209" s="39" t="s">
        <v>45</v>
      </c>
      <c r="D1209" s="39" t="s">
        <v>3</v>
      </c>
      <c r="E1209" s="38" t="s">
        <v>46</v>
      </c>
      <c r="F1209" s="38" t="s">
        <v>47</v>
      </c>
      <c r="G1209" s="39" t="s">
        <v>48</v>
      </c>
      <c r="H1209" s="40" t="s">
        <v>4</v>
      </c>
      <c r="I1209" s="196"/>
    </row>
    <row r="1210" spans="1:9" x14ac:dyDescent="0.2">
      <c r="A1210" s="37" t="s">
        <v>62</v>
      </c>
      <c r="B1210" s="38" t="s">
        <v>1354</v>
      </c>
      <c r="C1210" s="39" t="s">
        <v>65</v>
      </c>
      <c r="D1210" s="39" t="s">
        <v>1355</v>
      </c>
      <c r="E1210" s="38" t="s">
        <v>399</v>
      </c>
      <c r="F1210" s="38" t="s">
        <v>6</v>
      </c>
      <c r="G1210" s="39">
        <v>30.85</v>
      </c>
      <c r="H1210" s="40">
        <v>30.85</v>
      </c>
      <c r="I1210" s="196"/>
    </row>
    <row r="1211" spans="1:9" x14ac:dyDescent="0.2">
      <c r="A1211" s="37" t="s">
        <v>2319</v>
      </c>
      <c r="B1211" s="38" t="s">
        <v>2635</v>
      </c>
      <c r="C1211" s="39" t="s">
        <v>58</v>
      </c>
      <c r="D1211" s="39" t="s">
        <v>2636</v>
      </c>
      <c r="E1211" s="38" t="s">
        <v>2633</v>
      </c>
      <c r="F1211" s="38" t="s">
        <v>3341</v>
      </c>
      <c r="G1211" s="39">
        <v>20.74</v>
      </c>
      <c r="H1211" s="40">
        <v>4.7699999999999996</v>
      </c>
      <c r="I1211" s="196"/>
    </row>
    <row r="1212" spans="1:9" x14ac:dyDescent="0.2">
      <c r="A1212" s="37" t="s">
        <v>2319</v>
      </c>
      <c r="B1212" s="38" t="s">
        <v>2931</v>
      </c>
      <c r="C1212" s="39" t="s">
        <v>58</v>
      </c>
      <c r="D1212" s="39" t="s">
        <v>2932</v>
      </c>
      <c r="E1212" s="38" t="s">
        <v>2633</v>
      </c>
      <c r="F1212" s="38" t="s">
        <v>3341</v>
      </c>
      <c r="G1212" s="39">
        <v>25.04</v>
      </c>
      <c r="H1212" s="40">
        <v>5.75</v>
      </c>
      <c r="I1212" s="196"/>
    </row>
    <row r="1213" spans="1:9" x14ac:dyDescent="0.2">
      <c r="A1213" s="37" t="s">
        <v>77</v>
      </c>
      <c r="B1213" s="38" t="s">
        <v>3346</v>
      </c>
      <c r="C1213" s="39" t="s">
        <v>58</v>
      </c>
      <c r="D1213" s="39" t="s">
        <v>3347</v>
      </c>
      <c r="E1213" s="38" t="s">
        <v>67</v>
      </c>
      <c r="F1213" s="38" t="s">
        <v>6</v>
      </c>
      <c r="G1213" s="39">
        <v>10.88</v>
      </c>
      <c r="H1213" s="40">
        <v>10.88</v>
      </c>
      <c r="I1213" s="196"/>
    </row>
    <row r="1214" spans="1:9" x14ac:dyDescent="0.2">
      <c r="A1214" s="37" t="s">
        <v>77</v>
      </c>
      <c r="B1214" s="38" t="s">
        <v>3310</v>
      </c>
      <c r="C1214" s="39" t="s">
        <v>58</v>
      </c>
      <c r="D1214" s="39" t="s">
        <v>3311</v>
      </c>
      <c r="E1214" s="38" t="s">
        <v>67</v>
      </c>
      <c r="F1214" s="38" t="s">
        <v>3348</v>
      </c>
      <c r="G1214" s="39">
        <v>76.17</v>
      </c>
      <c r="H1214" s="40">
        <v>3.76</v>
      </c>
      <c r="I1214" s="196"/>
    </row>
    <row r="1215" spans="1:9" x14ac:dyDescent="0.2">
      <c r="A1215" s="37" t="s">
        <v>77</v>
      </c>
      <c r="B1215" s="38" t="s">
        <v>3312</v>
      </c>
      <c r="C1215" s="39" t="s">
        <v>58</v>
      </c>
      <c r="D1215" s="39" t="s">
        <v>3313</v>
      </c>
      <c r="E1215" s="38" t="s">
        <v>67</v>
      </c>
      <c r="F1215" s="38" t="s">
        <v>3349</v>
      </c>
      <c r="G1215" s="39">
        <v>86.3</v>
      </c>
      <c r="H1215" s="40">
        <v>5.69</v>
      </c>
      <c r="I1215" s="196"/>
    </row>
    <row r="1216" spans="1:9" x14ac:dyDescent="0.2">
      <c r="A1216" s="37" t="s">
        <v>1361</v>
      </c>
      <c r="B1216" s="38" t="s">
        <v>44</v>
      </c>
      <c r="C1216" s="39" t="s">
        <v>45</v>
      </c>
      <c r="D1216" s="39" t="s">
        <v>3</v>
      </c>
      <c r="E1216" s="38" t="s">
        <v>46</v>
      </c>
      <c r="F1216" s="38" t="s">
        <v>47</v>
      </c>
      <c r="G1216" s="39" t="s">
        <v>48</v>
      </c>
      <c r="H1216" s="40" t="s">
        <v>4</v>
      </c>
      <c r="I1216" s="196"/>
    </row>
    <row r="1217" spans="1:9" ht="19.5" x14ac:dyDescent="0.2">
      <c r="A1217" s="37" t="s">
        <v>62</v>
      </c>
      <c r="B1217" s="38" t="s">
        <v>1362</v>
      </c>
      <c r="C1217" s="39" t="s">
        <v>65</v>
      </c>
      <c r="D1217" s="39" t="s">
        <v>1363</v>
      </c>
      <c r="E1217" s="38" t="s">
        <v>67</v>
      </c>
      <c r="F1217" s="38" t="s">
        <v>6</v>
      </c>
      <c r="G1217" s="39">
        <v>26</v>
      </c>
      <c r="H1217" s="40">
        <v>26</v>
      </c>
      <c r="I1217" s="196"/>
    </row>
    <row r="1218" spans="1:9" x14ac:dyDescent="0.2">
      <c r="A1218" s="37" t="s">
        <v>2319</v>
      </c>
      <c r="B1218" s="38" t="s">
        <v>2951</v>
      </c>
      <c r="C1218" s="39" t="s">
        <v>58</v>
      </c>
      <c r="D1218" s="39" t="s">
        <v>2952</v>
      </c>
      <c r="E1218" s="38" t="s">
        <v>2633</v>
      </c>
      <c r="F1218" s="38" t="s">
        <v>2378</v>
      </c>
      <c r="G1218" s="39">
        <v>20.68</v>
      </c>
      <c r="H1218" s="40">
        <v>4.13</v>
      </c>
      <c r="I1218" s="196"/>
    </row>
    <row r="1219" spans="1:9" x14ac:dyDescent="0.2">
      <c r="A1219" s="37" t="s">
        <v>2319</v>
      </c>
      <c r="B1219" s="38" t="s">
        <v>2931</v>
      </c>
      <c r="C1219" s="39" t="s">
        <v>58</v>
      </c>
      <c r="D1219" s="39" t="s">
        <v>2932</v>
      </c>
      <c r="E1219" s="38" t="s">
        <v>2633</v>
      </c>
      <c r="F1219" s="38" t="s">
        <v>2378</v>
      </c>
      <c r="G1219" s="39">
        <v>25.04</v>
      </c>
      <c r="H1219" s="40">
        <v>5</v>
      </c>
      <c r="I1219" s="196"/>
    </row>
    <row r="1220" spans="1:9" x14ac:dyDescent="0.2">
      <c r="A1220" s="37" t="s">
        <v>77</v>
      </c>
      <c r="B1220" s="38" t="s">
        <v>3310</v>
      </c>
      <c r="C1220" s="39" t="s">
        <v>58</v>
      </c>
      <c r="D1220" s="39" t="s">
        <v>3311</v>
      </c>
      <c r="E1220" s="38" t="s">
        <v>67</v>
      </c>
      <c r="F1220" s="38" t="s">
        <v>3350</v>
      </c>
      <c r="G1220" s="39">
        <v>76.17</v>
      </c>
      <c r="H1220" s="40">
        <v>1.98</v>
      </c>
      <c r="I1220" s="196"/>
    </row>
    <row r="1221" spans="1:9" x14ac:dyDescent="0.2">
      <c r="A1221" s="37" t="s">
        <v>77</v>
      </c>
      <c r="B1221" s="38" t="s">
        <v>3312</v>
      </c>
      <c r="C1221" s="39" t="s">
        <v>58</v>
      </c>
      <c r="D1221" s="39" t="s">
        <v>3313</v>
      </c>
      <c r="E1221" s="38" t="s">
        <v>67</v>
      </c>
      <c r="F1221" s="38" t="s">
        <v>3344</v>
      </c>
      <c r="G1221" s="39">
        <v>86.3</v>
      </c>
      <c r="H1221" s="40">
        <v>2.84</v>
      </c>
      <c r="I1221" s="196"/>
    </row>
    <row r="1222" spans="1:9" x14ac:dyDescent="0.2">
      <c r="A1222" s="37" t="s">
        <v>77</v>
      </c>
      <c r="B1222" s="38" t="s">
        <v>3291</v>
      </c>
      <c r="C1222" s="39" t="s">
        <v>58</v>
      </c>
      <c r="D1222" s="39" t="s">
        <v>3292</v>
      </c>
      <c r="E1222" s="38" t="s">
        <v>67</v>
      </c>
      <c r="F1222" s="38" t="s">
        <v>3351</v>
      </c>
      <c r="G1222" s="39">
        <v>3.65</v>
      </c>
      <c r="H1222" s="40">
        <v>0.13</v>
      </c>
      <c r="I1222" s="196"/>
    </row>
    <row r="1223" spans="1:9" x14ac:dyDescent="0.2">
      <c r="A1223" s="37" t="s">
        <v>77</v>
      </c>
      <c r="B1223" s="38" t="s">
        <v>3352</v>
      </c>
      <c r="C1223" s="39" t="s">
        <v>3024</v>
      </c>
      <c r="D1223" s="39" t="s">
        <v>3353</v>
      </c>
      <c r="E1223" s="38" t="s">
        <v>67</v>
      </c>
      <c r="F1223" s="38" t="s">
        <v>6</v>
      </c>
      <c r="G1223" s="39">
        <v>11.92</v>
      </c>
      <c r="H1223" s="40">
        <v>11.92</v>
      </c>
      <c r="I1223" s="196"/>
    </row>
    <row r="1224" spans="1:9" x14ac:dyDescent="0.2">
      <c r="A1224" s="37" t="s">
        <v>1381</v>
      </c>
      <c r="B1224" s="38" t="s">
        <v>44</v>
      </c>
      <c r="C1224" s="39" t="s">
        <v>45</v>
      </c>
      <c r="D1224" s="39" t="s">
        <v>3</v>
      </c>
      <c r="E1224" s="38" t="s">
        <v>46</v>
      </c>
      <c r="F1224" s="38" t="s">
        <v>47</v>
      </c>
      <c r="G1224" s="39" t="s">
        <v>48</v>
      </c>
      <c r="H1224" s="40" t="s">
        <v>4</v>
      </c>
      <c r="I1224" s="196"/>
    </row>
    <row r="1225" spans="1:9" x14ac:dyDescent="0.2">
      <c r="A1225" s="37" t="s">
        <v>62</v>
      </c>
      <c r="B1225" s="38" t="s">
        <v>1382</v>
      </c>
      <c r="C1225" s="39" t="s">
        <v>65</v>
      </c>
      <c r="D1225" s="39" t="s">
        <v>1383</v>
      </c>
      <c r="E1225" s="38" t="s">
        <v>67</v>
      </c>
      <c r="F1225" s="38" t="s">
        <v>6</v>
      </c>
      <c r="G1225" s="39">
        <v>31.88</v>
      </c>
      <c r="H1225" s="40">
        <v>31.88</v>
      </c>
      <c r="I1225" s="196"/>
    </row>
    <row r="1226" spans="1:9" x14ac:dyDescent="0.2">
      <c r="A1226" s="37" t="s">
        <v>2319</v>
      </c>
      <c r="B1226" s="38" t="s">
        <v>2951</v>
      </c>
      <c r="C1226" s="39" t="s">
        <v>58</v>
      </c>
      <c r="D1226" s="39" t="s">
        <v>2952</v>
      </c>
      <c r="E1226" s="38" t="s">
        <v>2633</v>
      </c>
      <c r="F1226" s="38" t="s">
        <v>3074</v>
      </c>
      <c r="G1226" s="39">
        <v>20.68</v>
      </c>
      <c r="H1226" s="40">
        <v>3.1</v>
      </c>
      <c r="I1226" s="196"/>
    </row>
    <row r="1227" spans="1:9" x14ac:dyDescent="0.2">
      <c r="A1227" s="37" t="s">
        <v>77</v>
      </c>
      <c r="B1227" s="38" t="s">
        <v>3354</v>
      </c>
      <c r="C1227" s="39" t="s">
        <v>3024</v>
      </c>
      <c r="D1227" s="39" t="s">
        <v>3355</v>
      </c>
      <c r="E1227" s="38" t="s">
        <v>67</v>
      </c>
      <c r="F1227" s="38" t="s">
        <v>6</v>
      </c>
      <c r="G1227" s="39">
        <v>28.78</v>
      </c>
      <c r="H1227" s="40">
        <v>28.78</v>
      </c>
      <c r="I1227" s="196"/>
    </row>
    <row r="1228" spans="1:9" x14ac:dyDescent="0.2">
      <c r="A1228" s="37" t="s">
        <v>1385</v>
      </c>
      <c r="B1228" s="38" t="s">
        <v>44</v>
      </c>
      <c r="C1228" s="39" t="s">
        <v>45</v>
      </c>
      <c r="D1228" s="39" t="s">
        <v>3</v>
      </c>
      <c r="E1228" s="38" t="s">
        <v>46</v>
      </c>
      <c r="F1228" s="38" t="s">
        <v>47</v>
      </c>
      <c r="G1228" s="39" t="s">
        <v>48</v>
      </c>
      <c r="H1228" s="40" t="s">
        <v>4</v>
      </c>
      <c r="I1228" s="196"/>
    </row>
    <row r="1229" spans="1:9" x14ac:dyDescent="0.2">
      <c r="A1229" s="37" t="s">
        <v>62</v>
      </c>
      <c r="B1229" s="38" t="s">
        <v>1386</v>
      </c>
      <c r="C1229" s="39" t="s">
        <v>65</v>
      </c>
      <c r="D1229" s="39" t="s">
        <v>1387</v>
      </c>
      <c r="E1229" s="38" t="s">
        <v>67</v>
      </c>
      <c r="F1229" s="38" t="s">
        <v>6</v>
      </c>
      <c r="G1229" s="39">
        <v>522.41999999999996</v>
      </c>
      <c r="H1229" s="40">
        <v>522.41999999999996</v>
      </c>
      <c r="I1229" s="196"/>
    </row>
    <row r="1230" spans="1:9" x14ac:dyDescent="0.2">
      <c r="A1230" s="37" t="s">
        <v>2319</v>
      </c>
      <c r="B1230" s="38" t="s">
        <v>2951</v>
      </c>
      <c r="C1230" s="39" t="s">
        <v>58</v>
      </c>
      <c r="D1230" s="39" t="s">
        <v>2952</v>
      </c>
      <c r="E1230" s="38" t="s">
        <v>2633</v>
      </c>
      <c r="F1230" s="38" t="s">
        <v>3356</v>
      </c>
      <c r="G1230" s="39">
        <v>20.68</v>
      </c>
      <c r="H1230" s="40">
        <v>12.4</v>
      </c>
      <c r="I1230" s="196"/>
    </row>
    <row r="1231" spans="1:9" x14ac:dyDescent="0.2">
      <c r="A1231" s="37" t="s">
        <v>2319</v>
      </c>
      <c r="B1231" s="38" t="s">
        <v>2931</v>
      </c>
      <c r="C1231" s="39" t="s">
        <v>58</v>
      </c>
      <c r="D1231" s="39" t="s">
        <v>2932</v>
      </c>
      <c r="E1231" s="38" t="s">
        <v>2633</v>
      </c>
      <c r="F1231" s="38" t="s">
        <v>3356</v>
      </c>
      <c r="G1231" s="39">
        <v>25.04</v>
      </c>
      <c r="H1231" s="40">
        <v>15.02</v>
      </c>
      <c r="I1231" s="196"/>
    </row>
    <row r="1232" spans="1:9" ht="19.5" x14ac:dyDescent="0.2">
      <c r="A1232" s="37" t="s">
        <v>77</v>
      </c>
      <c r="B1232" s="38" t="s">
        <v>3357</v>
      </c>
      <c r="C1232" s="39" t="s">
        <v>3024</v>
      </c>
      <c r="D1232" s="39" t="s">
        <v>3358</v>
      </c>
      <c r="E1232" s="38" t="s">
        <v>67</v>
      </c>
      <c r="F1232" s="38" t="s">
        <v>6</v>
      </c>
      <c r="G1232" s="39">
        <v>495</v>
      </c>
      <c r="H1232" s="40">
        <v>495</v>
      </c>
      <c r="I1232" s="196"/>
    </row>
    <row r="1233" spans="1:9" x14ac:dyDescent="0.2">
      <c r="A1233" s="37" t="s">
        <v>1397</v>
      </c>
      <c r="B1233" s="38" t="s">
        <v>44</v>
      </c>
      <c r="C1233" s="39" t="s">
        <v>45</v>
      </c>
      <c r="D1233" s="39" t="s">
        <v>3</v>
      </c>
      <c r="E1233" s="38" t="s">
        <v>46</v>
      </c>
      <c r="F1233" s="38" t="s">
        <v>47</v>
      </c>
      <c r="G1233" s="39" t="s">
        <v>48</v>
      </c>
      <c r="H1233" s="40" t="s">
        <v>4</v>
      </c>
      <c r="I1233" s="196"/>
    </row>
    <row r="1234" spans="1:9" ht="19.5" x14ac:dyDescent="0.2">
      <c r="A1234" s="37" t="s">
        <v>62</v>
      </c>
      <c r="B1234" s="38" t="s">
        <v>1398</v>
      </c>
      <c r="C1234" s="39" t="s">
        <v>65</v>
      </c>
      <c r="D1234" s="39" t="s">
        <v>1399</v>
      </c>
      <c r="E1234" s="38" t="s">
        <v>67</v>
      </c>
      <c r="F1234" s="38" t="s">
        <v>6</v>
      </c>
      <c r="G1234" s="39">
        <v>122.73</v>
      </c>
      <c r="H1234" s="40">
        <v>122.73</v>
      </c>
      <c r="I1234" s="196"/>
    </row>
    <row r="1235" spans="1:9" x14ac:dyDescent="0.2">
      <c r="A1235" s="37" t="s">
        <v>2319</v>
      </c>
      <c r="B1235" s="38" t="s">
        <v>2951</v>
      </c>
      <c r="C1235" s="39" t="s">
        <v>58</v>
      </c>
      <c r="D1235" s="39" t="s">
        <v>2952</v>
      </c>
      <c r="E1235" s="38" t="s">
        <v>2633</v>
      </c>
      <c r="F1235" s="38" t="s">
        <v>3359</v>
      </c>
      <c r="G1235" s="39">
        <v>20.68</v>
      </c>
      <c r="H1235" s="40">
        <v>7.85</v>
      </c>
      <c r="I1235" s="196"/>
    </row>
    <row r="1236" spans="1:9" x14ac:dyDescent="0.2">
      <c r="A1236" s="37" t="s">
        <v>2319</v>
      </c>
      <c r="B1236" s="38" t="s">
        <v>2931</v>
      </c>
      <c r="C1236" s="39" t="s">
        <v>58</v>
      </c>
      <c r="D1236" s="39" t="s">
        <v>2932</v>
      </c>
      <c r="E1236" s="38" t="s">
        <v>2633</v>
      </c>
      <c r="F1236" s="38" t="s">
        <v>3359</v>
      </c>
      <c r="G1236" s="39">
        <v>25.04</v>
      </c>
      <c r="H1236" s="40">
        <v>9.51</v>
      </c>
      <c r="I1236" s="196"/>
    </row>
    <row r="1237" spans="1:9" x14ac:dyDescent="0.2">
      <c r="A1237" s="37" t="s">
        <v>77</v>
      </c>
      <c r="B1237" s="38" t="s">
        <v>3310</v>
      </c>
      <c r="C1237" s="39" t="s">
        <v>58</v>
      </c>
      <c r="D1237" s="39" t="s">
        <v>3311</v>
      </c>
      <c r="E1237" s="38" t="s">
        <v>67</v>
      </c>
      <c r="F1237" s="38" t="s">
        <v>3360</v>
      </c>
      <c r="G1237" s="39">
        <v>76.17</v>
      </c>
      <c r="H1237" s="40">
        <v>1.1200000000000001</v>
      </c>
      <c r="I1237" s="196"/>
    </row>
    <row r="1238" spans="1:9" x14ac:dyDescent="0.2">
      <c r="A1238" s="37" t="s">
        <v>77</v>
      </c>
      <c r="B1238" s="38" t="s">
        <v>3300</v>
      </c>
      <c r="C1238" s="39" t="s">
        <v>58</v>
      </c>
      <c r="D1238" s="39" t="s">
        <v>3301</v>
      </c>
      <c r="E1238" s="38" t="s">
        <v>67</v>
      </c>
      <c r="F1238" s="38" t="s">
        <v>6</v>
      </c>
      <c r="G1238" s="39">
        <v>2.4900000000000002</v>
      </c>
      <c r="H1238" s="40">
        <v>2.4900000000000002</v>
      </c>
      <c r="I1238" s="196"/>
    </row>
    <row r="1239" spans="1:9" ht="19.5" x14ac:dyDescent="0.2">
      <c r="A1239" s="37" t="s">
        <v>77</v>
      </c>
      <c r="B1239" s="38" t="s">
        <v>3319</v>
      </c>
      <c r="C1239" s="39" t="s">
        <v>58</v>
      </c>
      <c r="D1239" s="39" t="s">
        <v>3320</v>
      </c>
      <c r="E1239" s="38" t="s">
        <v>67</v>
      </c>
      <c r="F1239" s="38" t="s">
        <v>3361</v>
      </c>
      <c r="G1239" s="39">
        <v>31.44</v>
      </c>
      <c r="H1239" s="40">
        <v>0.94</v>
      </c>
      <c r="I1239" s="196"/>
    </row>
    <row r="1240" spans="1:9" x14ac:dyDescent="0.2">
      <c r="A1240" s="37" t="s">
        <v>77</v>
      </c>
      <c r="B1240" s="38" t="s">
        <v>3312</v>
      </c>
      <c r="C1240" s="39" t="s">
        <v>58</v>
      </c>
      <c r="D1240" s="39" t="s">
        <v>3313</v>
      </c>
      <c r="E1240" s="38" t="s">
        <v>67</v>
      </c>
      <c r="F1240" s="38" t="s">
        <v>3362</v>
      </c>
      <c r="G1240" s="39">
        <v>86.3</v>
      </c>
      <c r="H1240" s="40">
        <v>1.94</v>
      </c>
      <c r="I1240" s="196"/>
    </row>
    <row r="1241" spans="1:9" x14ac:dyDescent="0.2">
      <c r="A1241" s="37" t="s">
        <v>77</v>
      </c>
      <c r="B1241" s="38" t="s">
        <v>3291</v>
      </c>
      <c r="C1241" s="39" t="s">
        <v>58</v>
      </c>
      <c r="D1241" s="39" t="s">
        <v>3292</v>
      </c>
      <c r="E1241" s="38" t="s">
        <v>67</v>
      </c>
      <c r="F1241" s="38" t="s">
        <v>3363</v>
      </c>
      <c r="G1241" s="39">
        <v>3.65</v>
      </c>
      <c r="H1241" s="40">
        <v>0.2</v>
      </c>
      <c r="I1241" s="196"/>
    </row>
    <row r="1242" spans="1:9" x14ac:dyDescent="0.2">
      <c r="A1242" s="37" t="s">
        <v>77</v>
      </c>
      <c r="B1242" s="38" t="s">
        <v>3364</v>
      </c>
      <c r="C1242" s="39" t="s">
        <v>58</v>
      </c>
      <c r="D1242" s="39" t="s">
        <v>3365</v>
      </c>
      <c r="E1242" s="38" t="s">
        <v>67</v>
      </c>
      <c r="F1242" s="38" t="s">
        <v>6</v>
      </c>
      <c r="G1242" s="39">
        <v>98.68</v>
      </c>
      <c r="H1242" s="40">
        <v>98.68</v>
      </c>
      <c r="I1242" s="196"/>
    </row>
    <row r="1243" spans="1:9" x14ac:dyDescent="0.2">
      <c r="A1243" s="37" t="s">
        <v>1401</v>
      </c>
      <c r="B1243" s="38" t="s">
        <v>44</v>
      </c>
      <c r="C1243" s="39" t="s">
        <v>45</v>
      </c>
      <c r="D1243" s="39" t="s">
        <v>3</v>
      </c>
      <c r="E1243" s="38" t="s">
        <v>46</v>
      </c>
      <c r="F1243" s="38" t="s">
        <v>47</v>
      </c>
      <c r="G1243" s="39" t="s">
        <v>48</v>
      </c>
      <c r="H1243" s="40" t="s">
        <v>4</v>
      </c>
      <c r="I1243" s="196"/>
    </row>
    <row r="1244" spans="1:9" x14ac:dyDescent="0.2">
      <c r="A1244" s="37" t="s">
        <v>62</v>
      </c>
      <c r="B1244" s="38" t="s">
        <v>1402</v>
      </c>
      <c r="C1244" s="39" t="s">
        <v>65</v>
      </c>
      <c r="D1244" s="39" t="s">
        <v>1403</v>
      </c>
      <c r="E1244" s="38" t="s">
        <v>67</v>
      </c>
      <c r="F1244" s="38" t="s">
        <v>6</v>
      </c>
      <c r="G1244" s="39">
        <v>137.32</v>
      </c>
      <c r="H1244" s="40">
        <v>137.32</v>
      </c>
      <c r="I1244" s="196"/>
    </row>
    <row r="1245" spans="1:9" x14ac:dyDescent="0.2">
      <c r="A1245" s="37" t="s">
        <v>2319</v>
      </c>
      <c r="B1245" s="38" t="s">
        <v>2951</v>
      </c>
      <c r="C1245" s="39" t="s">
        <v>58</v>
      </c>
      <c r="D1245" s="39" t="s">
        <v>2952</v>
      </c>
      <c r="E1245" s="38" t="s">
        <v>2633</v>
      </c>
      <c r="F1245" s="38" t="s">
        <v>3366</v>
      </c>
      <c r="G1245" s="39">
        <v>20.68</v>
      </c>
      <c r="H1245" s="40">
        <v>29.96</v>
      </c>
      <c r="I1245" s="196"/>
    </row>
    <row r="1246" spans="1:9" x14ac:dyDescent="0.2">
      <c r="A1246" s="37" t="s">
        <v>2319</v>
      </c>
      <c r="B1246" s="38" t="s">
        <v>2931</v>
      </c>
      <c r="C1246" s="39" t="s">
        <v>58</v>
      </c>
      <c r="D1246" s="39" t="s">
        <v>2932</v>
      </c>
      <c r="E1246" s="38" t="s">
        <v>2633</v>
      </c>
      <c r="F1246" s="38" t="s">
        <v>3366</v>
      </c>
      <c r="G1246" s="39">
        <v>25.04</v>
      </c>
      <c r="H1246" s="40">
        <v>36.28</v>
      </c>
      <c r="I1246" s="196"/>
    </row>
    <row r="1247" spans="1:9" x14ac:dyDescent="0.2">
      <c r="A1247" s="37" t="s">
        <v>77</v>
      </c>
      <c r="B1247" s="38" t="s">
        <v>3312</v>
      </c>
      <c r="C1247" s="39" t="s">
        <v>58</v>
      </c>
      <c r="D1247" s="39" t="s">
        <v>3313</v>
      </c>
      <c r="E1247" s="38" t="s">
        <v>67</v>
      </c>
      <c r="F1247" s="38" t="s">
        <v>2833</v>
      </c>
      <c r="G1247" s="39">
        <v>86.3</v>
      </c>
      <c r="H1247" s="40">
        <v>1.03</v>
      </c>
      <c r="I1247" s="196"/>
    </row>
    <row r="1248" spans="1:9" x14ac:dyDescent="0.2">
      <c r="A1248" s="37" t="s">
        <v>77</v>
      </c>
      <c r="B1248" s="38" t="s">
        <v>3310</v>
      </c>
      <c r="C1248" s="39" t="s">
        <v>58</v>
      </c>
      <c r="D1248" s="39" t="s">
        <v>3311</v>
      </c>
      <c r="E1248" s="38" t="s">
        <v>67</v>
      </c>
      <c r="F1248" s="38" t="s">
        <v>3367</v>
      </c>
      <c r="G1248" s="39">
        <v>76.17</v>
      </c>
      <c r="H1248" s="40">
        <v>0.15</v>
      </c>
      <c r="I1248" s="196"/>
    </row>
    <row r="1249" spans="1:9" x14ac:dyDescent="0.2">
      <c r="A1249" s="37" t="s">
        <v>77</v>
      </c>
      <c r="B1249" s="38" t="s">
        <v>3368</v>
      </c>
      <c r="C1249" s="39" t="s">
        <v>3024</v>
      </c>
      <c r="D1249" s="39" t="s">
        <v>3369</v>
      </c>
      <c r="E1249" s="38" t="s">
        <v>67</v>
      </c>
      <c r="F1249" s="38" t="s">
        <v>6</v>
      </c>
      <c r="G1249" s="39">
        <v>69.900000000000006</v>
      </c>
      <c r="H1249" s="40">
        <v>69.900000000000006</v>
      </c>
      <c r="I1249" s="196"/>
    </row>
    <row r="1250" spans="1:9" x14ac:dyDescent="0.2">
      <c r="A1250" s="37" t="s">
        <v>1405</v>
      </c>
      <c r="B1250" s="38" t="s">
        <v>44</v>
      </c>
      <c r="C1250" s="39" t="s">
        <v>45</v>
      </c>
      <c r="D1250" s="39" t="s">
        <v>3</v>
      </c>
      <c r="E1250" s="38" t="s">
        <v>46</v>
      </c>
      <c r="F1250" s="38" t="s">
        <v>47</v>
      </c>
      <c r="G1250" s="39" t="s">
        <v>48</v>
      </c>
      <c r="H1250" s="40" t="s">
        <v>4</v>
      </c>
      <c r="I1250" s="196"/>
    </row>
    <row r="1251" spans="1:9" x14ac:dyDescent="0.2">
      <c r="A1251" s="37" t="s">
        <v>62</v>
      </c>
      <c r="B1251" s="38" t="s">
        <v>1406</v>
      </c>
      <c r="C1251" s="39" t="s">
        <v>65</v>
      </c>
      <c r="D1251" s="39" t="s">
        <v>1407</v>
      </c>
      <c r="E1251" s="38" t="s">
        <v>67</v>
      </c>
      <c r="F1251" s="38" t="s">
        <v>6</v>
      </c>
      <c r="G1251" s="39">
        <v>30.17</v>
      </c>
      <c r="H1251" s="40">
        <v>30.17</v>
      </c>
      <c r="I1251" s="196"/>
    </row>
    <row r="1252" spans="1:9" x14ac:dyDescent="0.2">
      <c r="A1252" s="37" t="s">
        <v>2319</v>
      </c>
      <c r="B1252" s="38" t="s">
        <v>2931</v>
      </c>
      <c r="C1252" s="39" t="s">
        <v>58</v>
      </c>
      <c r="D1252" s="39" t="s">
        <v>2932</v>
      </c>
      <c r="E1252" s="38" t="s">
        <v>2633</v>
      </c>
      <c r="F1252" s="38" t="s">
        <v>3370</v>
      </c>
      <c r="G1252" s="39">
        <v>25.04</v>
      </c>
      <c r="H1252" s="40">
        <v>3.9</v>
      </c>
      <c r="I1252" s="196"/>
    </row>
    <row r="1253" spans="1:9" x14ac:dyDescent="0.2">
      <c r="A1253" s="37" t="s">
        <v>77</v>
      </c>
      <c r="B1253" s="38" t="s">
        <v>3371</v>
      </c>
      <c r="C1253" s="39" t="s">
        <v>58</v>
      </c>
      <c r="D1253" s="39" t="s">
        <v>3372</v>
      </c>
      <c r="E1253" s="38" t="s">
        <v>67</v>
      </c>
      <c r="F1253" s="38" t="s">
        <v>6</v>
      </c>
      <c r="G1253" s="39">
        <v>26.27</v>
      </c>
      <c r="H1253" s="40">
        <v>26.27</v>
      </c>
      <c r="I1253" s="196"/>
    </row>
    <row r="1254" spans="1:9" x14ac:dyDescent="0.2">
      <c r="A1254" s="37" t="s">
        <v>1409</v>
      </c>
      <c r="B1254" s="38" t="s">
        <v>44</v>
      </c>
      <c r="C1254" s="39" t="s">
        <v>45</v>
      </c>
      <c r="D1254" s="39" t="s">
        <v>3</v>
      </c>
      <c r="E1254" s="38" t="s">
        <v>46</v>
      </c>
      <c r="F1254" s="38" t="s">
        <v>47</v>
      </c>
      <c r="G1254" s="39" t="s">
        <v>48</v>
      </c>
      <c r="H1254" s="40" t="s">
        <v>4</v>
      </c>
      <c r="I1254" s="196"/>
    </row>
    <row r="1255" spans="1:9" x14ac:dyDescent="0.2">
      <c r="A1255" s="37" t="s">
        <v>62</v>
      </c>
      <c r="B1255" s="38" t="s">
        <v>1410</v>
      </c>
      <c r="C1255" s="39" t="s">
        <v>65</v>
      </c>
      <c r="D1255" s="39" t="s">
        <v>1411</v>
      </c>
      <c r="E1255" s="38" t="s">
        <v>67</v>
      </c>
      <c r="F1255" s="38" t="s">
        <v>6</v>
      </c>
      <c r="G1255" s="39">
        <v>149.91</v>
      </c>
      <c r="H1255" s="40">
        <v>149.91</v>
      </c>
      <c r="I1255" s="196"/>
    </row>
    <row r="1256" spans="1:9" x14ac:dyDescent="0.2">
      <c r="A1256" s="37" t="s">
        <v>2319</v>
      </c>
      <c r="B1256" s="38" t="s">
        <v>2951</v>
      </c>
      <c r="C1256" s="39" t="s">
        <v>58</v>
      </c>
      <c r="D1256" s="39" t="s">
        <v>2952</v>
      </c>
      <c r="E1256" s="38" t="s">
        <v>2633</v>
      </c>
      <c r="F1256" s="38" t="s">
        <v>3373</v>
      </c>
      <c r="G1256" s="39">
        <v>20.68</v>
      </c>
      <c r="H1256" s="40">
        <v>17.32</v>
      </c>
      <c r="I1256" s="196"/>
    </row>
    <row r="1257" spans="1:9" x14ac:dyDescent="0.2">
      <c r="A1257" s="37" t="s">
        <v>2319</v>
      </c>
      <c r="B1257" s="38" t="s">
        <v>2931</v>
      </c>
      <c r="C1257" s="39" t="s">
        <v>58</v>
      </c>
      <c r="D1257" s="39" t="s">
        <v>2932</v>
      </c>
      <c r="E1257" s="38" t="s">
        <v>2633</v>
      </c>
      <c r="F1257" s="38" t="s">
        <v>3373</v>
      </c>
      <c r="G1257" s="39">
        <v>25.04</v>
      </c>
      <c r="H1257" s="40">
        <v>20.98</v>
      </c>
      <c r="I1257" s="196"/>
    </row>
    <row r="1258" spans="1:9" ht="19.5" x14ac:dyDescent="0.2">
      <c r="A1258" s="37" t="s">
        <v>77</v>
      </c>
      <c r="B1258" s="38" t="s">
        <v>3374</v>
      </c>
      <c r="C1258" s="39" t="s">
        <v>65</v>
      </c>
      <c r="D1258" s="39" t="s">
        <v>3375</v>
      </c>
      <c r="E1258" s="38" t="s">
        <v>67</v>
      </c>
      <c r="F1258" s="38" t="s">
        <v>6</v>
      </c>
      <c r="G1258" s="39">
        <v>111.61</v>
      </c>
      <c r="H1258" s="40">
        <v>111.61</v>
      </c>
      <c r="I1258" s="196"/>
    </row>
    <row r="1259" spans="1:9" x14ac:dyDescent="0.2">
      <c r="A1259" s="37" t="s">
        <v>1413</v>
      </c>
      <c r="B1259" s="38" t="s">
        <v>44</v>
      </c>
      <c r="C1259" s="39" t="s">
        <v>45</v>
      </c>
      <c r="D1259" s="39" t="s">
        <v>3</v>
      </c>
      <c r="E1259" s="38" t="s">
        <v>46</v>
      </c>
      <c r="F1259" s="38" t="s">
        <v>47</v>
      </c>
      <c r="G1259" s="39" t="s">
        <v>48</v>
      </c>
      <c r="H1259" s="40" t="s">
        <v>4</v>
      </c>
      <c r="I1259" s="196"/>
    </row>
    <row r="1260" spans="1:9" x14ac:dyDescent="0.2">
      <c r="A1260" s="37" t="s">
        <v>62</v>
      </c>
      <c r="B1260" s="38" t="s">
        <v>1414</v>
      </c>
      <c r="C1260" s="39" t="s">
        <v>65</v>
      </c>
      <c r="D1260" s="39" t="s">
        <v>1415</v>
      </c>
      <c r="E1260" s="38" t="s">
        <v>67</v>
      </c>
      <c r="F1260" s="38" t="s">
        <v>6</v>
      </c>
      <c r="G1260" s="39">
        <v>123.03</v>
      </c>
      <c r="H1260" s="40">
        <v>123.03</v>
      </c>
      <c r="I1260" s="196"/>
    </row>
    <row r="1261" spans="1:9" x14ac:dyDescent="0.2">
      <c r="A1261" s="37" t="s">
        <v>2319</v>
      </c>
      <c r="B1261" s="38" t="s">
        <v>2951</v>
      </c>
      <c r="C1261" s="39" t="s">
        <v>58</v>
      </c>
      <c r="D1261" s="39" t="s">
        <v>2952</v>
      </c>
      <c r="E1261" s="38" t="s">
        <v>2633</v>
      </c>
      <c r="F1261" s="38" t="s">
        <v>3376</v>
      </c>
      <c r="G1261" s="39">
        <v>20.68</v>
      </c>
      <c r="H1261" s="40">
        <v>8.6</v>
      </c>
      <c r="I1261" s="196"/>
    </row>
    <row r="1262" spans="1:9" x14ac:dyDescent="0.2">
      <c r="A1262" s="37" t="s">
        <v>2319</v>
      </c>
      <c r="B1262" s="38" t="s">
        <v>2931</v>
      </c>
      <c r="C1262" s="39" t="s">
        <v>58</v>
      </c>
      <c r="D1262" s="39" t="s">
        <v>2932</v>
      </c>
      <c r="E1262" s="38" t="s">
        <v>2633</v>
      </c>
      <c r="F1262" s="38" t="s">
        <v>3376</v>
      </c>
      <c r="G1262" s="39">
        <v>25.04</v>
      </c>
      <c r="H1262" s="40">
        <v>10.42</v>
      </c>
      <c r="I1262" s="196"/>
    </row>
    <row r="1263" spans="1:9" ht="19.5" x14ac:dyDescent="0.2">
      <c r="A1263" s="37" t="s">
        <v>77</v>
      </c>
      <c r="B1263" s="38" t="s">
        <v>3377</v>
      </c>
      <c r="C1263" s="39" t="s">
        <v>65</v>
      </c>
      <c r="D1263" s="39" t="s">
        <v>3378</v>
      </c>
      <c r="E1263" s="38" t="s">
        <v>67</v>
      </c>
      <c r="F1263" s="38" t="s">
        <v>6</v>
      </c>
      <c r="G1263" s="39">
        <v>104.01</v>
      </c>
      <c r="H1263" s="40">
        <v>104.01</v>
      </c>
      <c r="I1263" s="196"/>
    </row>
    <row r="1264" spans="1:9" x14ac:dyDescent="0.2">
      <c r="A1264" s="37" t="s">
        <v>1421</v>
      </c>
      <c r="B1264" s="38" t="s">
        <v>44</v>
      </c>
      <c r="C1264" s="39" t="s">
        <v>45</v>
      </c>
      <c r="D1264" s="39" t="s">
        <v>3</v>
      </c>
      <c r="E1264" s="38" t="s">
        <v>46</v>
      </c>
      <c r="F1264" s="38" t="s">
        <v>47</v>
      </c>
      <c r="G1264" s="39" t="s">
        <v>48</v>
      </c>
      <c r="H1264" s="40" t="s">
        <v>4</v>
      </c>
      <c r="I1264" s="196"/>
    </row>
    <row r="1265" spans="1:9" ht="19.5" x14ac:dyDescent="0.2">
      <c r="A1265" s="37" t="s">
        <v>62</v>
      </c>
      <c r="B1265" s="38" t="s">
        <v>1422</v>
      </c>
      <c r="C1265" s="39" t="s">
        <v>65</v>
      </c>
      <c r="D1265" s="39" t="s">
        <v>1423</v>
      </c>
      <c r="E1265" s="38" t="s">
        <v>67</v>
      </c>
      <c r="F1265" s="38" t="s">
        <v>6</v>
      </c>
      <c r="G1265" s="39">
        <v>639.22</v>
      </c>
      <c r="H1265" s="40">
        <v>639.22</v>
      </c>
      <c r="I1265" s="196"/>
    </row>
    <row r="1266" spans="1:9" x14ac:dyDescent="0.2">
      <c r="A1266" s="37" t="s">
        <v>2319</v>
      </c>
      <c r="B1266" s="38" t="s">
        <v>2951</v>
      </c>
      <c r="C1266" s="39" t="s">
        <v>58</v>
      </c>
      <c r="D1266" s="39" t="s">
        <v>2952</v>
      </c>
      <c r="E1266" s="38" t="s">
        <v>2633</v>
      </c>
      <c r="F1266" s="38" t="s">
        <v>3379</v>
      </c>
      <c r="G1266" s="39">
        <v>20.68</v>
      </c>
      <c r="H1266" s="40">
        <v>47.75</v>
      </c>
      <c r="I1266" s="196"/>
    </row>
    <row r="1267" spans="1:9" x14ac:dyDescent="0.2">
      <c r="A1267" s="37" t="s">
        <v>2319</v>
      </c>
      <c r="B1267" s="38" t="s">
        <v>2931</v>
      </c>
      <c r="C1267" s="39" t="s">
        <v>58</v>
      </c>
      <c r="D1267" s="39" t="s">
        <v>2932</v>
      </c>
      <c r="E1267" s="38" t="s">
        <v>2633</v>
      </c>
      <c r="F1267" s="38" t="s">
        <v>3380</v>
      </c>
      <c r="G1267" s="39">
        <v>25.04</v>
      </c>
      <c r="H1267" s="40">
        <v>45.27</v>
      </c>
      <c r="I1267" s="196"/>
    </row>
    <row r="1268" spans="1:9" ht="19.5" x14ac:dyDescent="0.2">
      <c r="A1268" s="37" t="s">
        <v>77</v>
      </c>
      <c r="B1268" s="38" t="s">
        <v>3381</v>
      </c>
      <c r="C1268" s="39" t="s">
        <v>65</v>
      </c>
      <c r="D1268" s="39" t="s">
        <v>1423</v>
      </c>
      <c r="E1268" s="38" t="s">
        <v>67</v>
      </c>
      <c r="F1268" s="38" t="s">
        <v>6</v>
      </c>
      <c r="G1268" s="39">
        <v>546.20000000000005</v>
      </c>
      <c r="H1268" s="40">
        <v>546.20000000000005</v>
      </c>
      <c r="I1268" s="196"/>
    </row>
    <row r="1269" spans="1:9" x14ac:dyDescent="0.2">
      <c r="A1269" s="37" t="s">
        <v>1487</v>
      </c>
      <c r="B1269" s="38" t="s">
        <v>44</v>
      </c>
      <c r="C1269" s="39" t="s">
        <v>45</v>
      </c>
      <c r="D1269" s="39" t="s">
        <v>3</v>
      </c>
      <c r="E1269" s="38" t="s">
        <v>46</v>
      </c>
      <c r="F1269" s="38" t="s">
        <v>47</v>
      </c>
      <c r="G1269" s="39" t="s">
        <v>48</v>
      </c>
      <c r="H1269" s="40" t="s">
        <v>4</v>
      </c>
      <c r="I1269" s="196"/>
    </row>
    <row r="1270" spans="1:9" x14ac:dyDescent="0.2">
      <c r="A1270" s="37" t="s">
        <v>62</v>
      </c>
      <c r="B1270" s="38" t="s">
        <v>1488</v>
      </c>
      <c r="C1270" s="39" t="s">
        <v>65</v>
      </c>
      <c r="D1270" s="39" t="s">
        <v>1489</v>
      </c>
      <c r="E1270" s="38" t="s">
        <v>67</v>
      </c>
      <c r="F1270" s="38" t="s">
        <v>6</v>
      </c>
      <c r="G1270" s="39">
        <v>7.18</v>
      </c>
      <c r="H1270" s="40">
        <v>7.18</v>
      </c>
      <c r="I1270" s="196"/>
    </row>
    <row r="1271" spans="1:9" x14ac:dyDescent="0.2">
      <c r="A1271" s="37" t="s">
        <v>2319</v>
      </c>
      <c r="B1271" s="38" t="s">
        <v>2951</v>
      </c>
      <c r="C1271" s="39" t="s">
        <v>58</v>
      </c>
      <c r="D1271" s="39" t="s">
        <v>2952</v>
      </c>
      <c r="E1271" s="38" t="s">
        <v>2633</v>
      </c>
      <c r="F1271" s="38" t="s">
        <v>3382</v>
      </c>
      <c r="G1271" s="39">
        <v>20.68</v>
      </c>
      <c r="H1271" s="40">
        <v>1.96</v>
      </c>
      <c r="I1271" s="196"/>
    </row>
    <row r="1272" spans="1:9" x14ac:dyDescent="0.2">
      <c r="A1272" s="37" t="s">
        <v>2319</v>
      </c>
      <c r="B1272" s="38" t="s">
        <v>2931</v>
      </c>
      <c r="C1272" s="39" t="s">
        <v>58</v>
      </c>
      <c r="D1272" s="39" t="s">
        <v>2932</v>
      </c>
      <c r="E1272" s="38" t="s">
        <v>2633</v>
      </c>
      <c r="F1272" s="38" t="s">
        <v>3382</v>
      </c>
      <c r="G1272" s="39">
        <v>25.04</v>
      </c>
      <c r="H1272" s="40">
        <v>2.37</v>
      </c>
      <c r="I1272" s="196"/>
    </row>
    <row r="1273" spans="1:9" x14ac:dyDescent="0.2">
      <c r="A1273" s="37" t="s">
        <v>77</v>
      </c>
      <c r="B1273" s="38" t="s">
        <v>3383</v>
      </c>
      <c r="C1273" s="39" t="s">
        <v>58</v>
      </c>
      <c r="D1273" s="39" t="s">
        <v>3384</v>
      </c>
      <c r="E1273" s="38" t="s">
        <v>67</v>
      </c>
      <c r="F1273" s="38" t="s">
        <v>3344</v>
      </c>
      <c r="G1273" s="39">
        <v>39.06</v>
      </c>
      <c r="H1273" s="40">
        <v>1.28</v>
      </c>
      <c r="I1273" s="196"/>
    </row>
    <row r="1274" spans="1:9" x14ac:dyDescent="0.2">
      <c r="A1274" s="37" t="s">
        <v>77</v>
      </c>
      <c r="B1274" s="38" t="s">
        <v>3312</v>
      </c>
      <c r="C1274" s="39" t="s">
        <v>58</v>
      </c>
      <c r="D1274" s="39" t="s">
        <v>3313</v>
      </c>
      <c r="E1274" s="38" t="s">
        <v>67</v>
      </c>
      <c r="F1274" s="38" t="s">
        <v>3055</v>
      </c>
      <c r="G1274" s="39">
        <v>86.3</v>
      </c>
      <c r="H1274" s="40">
        <v>0.34</v>
      </c>
      <c r="I1274" s="196"/>
    </row>
    <row r="1275" spans="1:9" x14ac:dyDescent="0.2">
      <c r="A1275" s="37" t="s">
        <v>77</v>
      </c>
      <c r="B1275" s="38" t="s">
        <v>3385</v>
      </c>
      <c r="C1275" s="39" t="s">
        <v>58</v>
      </c>
      <c r="D1275" s="39" t="s">
        <v>3386</v>
      </c>
      <c r="E1275" s="38" t="s">
        <v>67</v>
      </c>
      <c r="F1275" s="38" t="s">
        <v>6</v>
      </c>
      <c r="G1275" s="39">
        <v>1.23</v>
      </c>
      <c r="H1275" s="40">
        <v>1.23</v>
      </c>
      <c r="I1275" s="196"/>
    </row>
    <row r="1276" spans="1:9" x14ac:dyDescent="0.2">
      <c r="A1276" s="37" t="s">
        <v>77</v>
      </c>
      <c r="B1276" s="38" t="s">
        <v>3291</v>
      </c>
      <c r="C1276" s="39" t="s">
        <v>58</v>
      </c>
      <c r="D1276" s="39" t="s">
        <v>3292</v>
      </c>
      <c r="E1276" s="38" t="s">
        <v>67</v>
      </c>
      <c r="F1276" s="38" t="s">
        <v>3367</v>
      </c>
      <c r="G1276" s="39">
        <v>3.65</v>
      </c>
      <c r="H1276" s="40">
        <v>0</v>
      </c>
      <c r="I1276" s="196"/>
    </row>
    <row r="1277" spans="1:9" x14ac:dyDescent="0.2">
      <c r="A1277" s="37" t="s">
        <v>1519</v>
      </c>
      <c r="B1277" s="38" t="s">
        <v>44</v>
      </c>
      <c r="C1277" s="39" t="s">
        <v>45</v>
      </c>
      <c r="D1277" s="39" t="s">
        <v>3</v>
      </c>
      <c r="E1277" s="38" t="s">
        <v>46</v>
      </c>
      <c r="F1277" s="38" t="s">
        <v>47</v>
      </c>
      <c r="G1277" s="39" t="s">
        <v>48</v>
      </c>
      <c r="H1277" s="40" t="s">
        <v>4</v>
      </c>
      <c r="I1277" s="196"/>
    </row>
    <row r="1278" spans="1:9" ht="19.5" x14ac:dyDescent="0.2">
      <c r="A1278" s="37" t="s">
        <v>62</v>
      </c>
      <c r="B1278" s="38" t="s">
        <v>1520</v>
      </c>
      <c r="C1278" s="39" t="s">
        <v>65</v>
      </c>
      <c r="D1278" s="39" t="s">
        <v>1521</v>
      </c>
      <c r="E1278" s="38" t="s">
        <v>67</v>
      </c>
      <c r="F1278" s="38" t="s">
        <v>6</v>
      </c>
      <c r="G1278" s="39">
        <v>14.05</v>
      </c>
      <c r="H1278" s="40">
        <v>14.05</v>
      </c>
      <c r="I1278" s="196"/>
    </row>
    <row r="1279" spans="1:9" x14ac:dyDescent="0.2">
      <c r="A1279" s="37" t="s">
        <v>2319</v>
      </c>
      <c r="B1279" s="38" t="s">
        <v>2951</v>
      </c>
      <c r="C1279" s="39" t="s">
        <v>58</v>
      </c>
      <c r="D1279" s="39" t="s">
        <v>2952</v>
      </c>
      <c r="E1279" s="38" t="s">
        <v>2633</v>
      </c>
      <c r="F1279" s="38" t="s">
        <v>3387</v>
      </c>
      <c r="G1279" s="39">
        <v>20.68</v>
      </c>
      <c r="H1279" s="40">
        <v>2.92</v>
      </c>
      <c r="I1279" s="196"/>
    </row>
    <row r="1280" spans="1:9" x14ac:dyDescent="0.2">
      <c r="A1280" s="37" t="s">
        <v>2319</v>
      </c>
      <c r="B1280" s="38" t="s">
        <v>2931</v>
      </c>
      <c r="C1280" s="39" t="s">
        <v>58</v>
      </c>
      <c r="D1280" s="39" t="s">
        <v>2932</v>
      </c>
      <c r="E1280" s="38" t="s">
        <v>2633</v>
      </c>
      <c r="F1280" s="38" t="s">
        <v>3387</v>
      </c>
      <c r="G1280" s="39">
        <v>25.04</v>
      </c>
      <c r="H1280" s="40">
        <v>3.54</v>
      </c>
      <c r="I1280" s="196"/>
    </row>
    <row r="1281" spans="1:9" x14ac:dyDescent="0.2">
      <c r="A1281" s="37" t="s">
        <v>77</v>
      </c>
      <c r="B1281" s="38" t="s">
        <v>3310</v>
      </c>
      <c r="C1281" s="39" t="s">
        <v>58</v>
      </c>
      <c r="D1281" s="39" t="s">
        <v>3311</v>
      </c>
      <c r="E1281" s="38" t="s">
        <v>67</v>
      </c>
      <c r="F1281" s="38" t="s">
        <v>3388</v>
      </c>
      <c r="G1281" s="39">
        <v>76.17</v>
      </c>
      <c r="H1281" s="40">
        <v>0.44</v>
      </c>
      <c r="I1281" s="196"/>
    </row>
    <row r="1282" spans="1:9" x14ac:dyDescent="0.2">
      <c r="A1282" s="37" t="s">
        <v>77</v>
      </c>
      <c r="B1282" s="38" t="s">
        <v>3312</v>
      </c>
      <c r="C1282" s="39" t="s">
        <v>58</v>
      </c>
      <c r="D1282" s="39" t="s">
        <v>3313</v>
      </c>
      <c r="E1282" s="38" t="s">
        <v>67</v>
      </c>
      <c r="F1282" s="38" t="s">
        <v>3389</v>
      </c>
      <c r="G1282" s="39">
        <v>86.3</v>
      </c>
      <c r="H1282" s="40">
        <v>0.6</v>
      </c>
      <c r="I1282" s="196"/>
    </row>
    <row r="1283" spans="1:9" x14ac:dyDescent="0.2">
      <c r="A1283" s="37" t="s">
        <v>77</v>
      </c>
      <c r="B1283" s="38" t="s">
        <v>3291</v>
      </c>
      <c r="C1283" s="39" t="s">
        <v>58</v>
      </c>
      <c r="D1283" s="39" t="s">
        <v>3292</v>
      </c>
      <c r="E1283" s="38" t="s">
        <v>67</v>
      </c>
      <c r="F1283" s="38" t="s">
        <v>3390</v>
      </c>
      <c r="G1283" s="39">
        <v>3.65</v>
      </c>
      <c r="H1283" s="40">
        <v>0.12</v>
      </c>
      <c r="I1283" s="196"/>
    </row>
    <row r="1284" spans="1:9" ht="19.5" x14ac:dyDescent="0.2">
      <c r="A1284" s="37" t="s">
        <v>77</v>
      </c>
      <c r="B1284" s="38" t="s">
        <v>3391</v>
      </c>
      <c r="C1284" s="39" t="s">
        <v>58</v>
      </c>
      <c r="D1284" s="39" t="s">
        <v>3392</v>
      </c>
      <c r="E1284" s="38" t="s">
        <v>67</v>
      </c>
      <c r="F1284" s="38" t="s">
        <v>6</v>
      </c>
      <c r="G1284" s="39">
        <v>6.43</v>
      </c>
      <c r="H1284" s="40">
        <v>6.43</v>
      </c>
      <c r="I1284" s="196"/>
    </row>
    <row r="1285" spans="1:9" x14ac:dyDescent="0.2">
      <c r="A1285" s="37" t="s">
        <v>1542</v>
      </c>
      <c r="B1285" s="38" t="s">
        <v>44</v>
      </c>
      <c r="C1285" s="39" t="s">
        <v>45</v>
      </c>
      <c r="D1285" s="39" t="s">
        <v>3</v>
      </c>
      <c r="E1285" s="38" t="s">
        <v>46</v>
      </c>
      <c r="F1285" s="38" t="s">
        <v>47</v>
      </c>
      <c r="G1285" s="39" t="s">
        <v>48</v>
      </c>
      <c r="H1285" s="40" t="s">
        <v>4</v>
      </c>
      <c r="I1285" s="196"/>
    </row>
    <row r="1286" spans="1:9" x14ac:dyDescent="0.2">
      <c r="A1286" s="37" t="s">
        <v>62</v>
      </c>
      <c r="B1286" s="38" t="s">
        <v>1543</v>
      </c>
      <c r="C1286" s="39" t="s">
        <v>65</v>
      </c>
      <c r="D1286" s="39" t="s">
        <v>1544</v>
      </c>
      <c r="E1286" s="38" t="s">
        <v>399</v>
      </c>
      <c r="F1286" s="38" t="s">
        <v>6</v>
      </c>
      <c r="G1286" s="39">
        <v>33.32</v>
      </c>
      <c r="H1286" s="40">
        <v>33.32</v>
      </c>
      <c r="I1286" s="196"/>
    </row>
    <row r="1287" spans="1:9" x14ac:dyDescent="0.2">
      <c r="A1287" s="37" t="s">
        <v>2319</v>
      </c>
      <c r="B1287" s="38" t="s">
        <v>2635</v>
      </c>
      <c r="C1287" s="39" t="s">
        <v>58</v>
      </c>
      <c r="D1287" s="39" t="s">
        <v>2636</v>
      </c>
      <c r="E1287" s="38" t="s">
        <v>2633</v>
      </c>
      <c r="F1287" s="38" t="s">
        <v>3393</v>
      </c>
      <c r="G1287" s="39">
        <v>20.74</v>
      </c>
      <c r="H1287" s="40">
        <v>3.83</v>
      </c>
      <c r="I1287" s="196"/>
    </row>
    <row r="1288" spans="1:9" x14ac:dyDescent="0.2">
      <c r="A1288" s="37" t="s">
        <v>2319</v>
      </c>
      <c r="B1288" s="38" t="s">
        <v>2931</v>
      </c>
      <c r="C1288" s="39" t="s">
        <v>58</v>
      </c>
      <c r="D1288" s="39" t="s">
        <v>2932</v>
      </c>
      <c r="E1288" s="38" t="s">
        <v>2633</v>
      </c>
      <c r="F1288" s="38" t="s">
        <v>3393</v>
      </c>
      <c r="G1288" s="39">
        <v>25.04</v>
      </c>
      <c r="H1288" s="40">
        <v>4.63</v>
      </c>
      <c r="I1288" s="196"/>
    </row>
    <row r="1289" spans="1:9" x14ac:dyDescent="0.2">
      <c r="A1289" s="37" t="s">
        <v>77</v>
      </c>
      <c r="B1289" s="38" t="s">
        <v>3310</v>
      </c>
      <c r="C1289" s="39" t="s">
        <v>58</v>
      </c>
      <c r="D1289" s="39" t="s">
        <v>3311</v>
      </c>
      <c r="E1289" s="38" t="s">
        <v>67</v>
      </c>
      <c r="F1289" s="38" t="s">
        <v>3394</v>
      </c>
      <c r="G1289" s="39">
        <v>76.17</v>
      </c>
      <c r="H1289" s="40">
        <v>2.0499999999999998</v>
      </c>
      <c r="I1289" s="196"/>
    </row>
    <row r="1290" spans="1:9" x14ac:dyDescent="0.2">
      <c r="A1290" s="37" t="s">
        <v>77</v>
      </c>
      <c r="B1290" s="38" t="s">
        <v>3312</v>
      </c>
      <c r="C1290" s="39" t="s">
        <v>58</v>
      </c>
      <c r="D1290" s="39" t="s">
        <v>3313</v>
      </c>
      <c r="E1290" s="38" t="s">
        <v>67</v>
      </c>
      <c r="F1290" s="38" t="s">
        <v>3395</v>
      </c>
      <c r="G1290" s="39">
        <v>86.3</v>
      </c>
      <c r="H1290" s="40">
        <v>3.53</v>
      </c>
      <c r="I1290" s="196"/>
    </row>
    <row r="1291" spans="1:9" x14ac:dyDescent="0.2">
      <c r="A1291" s="37" t="s">
        <v>77</v>
      </c>
      <c r="B1291" s="38" t="s">
        <v>3396</v>
      </c>
      <c r="C1291" s="39" t="s">
        <v>58</v>
      </c>
      <c r="D1291" s="39" t="s">
        <v>3397</v>
      </c>
      <c r="E1291" s="38" t="s">
        <v>67</v>
      </c>
      <c r="F1291" s="38" t="s">
        <v>6</v>
      </c>
      <c r="G1291" s="39">
        <v>19.28</v>
      </c>
      <c r="H1291" s="40">
        <v>19.28</v>
      </c>
      <c r="I1291" s="196"/>
    </row>
    <row r="1292" spans="1:9" x14ac:dyDescent="0.2">
      <c r="A1292" s="37" t="s">
        <v>1546</v>
      </c>
      <c r="B1292" s="38" t="s">
        <v>44</v>
      </c>
      <c r="C1292" s="39" t="s">
        <v>45</v>
      </c>
      <c r="D1292" s="39" t="s">
        <v>3</v>
      </c>
      <c r="E1292" s="38" t="s">
        <v>46</v>
      </c>
      <c r="F1292" s="38" t="s">
        <v>47</v>
      </c>
      <c r="G1292" s="39" t="s">
        <v>48</v>
      </c>
      <c r="H1292" s="40" t="s">
        <v>4</v>
      </c>
      <c r="I1292" s="196"/>
    </row>
    <row r="1293" spans="1:9" ht="19.5" x14ac:dyDescent="0.2">
      <c r="A1293" s="37" t="s">
        <v>62</v>
      </c>
      <c r="B1293" s="38" t="s">
        <v>1547</v>
      </c>
      <c r="C1293" s="39" t="s">
        <v>65</v>
      </c>
      <c r="D1293" s="39" t="s">
        <v>1548</v>
      </c>
      <c r="E1293" s="38" t="s">
        <v>67</v>
      </c>
      <c r="F1293" s="38" t="s">
        <v>6</v>
      </c>
      <c r="G1293" s="39">
        <v>11.87</v>
      </c>
      <c r="H1293" s="40">
        <v>11.87</v>
      </c>
      <c r="I1293" s="196"/>
    </row>
    <row r="1294" spans="1:9" x14ac:dyDescent="0.2">
      <c r="A1294" s="37" t="s">
        <v>2319</v>
      </c>
      <c r="B1294" s="38" t="s">
        <v>2951</v>
      </c>
      <c r="C1294" s="39" t="s">
        <v>58</v>
      </c>
      <c r="D1294" s="39" t="s">
        <v>2952</v>
      </c>
      <c r="E1294" s="38" t="s">
        <v>2633</v>
      </c>
      <c r="F1294" s="38" t="s">
        <v>2344</v>
      </c>
      <c r="G1294" s="39">
        <v>20.68</v>
      </c>
      <c r="H1294" s="40">
        <v>2.06</v>
      </c>
      <c r="I1294" s="196"/>
    </row>
    <row r="1295" spans="1:9" x14ac:dyDescent="0.2">
      <c r="A1295" s="37" t="s">
        <v>2319</v>
      </c>
      <c r="B1295" s="38" t="s">
        <v>2931</v>
      </c>
      <c r="C1295" s="39" t="s">
        <v>58</v>
      </c>
      <c r="D1295" s="39" t="s">
        <v>2932</v>
      </c>
      <c r="E1295" s="38" t="s">
        <v>2633</v>
      </c>
      <c r="F1295" s="38" t="s">
        <v>2344</v>
      </c>
      <c r="G1295" s="39">
        <v>25.04</v>
      </c>
      <c r="H1295" s="40">
        <v>2.5</v>
      </c>
      <c r="I1295" s="196"/>
    </row>
    <row r="1296" spans="1:9" x14ac:dyDescent="0.2">
      <c r="A1296" s="37" t="s">
        <v>77</v>
      </c>
      <c r="B1296" s="38" t="s">
        <v>3310</v>
      </c>
      <c r="C1296" s="39" t="s">
        <v>58</v>
      </c>
      <c r="D1296" s="39" t="s">
        <v>3311</v>
      </c>
      <c r="E1296" s="38" t="s">
        <v>67</v>
      </c>
      <c r="F1296" s="38" t="s">
        <v>3389</v>
      </c>
      <c r="G1296" s="39">
        <v>76.17</v>
      </c>
      <c r="H1296" s="40">
        <v>0.53</v>
      </c>
      <c r="I1296" s="196"/>
    </row>
    <row r="1297" spans="1:9" x14ac:dyDescent="0.2">
      <c r="A1297" s="37" t="s">
        <v>77</v>
      </c>
      <c r="B1297" s="38" t="s">
        <v>3312</v>
      </c>
      <c r="C1297" s="39" t="s">
        <v>58</v>
      </c>
      <c r="D1297" s="39" t="s">
        <v>3313</v>
      </c>
      <c r="E1297" s="38" t="s">
        <v>67</v>
      </c>
      <c r="F1297" s="38" t="s">
        <v>2772</v>
      </c>
      <c r="G1297" s="39">
        <v>86.3</v>
      </c>
      <c r="H1297" s="40">
        <v>0.69</v>
      </c>
      <c r="I1297" s="196"/>
    </row>
    <row r="1298" spans="1:9" x14ac:dyDescent="0.2">
      <c r="A1298" s="37" t="s">
        <v>77</v>
      </c>
      <c r="B1298" s="38" t="s">
        <v>3291</v>
      </c>
      <c r="C1298" s="39" t="s">
        <v>58</v>
      </c>
      <c r="D1298" s="39" t="s">
        <v>3292</v>
      </c>
      <c r="E1298" s="38" t="s">
        <v>67</v>
      </c>
      <c r="F1298" s="38" t="s">
        <v>2930</v>
      </c>
      <c r="G1298" s="39">
        <v>3.65</v>
      </c>
      <c r="H1298" s="40">
        <v>0.18</v>
      </c>
      <c r="I1298" s="196"/>
    </row>
    <row r="1299" spans="1:9" x14ac:dyDescent="0.2">
      <c r="A1299" s="37" t="s">
        <v>77</v>
      </c>
      <c r="B1299" s="38" t="s">
        <v>3398</v>
      </c>
      <c r="C1299" s="39" t="s">
        <v>58</v>
      </c>
      <c r="D1299" s="39" t="s">
        <v>3399</v>
      </c>
      <c r="E1299" s="38" t="s">
        <v>67</v>
      </c>
      <c r="F1299" s="38" t="s">
        <v>6</v>
      </c>
      <c r="G1299" s="39">
        <v>5.91</v>
      </c>
      <c r="H1299" s="40">
        <v>5.91</v>
      </c>
      <c r="I1299" s="196"/>
    </row>
    <row r="1300" spans="1:9" x14ac:dyDescent="0.2">
      <c r="A1300" s="37" t="s">
        <v>1570</v>
      </c>
      <c r="B1300" s="38" t="s">
        <v>44</v>
      </c>
      <c r="C1300" s="39" t="s">
        <v>45</v>
      </c>
      <c r="D1300" s="39" t="s">
        <v>3</v>
      </c>
      <c r="E1300" s="38" t="s">
        <v>46</v>
      </c>
      <c r="F1300" s="38" t="s">
        <v>47</v>
      </c>
      <c r="G1300" s="39" t="s">
        <v>48</v>
      </c>
      <c r="H1300" s="40" t="s">
        <v>4</v>
      </c>
      <c r="I1300" s="196"/>
    </row>
    <row r="1301" spans="1:9" x14ac:dyDescent="0.2">
      <c r="A1301" s="37" t="s">
        <v>62</v>
      </c>
      <c r="B1301" s="38" t="s">
        <v>1571</v>
      </c>
      <c r="C1301" s="39" t="s">
        <v>65</v>
      </c>
      <c r="D1301" s="39" t="s">
        <v>1572</v>
      </c>
      <c r="E1301" s="38" t="s">
        <v>67</v>
      </c>
      <c r="F1301" s="38" t="s">
        <v>6</v>
      </c>
      <c r="G1301" s="39">
        <v>55.81</v>
      </c>
      <c r="H1301" s="40">
        <v>55.81</v>
      </c>
      <c r="I1301" s="196"/>
    </row>
    <row r="1302" spans="1:9" x14ac:dyDescent="0.2">
      <c r="A1302" s="37" t="s">
        <v>2319</v>
      </c>
      <c r="B1302" s="38" t="s">
        <v>2931</v>
      </c>
      <c r="C1302" s="39" t="s">
        <v>58</v>
      </c>
      <c r="D1302" s="39" t="s">
        <v>2932</v>
      </c>
      <c r="E1302" s="38" t="s">
        <v>2633</v>
      </c>
      <c r="F1302" s="38" t="s">
        <v>3333</v>
      </c>
      <c r="G1302" s="39">
        <v>25.04</v>
      </c>
      <c r="H1302" s="40">
        <v>7.01</v>
      </c>
      <c r="I1302" s="196"/>
    </row>
    <row r="1303" spans="1:9" x14ac:dyDescent="0.2">
      <c r="A1303" s="37" t="s">
        <v>2319</v>
      </c>
      <c r="B1303" s="38" t="s">
        <v>2635</v>
      </c>
      <c r="C1303" s="39" t="s">
        <v>58</v>
      </c>
      <c r="D1303" s="39" t="s">
        <v>2636</v>
      </c>
      <c r="E1303" s="38" t="s">
        <v>2633</v>
      </c>
      <c r="F1303" s="38" t="s">
        <v>3333</v>
      </c>
      <c r="G1303" s="39">
        <v>20.74</v>
      </c>
      <c r="H1303" s="40">
        <v>5.8</v>
      </c>
      <c r="I1303" s="196"/>
    </row>
    <row r="1304" spans="1:9" x14ac:dyDescent="0.2">
      <c r="A1304" s="37" t="s">
        <v>77</v>
      </c>
      <c r="B1304" s="38" t="s">
        <v>3310</v>
      </c>
      <c r="C1304" s="39" t="s">
        <v>58</v>
      </c>
      <c r="D1304" s="39" t="s">
        <v>3311</v>
      </c>
      <c r="E1304" s="38" t="s">
        <v>67</v>
      </c>
      <c r="F1304" s="38" t="s">
        <v>3400</v>
      </c>
      <c r="G1304" s="39">
        <v>76.17</v>
      </c>
      <c r="H1304" s="40">
        <v>1.7</v>
      </c>
      <c r="I1304" s="196"/>
    </row>
    <row r="1305" spans="1:9" x14ac:dyDescent="0.2">
      <c r="A1305" s="37" t="s">
        <v>77</v>
      </c>
      <c r="B1305" s="38" t="s">
        <v>3312</v>
      </c>
      <c r="C1305" s="39" t="s">
        <v>58</v>
      </c>
      <c r="D1305" s="39" t="s">
        <v>3313</v>
      </c>
      <c r="E1305" s="38" t="s">
        <v>67</v>
      </c>
      <c r="F1305" s="38" t="s">
        <v>2772</v>
      </c>
      <c r="G1305" s="39">
        <v>86.3</v>
      </c>
      <c r="H1305" s="40">
        <v>0.69</v>
      </c>
      <c r="I1305" s="196"/>
    </row>
    <row r="1306" spans="1:9" x14ac:dyDescent="0.2">
      <c r="A1306" s="37" t="s">
        <v>77</v>
      </c>
      <c r="B1306" s="38" t="s">
        <v>3401</v>
      </c>
      <c r="C1306" s="39" t="s">
        <v>58</v>
      </c>
      <c r="D1306" s="39" t="s">
        <v>3402</v>
      </c>
      <c r="E1306" s="38" t="s">
        <v>67</v>
      </c>
      <c r="F1306" s="38" t="s">
        <v>6</v>
      </c>
      <c r="G1306" s="39">
        <v>10.050000000000001</v>
      </c>
      <c r="H1306" s="40">
        <v>10.050000000000001</v>
      </c>
      <c r="I1306" s="196"/>
    </row>
    <row r="1307" spans="1:9" x14ac:dyDescent="0.2">
      <c r="A1307" s="37" t="s">
        <v>77</v>
      </c>
      <c r="B1307" s="38" t="s">
        <v>3403</v>
      </c>
      <c r="C1307" s="39" t="s">
        <v>58</v>
      </c>
      <c r="D1307" s="39" t="s">
        <v>3404</v>
      </c>
      <c r="E1307" s="38" t="s">
        <v>67</v>
      </c>
      <c r="F1307" s="38" t="s">
        <v>6</v>
      </c>
      <c r="G1307" s="39">
        <v>30.56</v>
      </c>
      <c r="H1307" s="40">
        <v>30.56</v>
      </c>
      <c r="I1307" s="196"/>
    </row>
    <row r="1308" spans="1:9" x14ac:dyDescent="0.2">
      <c r="A1308" s="37" t="s">
        <v>1636</v>
      </c>
      <c r="B1308" s="38" t="s">
        <v>44</v>
      </c>
      <c r="C1308" s="39" t="s">
        <v>45</v>
      </c>
      <c r="D1308" s="39" t="s">
        <v>3</v>
      </c>
      <c r="E1308" s="38" t="s">
        <v>46</v>
      </c>
      <c r="F1308" s="38" t="s">
        <v>47</v>
      </c>
      <c r="G1308" s="39" t="s">
        <v>48</v>
      </c>
      <c r="H1308" s="40" t="s">
        <v>4</v>
      </c>
      <c r="I1308" s="196"/>
    </row>
    <row r="1309" spans="1:9" x14ac:dyDescent="0.2">
      <c r="A1309" s="37" t="s">
        <v>62</v>
      </c>
      <c r="B1309" s="38" t="s">
        <v>1637</v>
      </c>
      <c r="C1309" s="39" t="s">
        <v>65</v>
      </c>
      <c r="D1309" s="39" t="s">
        <v>1638</v>
      </c>
      <c r="E1309" s="38" t="s">
        <v>148</v>
      </c>
      <c r="F1309" s="38" t="s">
        <v>6</v>
      </c>
      <c r="G1309" s="39">
        <v>41.49</v>
      </c>
      <c r="H1309" s="40">
        <v>41.49</v>
      </c>
      <c r="I1309" s="196"/>
    </row>
    <row r="1310" spans="1:9" x14ac:dyDescent="0.2">
      <c r="A1310" s="37" t="s">
        <v>2319</v>
      </c>
      <c r="B1310" s="38" t="s">
        <v>2990</v>
      </c>
      <c r="C1310" s="39" t="s">
        <v>58</v>
      </c>
      <c r="D1310" s="39" t="s">
        <v>2991</v>
      </c>
      <c r="E1310" s="38" t="s">
        <v>2633</v>
      </c>
      <c r="F1310" s="38" t="s">
        <v>3405</v>
      </c>
      <c r="G1310" s="39">
        <v>21.65</v>
      </c>
      <c r="H1310" s="40">
        <v>14.74</v>
      </c>
      <c r="I1310" s="196"/>
    </row>
    <row r="1311" spans="1:9" x14ac:dyDescent="0.2">
      <c r="A1311" s="37" t="s">
        <v>2319</v>
      </c>
      <c r="B1311" s="38" t="s">
        <v>2985</v>
      </c>
      <c r="C1311" s="39" t="s">
        <v>58</v>
      </c>
      <c r="D1311" s="39" t="s">
        <v>2986</v>
      </c>
      <c r="E1311" s="38" t="s">
        <v>2633</v>
      </c>
      <c r="F1311" s="38" t="s">
        <v>3405</v>
      </c>
      <c r="G1311" s="39">
        <v>29.06</v>
      </c>
      <c r="H1311" s="40">
        <v>19.79</v>
      </c>
      <c r="I1311" s="196"/>
    </row>
    <row r="1312" spans="1:9" ht="19.5" x14ac:dyDescent="0.2">
      <c r="A1312" s="37" t="s">
        <v>77</v>
      </c>
      <c r="B1312" s="38" t="s">
        <v>1741</v>
      </c>
      <c r="C1312" s="39" t="s">
        <v>58</v>
      </c>
      <c r="D1312" s="39" t="s">
        <v>1742</v>
      </c>
      <c r="E1312" s="38" t="s">
        <v>67</v>
      </c>
      <c r="F1312" s="38" t="s">
        <v>3406</v>
      </c>
      <c r="G1312" s="39">
        <v>0.28999999999999998</v>
      </c>
      <c r="H1312" s="40">
        <v>0.48</v>
      </c>
      <c r="I1312" s="196"/>
    </row>
    <row r="1313" spans="1:9" x14ac:dyDescent="0.2">
      <c r="A1313" s="37" t="s">
        <v>77</v>
      </c>
      <c r="B1313" s="38" t="s">
        <v>3407</v>
      </c>
      <c r="C1313" s="39" t="s">
        <v>472</v>
      </c>
      <c r="D1313" s="39" t="s">
        <v>3408</v>
      </c>
      <c r="E1313" s="38" t="s">
        <v>148</v>
      </c>
      <c r="F1313" s="38" t="s">
        <v>2924</v>
      </c>
      <c r="G1313" s="39">
        <v>11.72</v>
      </c>
      <c r="H1313" s="40">
        <v>4.0999999999999996</v>
      </c>
      <c r="I1313" s="196"/>
    </row>
    <row r="1314" spans="1:9" ht="19.5" x14ac:dyDescent="0.2">
      <c r="A1314" s="37" t="s">
        <v>77</v>
      </c>
      <c r="B1314" s="38" t="s">
        <v>3409</v>
      </c>
      <c r="C1314" s="39" t="s">
        <v>58</v>
      </c>
      <c r="D1314" s="39" t="s">
        <v>3410</v>
      </c>
      <c r="E1314" s="38" t="s">
        <v>67</v>
      </c>
      <c r="F1314" s="38" t="s">
        <v>3406</v>
      </c>
      <c r="G1314" s="39">
        <v>1.43</v>
      </c>
      <c r="H1314" s="40">
        <v>2.38</v>
      </c>
      <c r="I1314" s="196"/>
    </row>
    <row r="1315" spans="1:9" x14ac:dyDescent="0.2">
      <c r="A1315" s="37" t="s">
        <v>1644</v>
      </c>
      <c r="B1315" s="38" t="s">
        <v>44</v>
      </c>
      <c r="C1315" s="39" t="s">
        <v>45</v>
      </c>
      <c r="D1315" s="39" t="s">
        <v>3</v>
      </c>
      <c r="E1315" s="38" t="s">
        <v>46</v>
      </c>
      <c r="F1315" s="38" t="s">
        <v>47</v>
      </c>
      <c r="G1315" s="39" t="s">
        <v>48</v>
      </c>
      <c r="H1315" s="40" t="s">
        <v>4</v>
      </c>
      <c r="I1315" s="196"/>
    </row>
    <row r="1316" spans="1:9" ht="19.5" x14ac:dyDescent="0.2">
      <c r="A1316" s="37" t="s">
        <v>62</v>
      </c>
      <c r="B1316" s="38" t="s">
        <v>1645</v>
      </c>
      <c r="C1316" s="39" t="s">
        <v>65</v>
      </c>
      <c r="D1316" s="39" t="s">
        <v>1646</v>
      </c>
      <c r="E1316" s="38" t="s">
        <v>67</v>
      </c>
      <c r="F1316" s="38" t="s">
        <v>6</v>
      </c>
      <c r="G1316" s="39">
        <v>21.68</v>
      </c>
      <c r="H1316" s="40">
        <v>21.68</v>
      </c>
      <c r="I1316" s="196"/>
    </row>
    <row r="1317" spans="1:9" x14ac:dyDescent="0.2">
      <c r="A1317" s="37" t="s">
        <v>2319</v>
      </c>
      <c r="B1317" s="38" t="s">
        <v>2985</v>
      </c>
      <c r="C1317" s="39" t="s">
        <v>58</v>
      </c>
      <c r="D1317" s="39" t="s">
        <v>2986</v>
      </c>
      <c r="E1317" s="38" t="s">
        <v>2633</v>
      </c>
      <c r="F1317" s="38" t="s">
        <v>2964</v>
      </c>
      <c r="G1317" s="39">
        <v>29.06</v>
      </c>
      <c r="H1317" s="40">
        <v>8.7100000000000009</v>
      </c>
      <c r="I1317" s="196"/>
    </row>
    <row r="1318" spans="1:9" x14ac:dyDescent="0.2">
      <c r="A1318" s="37" t="s">
        <v>2319</v>
      </c>
      <c r="B1318" s="38" t="s">
        <v>2990</v>
      </c>
      <c r="C1318" s="39" t="s">
        <v>58</v>
      </c>
      <c r="D1318" s="39" t="s">
        <v>2991</v>
      </c>
      <c r="E1318" s="38" t="s">
        <v>2633</v>
      </c>
      <c r="F1318" s="38" t="s">
        <v>2964</v>
      </c>
      <c r="G1318" s="39">
        <v>21.65</v>
      </c>
      <c r="H1318" s="40">
        <v>6.49</v>
      </c>
      <c r="I1318" s="196"/>
    </row>
    <row r="1319" spans="1:9" ht="19.5" x14ac:dyDescent="0.2">
      <c r="A1319" s="37" t="s">
        <v>77</v>
      </c>
      <c r="B1319" s="38" t="s">
        <v>3411</v>
      </c>
      <c r="C1319" s="39" t="s">
        <v>58</v>
      </c>
      <c r="D1319" s="39" t="s">
        <v>1646</v>
      </c>
      <c r="E1319" s="38" t="s">
        <v>67</v>
      </c>
      <c r="F1319" s="38" t="s">
        <v>6</v>
      </c>
      <c r="G1319" s="39">
        <v>6.48</v>
      </c>
      <c r="H1319" s="40">
        <v>6.48</v>
      </c>
      <c r="I1319" s="196"/>
    </row>
    <row r="1320" spans="1:9" x14ac:dyDescent="0.2">
      <c r="A1320" s="37" t="s">
        <v>1653</v>
      </c>
      <c r="B1320" s="38" t="s">
        <v>44</v>
      </c>
      <c r="C1320" s="39" t="s">
        <v>45</v>
      </c>
      <c r="D1320" s="39" t="s">
        <v>3</v>
      </c>
      <c r="E1320" s="38" t="s">
        <v>46</v>
      </c>
      <c r="F1320" s="38" t="s">
        <v>47</v>
      </c>
      <c r="G1320" s="39" t="s">
        <v>48</v>
      </c>
      <c r="H1320" s="40" t="s">
        <v>4</v>
      </c>
      <c r="I1320" s="196"/>
    </row>
    <row r="1321" spans="1:9" x14ac:dyDescent="0.2">
      <c r="A1321" s="37" t="s">
        <v>62</v>
      </c>
      <c r="B1321" s="38" t="s">
        <v>1654</v>
      </c>
      <c r="C1321" s="39" t="s">
        <v>65</v>
      </c>
      <c r="D1321" s="39" t="s">
        <v>1655</v>
      </c>
      <c r="E1321" s="38" t="s">
        <v>67</v>
      </c>
      <c r="F1321" s="38" t="s">
        <v>6</v>
      </c>
      <c r="G1321" s="39">
        <v>98.05</v>
      </c>
      <c r="H1321" s="40">
        <v>98.05</v>
      </c>
      <c r="I1321" s="196"/>
    </row>
    <row r="1322" spans="1:9" x14ac:dyDescent="0.2">
      <c r="A1322" s="37" t="s">
        <v>2319</v>
      </c>
      <c r="B1322" s="38" t="s">
        <v>2985</v>
      </c>
      <c r="C1322" s="39" t="s">
        <v>58</v>
      </c>
      <c r="D1322" s="39" t="s">
        <v>2986</v>
      </c>
      <c r="E1322" s="38" t="s">
        <v>2633</v>
      </c>
      <c r="F1322" s="38" t="s">
        <v>1711</v>
      </c>
      <c r="G1322" s="39">
        <v>29.06</v>
      </c>
      <c r="H1322" s="40">
        <v>7.26</v>
      </c>
      <c r="I1322" s="196"/>
    </row>
    <row r="1323" spans="1:9" x14ac:dyDescent="0.2">
      <c r="A1323" s="37" t="s">
        <v>2319</v>
      </c>
      <c r="B1323" s="38" t="s">
        <v>2990</v>
      </c>
      <c r="C1323" s="39" t="s">
        <v>58</v>
      </c>
      <c r="D1323" s="39" t="s">
        <v>2991</v>
      </c>
      <c r="E1323" s="38" t="s">
        <v>2633</v>
      </c>
      <c r="F1323" s="38" t="s">
        <v>1711</v>
      </c>
      <c r="G1323" s="39">
        <v>21.65</v>
      </c>
      <c r="H1323" s="40">
        <v>5.41</v>
      </c>
      <c r="I1323" s="196"/>
    </row>
    <row r="1324" spans="1:9" x14ac:dyDescent="0.2">
      <c r="A1324" s="37" t="s">
        <v>77</v>
      </c>
      <c r="B1324" s="38" t="s">
        <v>3412</v>
      </c>
      <c r="C1324" s="39" t="s">
        <v>58</v>
      </c>
      <c r="D1324" s="39" t="s">
        <v>3413</v>
      </c>
      <c r="E1324" s="38" t="s">
        <v>67</v>
      </c>
      <c r="F1324" s="38" t="s">
        <v>6</v>
      </c>
      <c r="G1324" s="39">
        <v>85.38</v>
      </c>
      <c r="H1324" s="40">
        <v>85.38</v>
      </c>
      <c r="I1324" s="196"/>
    </row>
    <row r="1325" spans="1:9" x14ac:dyDescent="0.2">
      <c r="A1325" s="37" t="s">
        <v>1673</v>
      </c>
      <c r="B1325" s="38" t="s">
        <v>44</v>
      </c>
      <c r="C1325" s="39" t="s">
        <v>45</v>
      </c>
      <c r="D1325" s="39" t="s">
        <v>3</v>
      </c>
      <c r="E1325" s="38" t="s">
        <v>46</v>
      </c>
      <c r="F1325" s="38" t="s">
        <v>47</v>
      </c>
      <c r="G1325" s="39" t="s">
        <v>48</v>
      </c>
      <c r="H1325" s="40" t="s">
        <v>4</v>
      </c>
      <c r="I1325" s="196"/>
    </row>
    <row r="1326" spans="1:9" x14ac:dyDescent="0.2">
      <c r="A1326" s="37" t="s">
        <v>62</v>
      </c>
      <c r="B1326" s="38" t="s">
        <v>1674</v>
      </c>
      <c r="C1326" s="39" t="s">
        <v>65</v>
      </c>
      <c r="D1326" s="39" t="s">
        <v>1675</v>
      </c>
      <c r="E1326" s="38" t="s">
        <v>67</v>
      </c>
      <c r="F1326" s="38" t="s">
        <v>6</v>
      </c>
      <c r="G1326" s="39">
        <v>1242.9100000000001</v>
      </c>
      <c r="H1326" s="40">
        <v>1242.9100000000001</v>
      </c>
      <c r="I1326" s="196"/>
    </row>
    <row r="1327" spans="1:9" ht="19.5" x14ac:dyDescent="0.2">
      <c r="A1327" s="37" t="s">
        <v>2319</v>
      </c>
      <c r="B1327" s="38" t="s">
        <v>3414</v>
      </c>
      <c r="C1327" s="39" t="s">
        <v>58</v>
      </c>
      <c r="D1327" s="39" t="s">
        <v>3415</v>
      </c>
      <c r="E1327" s="38" t="s">
        <v>2633</v>
      </c>
      <c r="F1327" s="38" t="s">
        <v>3416</v>
      </c>
      <c r="G1327" s="39">
        <v>1.89</v>
      </c>
      <c r="H1327" s="40">
        <v>15.65</v>
      </c>
      <c r="I1327" s="196"/>
    </row>
    <row r="1328" spans="1:9" x14ac:dyDescent="0.2">
      <c r="A1328" s="37" t="s">
        <v>77</v>
      </c>
      <c r="B1328" s="38" t="s">
        <v>3417</v>
      </c>
      <c r="C1328" s="39" t="s">
        <v>3024</v>
      </c>
      <c r="D1328" s="39" t="s">
        <v>3418</v>
      </c>
      <c r="E1328" s="38" t="s">
        <v>2633</v>
      </c>
      <c r="F1328" s="38" t="s">
        <v>3416</v>
      </c>
      <c r="G1328" s="39">
        <v>133.44</v>
      </c>
      <c r="H1328" s="40">
        <v>1105.28</v>
      </c>
      <c r="I1328" s="196"/>
    </row>
    <row r="1329" spans="1:9" x14ac:dyDescent="0.2">
      <c r="A1329" s="37" t="s">
        <v>77</v>
      </c>
      <c r="B1329" s="38" t="s">
        <v>3419</v>
      </c>
      <c r="C1329" s="39" t="s">
        <v>58</v>
      </c>
      <c r="D1329" s="39" t="s">
        <v>3420</v>
      </c>
      <c r="E1329" s="38" t="s">
        <v>2633</v>
      </c>
      <c r="F1329" s="38" t="s">
        <v>3416</v>
      </c>
      <c r="G1329" s="39">
        <v>1.43</v>
      </c>
      <c r="H1329" s="40">
        <v>11.84</v>
      </c>
      <c r="I1329" s="196"/>
    </row>
    <row r="1330" spans="1:9" x14ac:dyDescent="0.2">
      <c r="A1330" s="37" t="s">
        <v>77</v>
      </c>
      <c r="B1330" s="38" t="s">
        <v>3421</v>
      </c>
      <c r="C1330" s="39" t="s">
        <v>58</v>
      </c>
      <c r="D1330" s="39" t="s">
        <v>3422</v>
      </c>
      <c r="E1330" s="38" t="s">
        <v>2633</v>
      </c>
      <c r="F1330" s="38" t="s">
        <v>3416</v>
      </c>
      <c r="G1330" s="39">
        <v>0.08</v>
      </c>
      <c r="H1330" s="40">
        <v>0.66</v>
      </c>
      <c r="I1330" s="196"/>
    </row>
    <row r="1331" spans="1:9" ht="19.5" x14ac:dyDescent="0.2">
      <c r="A1331" s="37" t="s">
        <v>77</v>
      </c>
      <c r="B1331" s="38" t="s">
        <v>3423</v>
      </c>
      <c r="C1331" s="39" t="s">
        <v>58</v>
      </c>
      <c r="D1331" s="39" t="s">
        <v>3424</v>
      </c>
      <c r="E1331" s="38" t="s">
        <v>2633</v>
      </c>
      <c r="F1331" s="38" t="s">
        <v>3416</v>
      </c>
      <c r="G1331" s="39">
        <v>0.01</v>
      </c>
      <c r="H1331" s="40">
        <v>0.08</v>
      </c>
      <c r="I1331" s="196"/>
    </row>
    <row r="1332" spans="1:9" x14ac:dyDescent="0.2">
      <c r="A1332" s="37" t="s">
        <v>77</v>
      </c>
      <c r="B1332" s="38" t="s">
        <v>3425</v>
      </c>
      <c r="C1332" s="39" t="s">
        <v>58</v>
      </c>
      <c r="D1332" s="39" t="s">
        <v>3426</v>
      </c>
      <c r="E1332" s="38" t="s">
        <v>2633</v>
      </c>
      <c r="F1332" s="38" t="s">
        <v>3416</v>
      </c>
      <c r="G1332" s="39">
        <v>0.77</v>
      </c>
      <c r="H1332" s="40">
        <v>6.37</v>
      </c>
      <c r="I1332" s="196"/>
    </row>
    <row r="1333" spans="1:9" ht="19.5" x14ac:dyDescent="0.2">
      <c r="A1333" s="37" t="s">
        <v>77</v>
      </c>
      <c r="B1333" s="38" t="s">
        <v>3427</v>
      </c>
      <c r="C1333" s="39" t="s">
        <v>65</v>
      </c>
      <c r="D1333" s="39" t="s">
        <v>3428</v>
      </c>
      <c r="E1333" s="38" t="s">
        <v>67</v>
      </c>
      <c r="F1333" s="38" t="s">
        <v>6</v>
      </c>
      <c r="G1333" s="39">
        <v>103.03</v>
      </c>
      <c r="H1333" s="40">
        <v>103.03</v>
      </c>
      <c r="I1333" s="196"/>
    </row>
    <row r="1334" spans="1:9" x14ac:dyDescent="0.2">
      <c r="A1334" s="37" t="s">
        <v>1677</v>
      </c>
      <c r="B1334" s="38" t="s">
        <v>44</v>
      </c>
      <c r="C1334" s="39" t="s">
        <v>45</v>
      </c>
      <c r="D1334" s="39" t="s">
        <v>3</v>
      </c>
      <c r="E1334" s="38" t="s">
        <v>46</v>
      </c>
      <c r="F1334" s="38" t="s">
        <v>47</v>
      </c>
      <c r="G1334" s="39" t="s">
        <v>48</v>
      </c>
      <c r="H1334" s="40" t="s">
        <v>4</v>
      </c>
      <c r="I1334" s="196"/>
    </row>
    <row r="1335" spans="1:9" x14ac:dyDescent="0.2">
      <c r="A1335" s="37" t="s">
        <v>62</v>
      </c>
      <c r="B1335" s="38" t="s">
        <v>3429</v>
      </c>
      <c r="C1335" s="39" t="s">
        <v>65</v>
      </c>
      <c r="D1335" s="39" t="s">
        <v>1679</v>
      </c>
      <c r="E1335" s="38" t="s">
        <v>67</v>
      </c>
      <c r="F1335" s="38" t="s">
        <v>6</v>
      </c>
      <c r="G1335" s="39">
        <v>58.85</v>
      </c>
      <c r="H1335" s="40">
        <v>58.85</v>
      </c>
      <c r="I1335" s="196"/>
    </row>
    <row r="1336" spans="1:9" x14ac:dyDescent="0.2">
      <c r="A1336" s="37" t="s">
        <v>2319</v>
      </c>
      <c r="B1336" s="38" t="s">
        <v>2985</v>
      </c>
      <c r="C1336" s="39" t="s">
        <v>58</v>
      </c>
      <c r="D1336" s="39" t="s">
        <v>2986</v>
      </c>
      <c r="E1336" s="38" t="s">
        <v>2633</v>
      </c>
      <c r="F1336" s="38" t="s">
        <v>2960</v>
      </c>
      <c r="G1336" s="39">
        <v>29.06</v>
      </c>
      <c r="H1336" s="40">
        <v>14.53</v>
      </c>
      <c r="I1336" s="196"/>
    </row>
    <row r="1337" spans="1:9" x14ac:dyDescent="0.2">
      <c r="A1337" s="37" t="s">
        <v>2319</v>
      </c>
      <c r="B1337" s="38" t="s">
        <v>2990</v>
      </c>
      <c r="C1337" s="39" t="s">
        <v>58</v>
      </c>
      <c r="D1337" s="39" t="s">
        <v>2991</v>
      </c>
      <c r="E1337" s="38" t="s">
        <v>2633</v>
      </c>
      <c r="F1337" s="38" t="s">
        <v>2960</v>
      </c>
      <c r="G1337" s="39">
        <v>21.65</v>
      </c>
      <c r="H1337" s="40">
        <v>10.82</v>
      </c>
      <c r="I1337" s="196"/>
    </row>
    <row r="1338" spans="1:9" x14ac:dyDescent="0.2">
      <c r="A1338" s="37" t="s">
        <v>77</v>
      </c>
      <c r="B1338" s="38" t="s">
        <v>3430</v>
      </c>
      <c r="C1338" s="39" t="s">
        <v>472</v>
      </c>
      <c r="D1338" s="39" t="s">
        <v>3431</v>
      </c>
      <c r="E1338" s="38" t="s">
        <v>67</v>
      </c>
      <c r="F1338" s="38" t="s">
        <v>6</v>
      </c>
      <c r="G1338" s="39">
        <v>1.94</v>
      </c>
      <c r="H1338" s="40">
        <v>1.94</v>
      </c>
      <c r="I1338" s="196"/>
    </row>
    <row r="1339" spans="1:9" x14ac:dyDescent="0.2">
      <c r="A1339" s="37" t="s">
        <v>77</v>
      </c>
      <c r="B1339" s="38" t="s">
        <v>3432</v>
      </c>
      <c r="C1339" s="39" t="s">
        <v>472</v>
      </c>
      <c r="D1339" s="39" t="s">
        <v>3433</v>
      </c>
      <c r="E1339" s="38" t="s">
        <v>67</v>
      </c>
      <c r="F1339" s="38" t="s">
        <v>3334</v>
      </c>
      <c r="G1339" s="39">
        <v>129.91</v>
      </c>
      <c r="H1339" s="40">
        <v>1.29</v>
      </c>
      <c r="I1339" s="196"/>
    </row>
    <row r="1340" spans="1:9" x14ac:dyDescent="0.2">
      <c r="A1340" s="37" t="s">
        <v>77</v>
      </c>
      <c r="B1340" s="38" t="s">
        <v>3434</v>
      </c>
      <c r="C1340" s="39" t="s">
        <v>472</v>
      </c>
      <c r="D1340" s="39" t="s">
        <v>3435</v>
      </c>
      <c r="E1340" s="38" t="s">
        <v>67</v>
      </c>
      <c r="F1340" s="38" t="s">
        <v>3436</v>
      </c>
      <c r="G1340" s="39">
        <v>190.48</v>
      </c>
      <c r="H1340" s="40">
        <v>2.38</v>
      </c>
      <c r="I1340" s="196"/>
    </row>
    <row r="1341" spans="1:9" x14ac:dyDescent="0.2">
      <c r="A1341" s="37" t="s">
        <v>77</v>
      </c>
      <c r="B1341" s="38" t="s">
        <v>3437</v>
      </c>
      <c r="C1341" s="39" t="s">
        <v>472</v>
      </c>
      <c r="D1341" s="39" t="s">
        <v>3438</v>
      </c>
      <c r="E1341" s="38" t="s">
        <v>67</v>
      </c>
      <c r="F1341" s="38" t="s">
        <v>6</v>
      </c>
      <c r="G1341" s="39">
        <v>27.89</v>
      </c>
      <c r="H1341" s="40">
        <v>27.89</v>
      </c>
      <c r="I1341" s="196"/>
    </row>
    <row r="1342" spans="1:9" x14ac:dyDescent="0.2">
      <c r="A1342" s="37" t="s">
        <v>1681</v>
      </c>
      <c r="B1342" s="38" t="s">
        <v>44</v>
      </c>
      <c r="C1342" s="39" t="s">
        <v>45</v>
      </c>
      <c r="D1342" s="39" t="s">
        <v>3</v>
      </c>
      <c r="E1342" s="38" t="s">
        <v>46</v>
      </c>
      <c r="F1342" s="38" t="s">
        <v>47</v>
      </c>
      <c r="G1342" s="39" t="s">
        <v>48</v>
      </c>
      <c r="H1342" s="40" t="s">
        <v>4</v>
      </c>
      <c r="I1342" s="196"/>
    </row>
    <row r="1343" spans="1:9" x14ac:dyDescent="0.2">
      <c r="A1343" s="37" t="s">
        <v>62</v>
      </c>
      <c r="B1343" s="38" t="s">
        <v>1682</v>
      </c>
      <c r="C1343" s="39" t="s">
        <v>65</v>
      </c>
      <c r="D1343" s="39" t="s">
        <v>1683</v>
      </c>
      <c r="E1343" s="38" t="s">
        <v>67</v>
      </c>
      <c r="F1343" s="38" t="s">
        <v>6</v>
      </c>
      <c r="G1343" s="39">
        <v>23.55</v>
      </c>
      <c r="H1343" s="40">
        <v>23.55</v>
      </c>
      <c r="I1343" s="196"/>
    </row>
    <row r="1344" spans="1:9" x14ac:dyDescent="0.2">
      <c r="A1344" s="37" t="s">
        <v>2319</v>
      </c>
      <c r="B1344" s="38" t="s">
        <v>2990</v>
      </c>
      <c r="C1344" s="39" t="s">
        <v>58</v>
      </c>
      <c r="D1344" s="39" t="s">
        <v>2991</v>
      </c>
      <c r="E1344" s="38" t="s">
        <v>2633</v>
      </c>
      <c r="F1344" s="38" t="s">
        <v>2964</v>
      </c>
      <c r="G1344" s="39">
        <v>21.65</v>
      </c>
      <c r="H1344" s="40">
        <v>6.49</v>
      </c>
      <c r="I1344" s="196"/>
    </row>
    <row r="1345" spans="1:9" x14ac:dyDescent="0.2">
      <c r="A1345" s="37" t="s">
        <v>2319</v>
      </c>
      <c r="B1345" s="38" t="s">
        <v>2985</v>
      </c>
      <c r="C1345" s="39" t="s">
        <v>58</v>
      </c>
      <c r="D1345" s="39" t="s">
        <v>2986</v>
      </c>
      <c r="E1345" s="38" t="s">
        <v>2633</v>
      </c>
      <c r="F1345" s="38" t="s">
        <v>2964</v>
      </c>
      <c r="G1345" s="39">
        <v>29.06</v>
      </c>
      <c r="H1345" s="40">
        <v>8.7100000000000009</v>
      </c>
      <c r="I1345" s="196"/>
    </row>
    <row r="1346" spans="1:9" x14ac:dyDescent="0.2">
      <c r="A1346" s="37" t="s">
        <v>77</v>
      </c>
      <c r="B1346" s="38" t="s">
        <v>3439</v>
      </c>
      <c r="C1346" s="39" t="s">
        <v>58</v>
      </c>
      <c r="D1346" s="39" t="s">
        <v>3440</v>
      </c>
      <c r="E1346" s="38" t="s">
        <v>67</v>
      </c>
      <c r="F1346" s="38" t="s">
        <v>6</v>
      </c>
      <c r="G1346" s="39">
        <v>8.35</v>
      </c>
      <c r="H1346" s="40">
        <v>8.35</v>
      </c>
      <c r="I1346" s="196"/>
    </row>
    <row r="1347" spans="1:9" x14ac:dyDescent="0.2">
      <c r="A1347" s="37" t="s">
        <v>1708</v>
      </c>
      <c r="B1347" s="38" t="s">
        <v>44</v>
      </c>
      <c r="C1347" s="39" t="s">
        <v>45</v>
      </c>
      <c r="D1347" s="39" t="s">
        <v>3</v>
      </c>
      <c r="E1347" s="38" t="s">
        <v>46</v>
      </c>
      <c r="F1347" s="38" t="s">
        <v>47</v>
      </c>
      <c r="G1347" s="39" t="s">
        <v>48</v>
      </c>
      <c r="H1347" s="40" t="s">
        <v>4</v>
      </c>
      <c r="I1347" s="196"/>
    </row>
    <row r="1348" spans="1:9" x14ac:dyDescent="0.2">
      <c r="A1348" s="37" t="s">
        <v>62</v>
      </c>
      <c r="B1348" s="38" t="s">
        <v>1709</v>
      </c>
      <c r="C1348" s="39" t="s">
        <v>65</v>
      </c>
      <c r="D1348" s="39" t="s">
        <v>1710</v>
      </c>
      <c r="E1348" s="38" t="s">
        <v>67</v>
      </c>
      <c r="F1348" s="38" t="s">
        <v>6</v>
      </c>
      <c r="G1348" s="39">
        <v>0.2</v>
      </c>
      <c r="H1348" s="40">
        <v>0.2</v>
      </c>
      <c r="I1348" s="196"/>
    </row>
    <row r="1349" spans="1:9" x14ac:dyDescent="0.2">
      <c r="A1349" s="37" t="s">
        <v>77</v>
      </c>
      <c r="B1349" s="38" t="s">
        <v>3441</v>
      </c>
      <c r="C1349" s="39" t="s">
        <v>3442</v>
      </c>
      <c r="D1349" s="39" t="s">
        <v>3443</v>
      </c>
      <c r="E1349" s="38" t="s">
        <v>399</v>
      </c>
      <c r="F1349" s="38" t="s">
        <v>6</v>
      </c>
      <c r="G1349" s="39">
        <v>0.20430000000000001</v>
      </c>
      <c r="H1349" s="40">
        <v>0.2</v>
      </c>
      <c r="I1349" s="196"/>
    </row>
    <row r="1350" spans="1:9" x14ac:dyDescent="0.2">
      <c r="A1350" s="37" t="s">
        <v>1712</v>
      </c>
      <c r="B1350" s="38" t="s">
        <v>44</v>
      </c>
      <c r="C1350" s="39" t="s">
        <v>45</v>
      </c>
      <c r="D1350" s="39" t="s">
        <v>3</v>
      </c>
      <c r="E1350" s="38" t="s">
        <v>46</v>
      </c>
      <c r="F1350" s="38" t="s">
        <v>47</v>
      </c>
      <c r="G1350" s="39" t="s">
        <v>48</v>
      </c>
      <c r="H1350" s="40" t="s">
        <v>4</v>
      </c>
      <c r="I1350" s="196"/>
    </row>
    <row r="1351" spans="1:9" x14ac:dyDescent="0.2">
      <c r="A1351" s="37" t="s">
        <v>62</v>
      </c>
      <c r="B1351" s="38" t="s">
        <v>1713</v>
      </c>
      <c r="C1351" s="39" t="s">
        <v>65</v>
      </c>
      <c r="D1351" s="39" t="s">
        <v>1714</v>
      </c>
      <c r="E1351" s="38" t="s">
        <v>67</v>
      </c>
      <c r="F1351" s="38" t="s">
        <v>6</v>
      </c>
      <c r="G1351" s="39">
        <v>83.28</v>
      </c>
      <c r="H1351" s="40">
        <v>83.28</v>
      </c>
      <c r="I1351" s="196"/>
    </row>
    <row r="1352" spans="1:9" x14ac:dyDescent="0.2">
      <c r="A1352" s="37" t="s">
        <v>2319</v>
      </c>
      <c r="B1352" s="38" t="s">
        <v>3279</v>
      </c>
      <c r="C1352" s="39" t="s">
        <v>58</v>
      </c>
      <c r="D1352" s="39" t="s">
        <v>3280</v>
      </c>
      <c r="E1352" s="38" t="s">
        <v>2633</v>
      </c>
      <c r="F1352" s="38" t="s">
        <v>2378</v>
      </c>
      <c r="G1352" s="39">
        <v>31.7</v>
      </c>
      <c r="H1352" s="40">
        <v>6.34</v>
      </c>
      <c r="I1352" s="196"/>
    </row>
    <row r="1353" spans="1:9" ht="19.5" x14ac:dyDescent="0.2">
      <c r="A1353" s="37" t="s">
        <v>77</v>
      </c>
      <c r="B1353" s="38" t="s">
        <v>3444</v>
      </c>
      <c r="C1353" s="39" t="s">
        <v>65</v>
      </c>
      <c r="D1353" s="39" t="s">
        <v>3445</v>
      </c>
      <c r="E1353" s="38" t="s">
        <v>67</v>
      </c>
      <c r="F1353" s="38" t="s">
        <v>6</v>
      </c>
      <c r="G1353" s="39">
        <v>76.94</v>
      </c>
      <c r="H1353" s="40">
        <v>76.94</v>
      </c>
      <c r="I1353" s="196"/>
    </row>
    <row r="1354" spans="1:9" x14ac:dyDescent="0.2">
      <c r="A1354" s="37" t="s">
        <v>1716</v>
      </c>
      <c r="B1354" s="38" t="s">
        <v>44</v>
      </c>
      <c r="C1354" s="39" t="s">
        <v>45</v>
      </c>
      <c r="D1354" s="39" t="s">
        <v>3</v>
      </c>
      <c r="E1354" s="38" t="s">
        <v>46</v>
      </c>
      <c r="F1354" s="38" t="s">
        <v>47</v>
      </c>
      <c r="G1354" s="39" t="s">
        <v>48</v>
      </c>
      <c r="H1354" s="40" t="s">
        <v>4</v>
      </c>
      <c r="I1354" s="196"/>
    </row>
    <row r="1355" spans="1:9" x14ac:dyDescent="0.2">
      <c r="A1355" s="37" t="s">
        <v>62</v>
      </c>
      <c r="B1355" s="38" t="s">
        <v>1717</v>
      </c>
      <c r="C1355" s="39" t="s">
        <v>65</v>
      </c>
      <c r="D1355" s="39" t="s">
        <v>1718</v>
      </c>
      <c r="E1355" s="38" t="s">
        <v>67</v>
      </c>
      <c r="F1355" s="38" t="s">
        <v>6</v>
      </c>
      <c r="G1355" s="39">
        <v>117.02</v>
      </c>
      <c r="H1355" s="40">
        <v>117.02</v>
      </c>
      <c r="I1355" s="196"/>
    </row>
    <row r="1356" spans="1:9" x14ac:dyDescent="0.2">
      <c r="A1356" s="37" t="s">
        <v>2319</v>
      </c>
      <c r="B1356" s="38" t="s">
        <v>3279</v>
      </c>
      <c r="C1356" s="39" t="s">
        <v>58</v>
      </c>
      <c r="D1356" s="39" t="s">
        <v>3280</v>
      </c>
      <c r="E1356" s="38" t="s">
        <v>2633</v>
      </c>
      <c r="F1356" s="38" t="s">
        <v>2378</v>
      </c>
      <c r="G1356" s="39">
        <v>31.7</v>
      </c>
      <c r="H1356" s="40">
        <v>6.34</v>
      </c>
      <c r="I1356" s="196"/>
    </row>
    <row r="1357" spans="1:9" ht="19.5" x14ac:dyDescent="0.2">
      <c r="A1357" s="37" t="s">
        <v>77</v>
      </c>
      <c r="B1357" s="38" t="s">
        <v>3446</v>
      </c>
      <c r="C1357" s="39" t="s">
        <v>65</v>
      </c>
      <c r="D1357" s="39" t="s">
        <v>3447</v>
      </c>
      <c r="E1357" s="38" t="s">
        <v>67</v>
      </c>
      <c r="F1357" s="38" t="s">
        <v>6</v>
      </c>
      <c r="G1357" s="39">
        <v>110.68</v>
      </c>
      <c r="H1357" s="40">
        <v>110.68</v>
      </c>
      <c r="I1357" s="196"/>
    </row>
    <row r="1358" spans="1:9" x14ac:dyDescent="0.2">
      <c r="A1358" s="37" t="s">
        <v>1755</v>
      </c>
      <c r="B1358" s="38" t="s">
        <v>44</v>
      </c>
      <c r="C1358" s="39" t="s">
        <v>45</v>
      </c>
      <c r="D1358" s="39" t="s">
        <v>3</v>
      </c>
      <c r="E1358" s="38" t="s">
        <v>46</v>
      </c>
      <c r="F1358" s="38" t="s">
        <v>47</v>
      </c>
      <c r="G1358" s="39" t="s">
        <v>48</v>
      </c>
      <c r="H1358" s="40" t="s">
        <v>4</v>
      </c>
      <c r="I1358" s="196"/>
    </row>
    <row r="1359" spans="1:9" ht="19.5" x14ac:dyDescent="0.2">
      <c r="A1359" s="37" t="s">
        <v>62</v>
      </c>
      <c r="B1359" s="38" t="s">
        <v>1756</v>
      </c>
      <c r="C1359" s="39" t="s">
        <v>65</v>
      </c>
      <c r="D1359" s="39" t="s">
        <v>1757</v>
      </c>
      <c r="E1359" s="38" t="s">
        <v>67</v>
      </c>
      <c r="F1359" s="38" t="s">
        <v>6</v>
      </c>
      <c r="G1359" s="39">
        <v>64.05</v>
      </c>
      <c r="H1359" s="40">
        <v>64.05</v>
      </c>
      <c r="I1359" s="196"/>
    </row>
    <row r="1360" spans="1:9" x14ac:dyDescent="0.2">
      <c r="A1360" s="37" t="s">
        <v>2319</v>
      </c>
      <c r="B1360" s="38" t="s">
        <v>2985</v>
      </c>
      <c r="C1360" s="39" t="s">
        <v>58</v>
      </c>
      <c r="D1360" s="39" t="s">
        <v>2986</v>
      </c>
      <c r="E1360" s="38" t="s">
        <v>2633</v>
      </c>
      <c r="F1360" s="38" t="s">
        <v>3448</v>
      </c>
      <c r="G1360" s="39">
        <v>29.06</v>
      </c>
      <c r="H1360" s="40">
        <v>26.15</v>
      </c>
      <c r="I1360" s="196"/>
    </row>
    <row r="1361" spans="1:9" x14ac:dyDescent="0.2">
      <c r="A1361" s="37" t="s">
        <v>2319</v>
      </c>
      <c r="B1361" s="38" t="s">
        <v>2990</v>
      </c>
      <c r="C1361" s="39" t="s">
        <v>58</v>
      </c>
      <c r="D1361" s="39" t="s">
        <v>2991</v>
      </c>
      <c r="E1361" s="38" t="s">
        <v>2633</v>
      </c>
      <c r="F1361" s="38" t="s">
        <v>3449</v>
      </c>
      <c r="G1361" s="39">
        <v>21.65</v>
      </c>
      <c r="H1361" s="40">
        <v>9.74</v>
      </c>
      <c r="I1361" s="196"/>
    </row>
    <row r="1362" spans="1:9" ht="19.5" x14ac:dyDescent="0.2">
      <c r="A1362" s="37" t="s">
        <v>77</v>
      </c>
      <c r="B1362" s="38" t="s">
        <v>3450</v>
      </c>
      <c r="C1362" s="39" t="s">
        <v>58</v>
      </c>
      <c r="D1362" s="39" t="s">
        <v>3451</v>
      </c>
      <c r="E1362" s="38" t="s">
        <v>67</v>
      </c>
      <c r="F1362" s="38" t="s">
        <v>6</v>
      </c>
      <c r="G1362" s="39">
        <v>28.16</v>
      </c>
      <c r="H1362" s="40">
        <v>28.16</v>
      </c>
      <c r="I1362" s="196"/>
    </row>
    <row r="1363" spans="1:9" x14ac:dyDescent="0.2">
      <c r="A1363" s="37" t="s">
        <v>1763</v>
      </c>
      <c r="B1363" s="38" t="s">
        <v>44</v>
      </c>
      <c r="C1363" s="39" t="s">
        <v>45</v>
      </c>
      <c r="D1363" s="39" t="s">
        <v>3</v>
      </c>
      <c r="E1363" s="38" t="s">
        <v>46</v>
      </c>
      <c r="F1363" s="38" t="s">
        <v>47</v>
      </c>
      <c r="G1363" s="39" t="s">
        <v>48</v>
      </c>
      <c r="H1363" s="40" t="s">
        <v>4</v>
      </c>
      <c r="I1363" s="196"/>
    </row>
    <row r="1364" spans="1:9" ht="19.5" x14ac:dyDescent="0.2">
      <c r="A1364" s="37" t="s">
        <v>62</v>
      </c>
      <c r="B1364" s="38" t="s">
        <v>1764</v>
      </c>
      <c r="C1364" s="39" t="s">
        <v>65</v>
      </c>
      <c r="D1364" s="39" t="s">
        <v>1765</v>
      </c>
      <c r="E1364" s="38" t="s">
        <v>67</v>
      </c>
      <c r="F1364" s="38" t="s">
        <v>6</v>
      </c>
      <c r="G1364" s="39">
        <v>60.76</v>
      </c>
      <c r="H1364" s="40">
        <v>60.76</v>
      </c>
      <c r="I1364" s="196"/>
    </row>
    <row r="1365" spans="1:9" x14ac:dyDescent="0.2">
      <c r="A1365" s="37" t="s">
        <v>2319</v>
      </c>
      <c r="B1365" s="38" t="s">
        <v>2985</v>
      </c>
      <c r="C1365" s="39" t="s">
        <v>58</v>
      </c>
      <c r="D1365" s="39" t="s">
        <v>2986</v>
      </c>
      <c r="E1365" s="38" t="s">
        <v>2633</v>
      </c>
      <c r="F1365" s="38" t="s">
        <v>2921</v>
      </c>
      <c r="G1365" s="39">
        <v>29.06</v>
      </c>
      <c r="H1365" s="40">
        <v>11.62</v>
      </c>
      <c r="I1365" s="196"/>
    </row>
    <row r="1366" spans="1:9" x14ac:dyDescent="0.2">
      <c r="A1366" s="37" t="s">
        <v>2319</v>
      </c>
      <c r="B1366" s="38" t="s">
        <v>2990</v>
      </c>
      <c r="C1366" s="39" t="s">
        <v>58</v>
      </c>
      <c r="D1366" s="39" t="s">
        <v>2991</v>
      </c>
      <c r="E1366" s="38" t="s">
        <v>2633</v>
      </c>
      <c r="F1366" s="38" t="s">
        <v>2921</v>
      </c>
      <c r="G1366" s="39">
        <v>21.65</v>
      </c>
      <c r="H1366" s="40">
        <v>8.66</v>
      </c>
      <c r="I1366" s="196"/>
    </row>
    <row r="1367" spans="1:9" ht="19.5" x14ac:dyDescent="0.2">
      <c r="A1367" s="37" t="s">
        <v>77</v>
      </c>
      <c r="B1367" s="38" t="s">
        <v>3452</v>
      </c>
      <c r="C1367" s="39" t="s">
        <v>58</v>
      </c>
      <c r="D1367" s="39" t="s">
        <v>1765</v>
      </c>
      <c r="E1367" s="38" t="s">
        <v>67</v>
      </c>
      <c r="F1367" s="38" t="s">
        <v>6</v>
      </c>
      <c r="G1367" s="39">
        <v>40.479999999999997</v>
      </c>
      <c r="H1367" s="40">
        <v>40.479999999999997</v>
      </c>
      <c r="I1367" s="196"/>
    </row>
    <row r="1368" spans="1:9" x14ac:dyDescent="0.2">
      <c r="A1368" s="37" t="s">
        <v>1771</v>
      </c>
      <c r="B1368" s="38" t="s">
        <v>44</v>
      </c>
      <c r="C1368" s="39" t="s">
        <v>45</v>
      </c>
      <c r="D1368" s="39" t="s">
        <v>3</v>
      </c>
      <c r="E1368" s="38" t="s">
        <v>46</v>
      </c>
      <c r="F1368" s="38" t="s">
        <v>47</v>
      </c>
      <c r="G1368" s="39" t="s">
        <v>48</v>
      </c>
      <c r="H1368" s="40" t="s">
        <v>4</v>
      </c>
      <c r="I1368" s="196"/>
    </row>
    <row r="1369" spans="1:9" x14ac:dyDescent="0.2">
      <c r="A1369" s="37" t="s">
        <v>62</v>
      </c>
      <c r="B1369" s="38" t="s">
        <v>1772</v>
      </c>
      <c r="C1369" s="39" t="s">
        <v>65</v>
      </c>
      <c r="D1369" s="39" t="s">
        <v>1773</v>
      </c>
      <c r="E1369" s="38" t="s">
        <v>67</v>
      </c>
      <c r="F1369" s="38" t="s">
        <v>6</v>
      </c>
      <c r="G1369" s="39">
        <v>13.28</v>
      </c>
      <c r="H1369" s="40">
        <v>13.28</v>
      </c>
      <c r="I1369" s="196"/>
    </row>
    <row r="1370" spans="1:9" x14ac:dyDescent="0.2">
      <c r="A1370" s="37" t="s">
        <v>2319</v>
      </c>
      <c r="B1370" s="38" t="s">
        <v>2990</v>
      </c>
      <c r="C1370" s="39" t="s">
        <v>58</v>
      </c>
      <c r="D1370" s="39" t="s">
        <v>2991</v>
      </c>
      <c r="E1370" s="38" t="s">
        <v>2633</v>
      </c>
      <c r="F1370" s="38" t="s">
        <v>2344</v>
      </c>
      <c r="G1370" s="39">
        <v>21.65</v>
      </c>
      <c r="H1370" s="40">
        <v>2.16</v>
      </c>
      <c r="I1370" s="196"/>
    </row>
    <row r="1371" spans="1:9" x14ac:dyDescent="0.2">
      <c r="A1371" s="37" t="s">
        <v>2319</v>
      </c>
      <c r="B1371" s="38" t="s">
        <v>2985</v>
      </c>
      <c r="C1371" s="39" t="s">
        <v>58</v>
      </c>
      <c r="D1371" s="39" t="s">
        <v>2986</v>
      </c>
      <c r="E1371" s="38" t="s">
        <v>2633</v>
      </c>
      <c r="F1371" s="38" t="s">
        <v>2344</v>
      </c>
      <c r="G1371" s="39">
        <v>29.06</v>
      </c>
      <c r="H1371" s="40">
        <v>2.9</v>
      </c>
      <c r="I1371" s="196"/>
    </row>
    <row r="1372" spans="1:9" x14ac:dyDescent="0.2">
      <c r="A1372" s="37" t="s">
        <v>77</v>
      </c>
      <c r="B1372" s="38" t="s">
        <v>3453</v>
      </c>
      <c r="C1372" s="39" t="s">
        <v>3024</v>
      </c>
      <c r="D1372" s="39" t="s">
        <v>3454</v>
      </c>
      <c r="E1372" s="38" t="s">
        <v>67</v>
      </c>
      <c r="F1372" s="38" t="s">
        <v>6</v>
      </c>
      <c r="G1372" s="39">
        <v>8.2200000000000006</v>
      </c>
      <c r="H1372" s="40">
        <v>8.2200000000000006</v>
      </c>
      <c r="I1372" s="196"/>
    </row>
    <row r="1373" spans="1:9" x14ac:dyDescent="0.2">
      <c r="A1373" s="37" t="s">
        <v>1787</v>
      </c>
      <c r="B1373" s="38" t="s">
        <v>44</v>
      </c>
      <c r="C1373" s="39" t="s">
        <v>45</v>
      </c>
      <c r="D1373" s="39" t="s">
        <v>3</v>
      </c>
      <c r="E1373" s="38" t="s">
        <v>46</v>
      </c>
      <c r="F1373" s="38" t="s">
        <v>47</v>
      </c>
      <c r="G1373" s="39" t="s">
        <v>48</v>
      </c>
      <c r="H1373" s="40" t="s">
        <v>4</v>
      </c>
      <c r="I1373" s="196"/>
    </row>
    <row r="1374" spans="1:9" ht="19.5" x14ac:dyDescent="0.2">
      <c r="A1374" s="37" t="s">
        <v>62</v>
      </c>
      <c r="B1374" s="38" t="s">
        <v>1788</v>
      </c>
      <c r="C1374" s="39" t="s">
        <v>65</v>
      </c>
      <c r="D1374" s="39" t="s">
        <v>1789</v>
      </c>
      <c r="E1374" s="38" t="s">
        <v>67</v>
      </c>
      <c r="F1374" s="38" t="s">
        <v>6</v>
      </c>
      <c r="G1374" s="39">
        <v>19.989999999999998</v>
      </c>
      <c r="H1374" s="40">
        <v>19.989999999999998</v>
      </c>
      <c r="I1374" s="196"/>
    </row>
    <row r="1375" spans="1:9" x14ac:dyDescent="0.2">
      <c r="A1375" s="37" t="s">
        <v>2319</v>
      </c>
      <c r="B1375" s="38" t="s">
        <v>2990</v>
      </c>
      <c r="C1375" s="39" t="s">
        <v>58</v>
      </c>
      <c r="D1375" s="39" t="s">
        <v>2991</v>
      </c>
      <c r="E1375" s="38" t="s">
        <v>2633</v>
      </c>
      <c r="F1375" s="38" t="s">
        <v>3455</v>
      </c>
      <c r="G1375" s="39">
        <v>21.65</v>
      </c>
      <c r="H1375" s="40">
        <v>4.3899999999999997</v>
      </c>
      <c r="I1375" s="196"/>
    </row>
    <row r="1376" spans="1:9" x14ac:dyDescent="0.2">
      <c r="A1376" s="37" t="s">
        <v>2319</v>
      </c>
      <c r="B1376" s="38" t="s">
        <v>2985</v>
      </c>
      <c r="C1376" s="39" t="s">
        <v>58</v>
      </c>
      <c r="D1376" s="39" t="s">
        <v>2986</v>
      </c>
      <c r="E1376" s="38" t="s">
        <v>2633</v>
      </c>
      <c r="F1376" s="38" t="s">
        <v>3455</v>
      </c>
      <c r="G1376" s="39">
        <v>29.06</v>
      </c>
      <c r="H1376" s="40">
        <v>5.89</v>
      </c>
      <c r="I1376" s="196"/>
    </row>
    <row r="1377" spans="1:9" ht="19.5" x14ac:dyDescent="0.2">
      <c r="A1377" s="37" t="s">
        <v>77</v>
      </c>
      <c r="B1377" s="38" t="s">
        <v>3456</v>
      </c>
      <c r="C1377" s="39" t="s">
        <v>58</v>
      </c>
      <c r="D1377" s="39" t="s">
        <v>3457</v>
      </c>
      <c r="E1377" s="38" t="s">
        <v>67</v>
      </c>
      <c r="F1377" s="38" t="s">
        <v>6</v>
      </c>
      <c r="G1377" s="39">
        <v>7.97</v>
      </c>
      <c r="H1377" s="40">
        <v>7.97</v>
      </c>
      <c r="I1377" s="196"/>
    </row>
    <row r="1378" spans="1:9" ht="19.5" x14ac:dyDescent="0.2">
      <c r="A1378" s="37" t="s">
        <v>77</v>
      </c>
      <c r="B1378" s="38" t="s">
        <v>3458</v>
      </c>
      <c r="C1378" s="39" t="s">
        <v>58</v>
      </c>
      <c r="D1378" s="39" t="s">
        <v>3459</v>
      </c>
      <c r="E1378" s="38" t="s">
        <v>67</v>
      </c>
      <c r="F1378" s="38" t="s">
        <v>6</v>
      </c>
      <c r="G1378" s="39">
        <v>1.74</v>
      </c>
      <c r="H1378" s="40">
        <v>1.74</v>
      </c>
      <c r="I1378" s="196"/>
    </row>
    <row r="1379" spans="1:9" x14ac:dyDescent="0.2">
      <c r="A1379" s="37" t="s">
        <v>1791</v>
      </c>
      <c r="B1379" s="38" t="s">
        <v>44</v>
      </c>
      <c r="C1379" s="39" t="s">
        <v>45</v>
      </c>
      <c r="D1379" s="39" t="s">
        <v>3</v>
      </c>
      <c r="E1379" s="38" t="s">
        <v>46</v>
      </c>
      <c r="F1379" s="38" t="s">
        <v>47</v>
      </c>
      <c r="G1379" s="39" t="s">
        <v>48</v>
      </c>
      <c r="H1379" s="40" t="s">
        <v>4</v>
      </c>
      <c r="I1379" s="196"/>
    </row>
    <row r="1380" spans="1:9" ht="19.5" x14ac:dyDescent="0.2">
      <c r="A1380" s="37" t="s">
        <v>62</v>
      </c>
      <c r="B1380" s="38" t="s">
        <v>1792</v>
      </c>
      <c r="C1380" s="39" t="s">
        <v>65</v>
      </c>
      <c r="D1380" s="39" t="s">
        <v>1793</v>
      </c>
      <c r="E1380" s="38" t="s">
        <v>67</v>
      </c>
      <c r="F1380" s="38" t="s">
        <v>6</v>
      </c>
      <c r="G1380" s="39">
        <v>57.8</v>
      </c>
      <c r="H1380" s="40">
        <v>57.8</v>
      </c>
      <c r="I1380" s="196"/>
    </row>
    <row r="1381" spans="1:9" x14ac:dyDescent="0.2">
      <c r="A1381" s="37" t="s">
        <v>2319</v>
      </c>
      <c r="B1381" s="38" t="s">
        <v>2990</v>
      </c>
      <c r="C1381" s="39" t="s">
        <v>58</v>
      </c>
      <c r="D1381" s="39" t="s">
        <v>2991</v>
      </c>
      <c r="E1381" s="38" t="s">
        <v>2633</v>
      </c>
      <c r="F1381" s="38" t="s">
        <v>3460</v>
      </c>
      <c r="G1381" s="39">
        <v>21.65</v>
      </c>
      <c r="H1381" s="40">
        <v>9.24</v>
      </c>
      <c r="I1381" s="196"/>
    </row>
    <row r="1382" spans="1:9" x14ac:dyDescent="0.2">
      <c r="A1382" s="37" t="s">
        <v>2319</v>
      </c>
      <c r="B1382" s="38" t="s">
        <v>2985</v>
      </c>
      <c r="C1382" s="39" t="s">
        <v>58</v>
      </c>
      <c r="D1382" s="39" t="s">
        <v>2986</v>
      </c>
      <c r="E1382" s="38" t="s">
        <v>2633</v>
      </c>
      <c r="F1382" s="38" t="s">
        <v>3460</v>
      </c>
      <c r="G1382" s="39">
        <v>29.06</v>
      </c>
      <c r="H1382" s="40">
        <v>12.4</v>
      </c>
      <c r="I1382" s="196"/>
    </row>
    <row r="1383" spans="1:9" ht="19.5" x14ac:dyDescent="0.2">
      <c r="A1383" s="37" t="s">
        <v>77</v>
      </c>
      <c r="B1383" s="38" t="s">
        <v>3461</v>
      </c>
      <c r="C1383" s="39" t="s">
        <v>58</v>
      </c>
      <c r="D1383" s="39" t="s">
        <v>3462</v>
      </c>
      <c r="E1383" s="38" t="s">
        <v>67</v>
      </c>
      <c r="F1383" s="38" t="s">
        <v>6</v>
      </c>
      <c r="G1383" s="39">
        <v>24.66</v>
      </c>
      <c r="H1383" s="40">
        <v>24.66</v>
      </c>
      <c r="I1383" s="196"/>
    </row>
    <row r="1384" spans="1:9" x14ac:dyDescent="0.2">
      <c r="A1384" s="37" t="s">
        <v>77</v>
      </c>
      <c r="B1384" s="38" t="s">
        <v>3463</v>
      </c>
      <c r="C1384" s="39" t="s">
        <v>3024</v>
      </c>
      <c r="D1384" s="39" t="s">
        <v>3464</v>
      </c>
      <c r="E1384" s="38" t="s">
        <v>67</v>
      </c>
      <c r="F1384" s="38" t="s">
        <v>6</v>
      </c>
      <c r="G1384" s="39">
        <v>11.5</v>
      </c>
      <c r="H1384" s="40">
        <v>11.5</v>
      </c>
      <c r="I1384" s="196"/>
    </row>
    <row r="1385" spans="1:9" x14ac:dyDescent="0.2">
      <c r="A1385" s="37" t="s">
        <v>1795</v>
      </c>
      <c r="B1385" s="38" t="s">
        <v>44</v>
      </c>
      <c r="C1385" s="39" t="s">
        <v>45</v>
      </c>
      <c r="D1385" s="39" t="s">
        <v>3</v>
      </c>
      <c r="E1385" s="38" t="s">
        <v>46</v>
      </c>
      <c r="F1385" s="38" t="s">
        <v>47</v>
      </c>
      <c r="G1385" s="39" t="s">
        <v>48</v>
      </c>
      <c r="H1385" s="40" t="s">
        <v>4</v>
      </c>
      <c r="I1385" s="196"/>
    </row>
    <row r="1386" spans="1:9" ht="19.5" x14ac:dyDescent="0.2">
      <c r="A1386" s="37" t="s">
        <v>62</v>
      </c>
      <c r="B1386" s="38" t="s">
        <v>1796</v>
      </c>
      <c r="C1386" s="39" t="s">
        <v>65</v>
      </c>
      <c r="D1386" s="39" t="s">
        <v>1797</v>
      </c>
      <c r="E1386" s="38" t="s">
        <v>67</v>
      </c>
      <c r="F1386" s="38" t="s">
        <v>6</v>
      </c>
      <c r="G1386" s="39">
        <v>39.659999999999997</v>
      </c>
      <c r="H1386" s="40">
        <v>39.659999999999997</v>
      </c>
      <c r="I1386" s="196"/>
    </row>
    <row r="1387" spans="1:9" x14ac:dyDescent="0.2">
      <c r="A1387" s="37" t="s">
        <v>2319</v>
      </c>
      <c r="B1387" s="38" t="s">
        <v>2990</v>
      </c>
      <c r="C1387" s="39" t="s">
        <v>58</v>
      </c>
      <c r="D1387" s="39" t="s">
        <v>2991</v>
      </c>
      <c r="E1387" s="38" t="s">
        <v>2633</v>
      </c>
      <c r="F1387" s="38" t="s">
        <v>3465</v>
      </c>
      <c r="G1387" s="39">
        <v>21.65</v>
      </c>
      <c r="H1387" s="40">
        <v>6.65</v>
      </c>
      <c r="I1387" s="196"/>
    </row>
    <row r="1388" spans="1:9" x14ac:dyDescent="0.2">
      <c r="A1388" s="37" t="s">
        <v>2319</v>
      </c>
      <c r="B1388" s="38" t="s">
        <v>2985</v>
      </c>
      <c r="C1388" s="39" t="s">
        <v>58</v>
      </c>
      <c r="D1388" s="39" t="s">
        <v>2986</v>
      </c>
      <c r="E1388" s="38" t="s">
        <v>2633</v>
      </c>
      <c r="F1388" s="38" t="s">
        <v>3465</v>
      </c>
      <c r="G1388" s="39">
        <v>29.06</v>
      </c>
      <c r="H1388" s="40">
        <v>8.93</v>
      </c>
      <c r="I1388" s="196"/>
    </row>
    <row r="1389" spans="1:9" ht="19.5" x14ac:dyDescent="0.2">
      <c r="A1389" s="37" t="s">
        <v>77</v>
      </c>
      <c r="B1389" s="38" t="s">
        <v>3466</v>
      </c>
      <c r="C1389" s="39" t="s">
        <v>58</v>
      </c>
      <c r="D1389" s="39" t="s">
        <v>3467</v>
      </c>
      <c r="E1389" s="38" t="s">
        <v>67</v>
      </c>
      <c r="F1389" s="38" t="s">
        <v>6</v>
      </c>
      <c r="G1389" s="39">
        <v>16.829999999999998</v>
      </c>
      <c r="H1389" s="40">
        <v>16.829999999999998</v>
      </c>
      <c r="I1389" s="196"/>
    </row>
    <row r="1390" spans="1:9" x14ac:dyDescent="0.2">
      <c r="A1390" s="37" t="s">
        <v>77</v>
      </c>
      <c r="B1390" s="38" t="s">
        <v>3468</v>
      </c>
      <c r="C1390" s="39" t="s">
        <v>3024</v>
      </c>
      <c r="D1390" s="39" t="s">
        <v>3469</v>
      </c>
      <c r="E1390" s="38" t="s">
        <v>67</v>
      </c>
      <c r="F1390" s="38" t="s">
        <v>6</v>
      </c>
      <c r="G1390" s="39">
        <v>7.25</v>
      </c>
      <c r="H1390" s="40">
        <v>7.25</v>
      </c>
      <c r="I1390" s="196"/>
    </row>
    <row r="1391" spans="1:9" x14ac:dyDescent="0.2">
      <c r="A1391" s="37" t="s">
        <v>1799</v>
      </c>
      <c r="B1391" s="38" t="s">
        <v>44</v>
      </c>
      <c r="C1391" s="39" t="s">
        <v>45</v>
      </c>
      <c r="D1391" s="39" t="s">
        <v>3</v>
      </c>
      <c r="E1391" s="38" t="s">
        <v>46</v>
      </c>
      <c r="F1391" s="38" t="s">
        <v>47</v>
      </c>
      <c r="G1391" s="39" t="s">
        <v>48</v>
      </c>
      <c r="H1391" s="40" t="s">
        <v>4</v>
      </c>
      <c r="I1391" s="196"/>
    </row>
    <row r="1392" spans="1:9" x14ac:dyDescent="0.2">
      <c r="A1392" s="37" t="s">
        <v>62</v>
      </c>
      <c r="B1392" s="38" t="s">
        <v>3470</v>
      </c>
      <c r="C1392" s="39" t="s">
        <v>65</v>
      </c>
      <c r="D1392" s="39" t="s">
        <v>1801</v>
      </c>
      <c r="E1392" s="38" t="s">
        <v>1802</v>
      </c>
      <c r="F1392" s="38" t="s">
        <v>6</v>
      </c>
      <c r="G1392" s="39">
        <v>44.2</v>
      </c>
      <c r="H1392" s="40">
        <v>44.2</v>
      </c>
      <c r="I1392" s="196"/>
    </row>
    <row r="1393" spans="1:9" x14ac:dyDescent="0.2">
      <c r="A1393" s="37" t="s">
        <v>2319</v>
      </c>
      <c r="B1393" s="38" t="s">
        <v>2985</v>
      </c>
      <c r="C1393" s="39" t="s">
        <v>58</v>
      </c>
      <c r="D1393" s="39" t="s">
        <v>2986</v>
      </c>
      <c r="E1393" s="38" t="s">
        <v>2633</v>
      </c>
      <c r="F1393" s="38" t="s">
        <v>3356</v>
      </c>
      <c r="G1393" s="39">
        <v>29.06</v>
      </c>
      <c r="H1393" s="40">
        <v>17.43</v>
      </c>
      <c r="I1393" s="196"/>
    </row>
    <row r="1394" spans="1:9" x14ac:dyDescent="0.2">
      <c r="A1394" s="37" t="s">
        <v>2319</v>
      </c>
      <c r="B1394" s="38" t="s">
        <v>2635</v>
      </c>
      <c r="C1394" s="39" t="s">
        <v>58</v>
      </c>
      <c r="D1394" s="39" t="s">
        <v>2636</v>
      </c>
      <c r="E1394" s="38" t="s">
        <v>2633</v>
      </c>
      <c r="F1394" s="38" t="s">
        <v>3356</v>
      </c>
      <c r="G1394" s="39">
        <v>20.74</v>
      </c>
      <c r="H1394" s="40">
        <v>12.44</v>
      </c>
      <c r="I1394" s="196"/>
    </row>
    <row r="1395" spans="1:9" x14ac:dyDescent="0.2">
      <c r="A1395" s="37" t="s">
        <v>77</v>
      </c>
      <c r="B1395" s="38" t="s">
        <v>3471</v>
      </c>
      <c r="C1395" s="39" t="s">
        <v>3220</v>
      </c>
      <c r="D1395" s="39" t="s">
        <v>3472</v>
      </c>
      <c r="E1395" s="38" t="s">
        <v>1802</v>
      </c>
      <c r="F1395" s="38" t="s">
        <v>3473</v>
      </c>
      <c r="G1395" s="39">
        <v>43</v>
      </c>
      <c r="H1395" s="40">
        <v>14.33</v>
      </c>
      <c r="I1395" s="196"/>
    </row>
    <row r="1396" spans="1:9" x14ac:dyDescent="0.2">
      <c r="A1396" s="37" t="s">
        <v>1805</v>
      </c>
      <c r="B1396" s="38" t="s">
        <v>44</v>
      </c>
      <c r="C1396" s="39" t="s">
        <v>45</v>
      </c>
      <c r="D1396" s="39" t="s">
        <v>3</v>
      </c>
      <c r="E1396" s="38" t="s">
        <v>46</v>
      </c>
      <c r="F1396" s="38" t="s">
        <v>47</v>
      </c>
      <c r="G1396" s="39" t="s">
        <v>48</v>
      </c>
      <c r="H1396" s="40" t="s">
        <v>4</v>
      </c>
      <c r="I1396" s="196"/>
    </row>
    <row r="1397" spans="1:9" ht="19.5" x14ac:dyDescent="0.2">
      <c r="A1397" s="37" t="s">
        <v>62</v>
      </c>
      <c r="B1397" s="38" t="s">
        <v>1806</v>
      </c>
      <c r="C1397" s="39" t="s">
        <v>65</v>
      </c>
      <c r="D1397" s="39" t="s">
        <v>1807</v>
      </c>
      <c r="E1397" s="38" t="s">
        <v>67</v>
      </c>
      <c r="F1397" s="38" t="s">
        <v>6</v>
      </c>
      <c r="G1397" s="39">
        <v>122.15</v>
      </c>
      <c r="H1397" s="40">
        <v>122.15</v>
      </c>
      <c r="I1397" s="196"/>
    </row>
    <row r="1398" spans="1:9" x14ac:dyDescent="0.2">
      <c r="A1398" s="37" t="s">
        <v>2319</v>
      </c>
      <c r="B1398" s="38" t="s">
        <v>2990</v>
      </c>
      <c r="C1398" s="39" t="s">
        <v>58</v>
      </c>
      <c r="D1398" s="39" t="s">
        <v>2991</v>
      </c>
      <c r="E1398" s="38" t="s">
        <v>2633</v>
      </c>
      <c r="F1398" s="38" t="s">
        <v>3474</v>
      </c>
      <c r="G1398" s="39">
        <v>21.65</v>
      </c>
      <c r="H1398" s="40">
        <v>11.4</v>
      </c>
      <c r="I1398" s="196"/>
    </row>
    <row r="1399" spans="1:9" x14ac:dyDescent="0.2">
      <c r="A1399" s="37" t="s">
        <v>2319</v>
      </c>
      <c r="B1399" s="38" t="s">
        <v>2985</v>
      </c>
      <c r="C1399" s="39" t="s">
        <v>58</v>
      </c>
      <c r="D1399" s="39" t="s">
        <v>2986</v>
      </c>
      <c r="E1399" s="38" t="s">
        <v>2633</v>
      </c>
      <c r="F1399" s="38" t="s">
        <v>3474</v>
      </c>
      <c r="G1399" s="39">
        <v>29.06</v>
      </c>
      <c r="H1399" s="40">
        <v>15.31</v>
      </c>
      <c r="I1399" s="196"/>
    </row>
    <row r="1400" spans="1:9" x14ac:dyDescent="0.2">
      <c r="A1400" s="37" t="s">
        <v>77</v>
      </c>
      <c r="B1400" s="38" t="s">
        <v>1896</v>
      </c>
      <c r="C1400" s="39" t="s">
        <v>58</v>
      </c>
      <c r="D1400" s="39" t="s">
        <v>1897</v>
      </c>
      <c r="E1400" s="38" t="s">
        <v>67</v>
      </c>
      <c r="F1400" s="38" t="s">
        <v>3084</v>
      </c>
      <c r="G1400" s="39">
        <v>0.35</v>
      </c>
      <c r="H1400" s="40">
        <v>5.88</v>
      </c>
      <c r="I1400" s="196"/>
    </row>
    <row r="1401" spans="1:9" ht="19.5" x14ac:dyDescent="0.2">
      <c r="A1401" s="37" t="s">
        <v>77</v>
      </c>
      <c r="B1401" s="38" t="s">
        <v>3475</v>
      </c>
      <c r="C1401" s="39" t="s">
        <v>65</v>
      </c>
      <c r="D1401" s="39" t="s">
        <v>3476</v>
      </c>
      <c r="E1401" s="38" t="s">
        <v>67</v>
      </c>
      <c r="F1401" s="38" t="s">
        <v>6</v>
      </c>
      <c r="G1401" s="39">
        <v>16.239999999999998</v>
      </c>
      <c r="H1401" s="40">
        <v>16.239999999999998</v>
      </c>
      <c r="I1401" s="196"/>
    </row>
    <row r="1402" spans="1:9" ht="19.5" x14ac:dyDescent="0.2">
      <c r="A1402" s="37" t="s">
        <v>77</v>
      </c>
      <c r="B1402" s="38" t="s">
        <v>3085</v>
      </c>
      <c r="C1402" s="39" t="s">
        <v>65</v>
      </c>
      <c r="D1402" s="39" t="s">
        <v>3086</v>
      </c>
      <c r="E1402" s="38" t="s">
        <v>67</v>
      </c>
      <c r="F1402" s="38" t="s">
        <v>3084</v>
      </c>
      <c r="G1402" s="39">
        <v>0.8</v>
      </c>
      <c r="H1402" s="40">
        <v>13.44</v>
      </c>
      <c r="I1402" s="196"/>
    </row>
    <row r="1403" spans="1:9" ht="19.5" x14ac:dyDescent="0.2">
      <c r="A1403" s="37" t="s">
        <v>77</v>
      </c>
      <c r="B1403" s="38" t="s">
        <v>3095</v>
      </c>
      <c r="C1403" s="39" t="s">
        <v>65</v>
      </c>
      <c r="D1403" s="39" t="s">
        <v>3096</v>
      </c>
      <c r="E1403" s="38" t="s">
        <v>3033</v>
      </c>
      <c r="F1403" s="38" t="s">
        <v>12</v>
      </c>
      <c r="G1403" s="39">
        <v>1.28</v>
      </c>
      <c r="H1403" s="40">
        <v>5.12</v>
      </c>
      <c r="I1403" s="196"/>
    </row>
    <row r="1404" spans="1:9" ht="19.5" x14ac:dyDescent="0.2">
      <c r="A1404" s="37" t="s">
        <v>77</v>
      </c>
      <c r="B1404" s="38" t="s">
        <v>3091</v>
      </c>
      <c r="C1404" s="39" t="s">
        <v>58</v>
      </c>
      <c r="D1404" s="39" t="s">
        <v>3092</v>
      </c>
      <c r="E1404" s="38" t="s">
        <v>67</v>
      </c>
      <c r="F1404" s="38" t="s">
        <v>3093</v>
      </c>
      <c r="G1404" s="39">
        <v>1.63</v>
      </c>
      <c r="H1404" s="40">
        <v>54.76</v>
      </c>
      <c r="I1404" s="196"/>
    </row>
    <row r="1405" spans="1:9" x14ac:dyDescent="0.2">
      <c r="A1405" s="37" t="s">
        <v>1809</v>
      </c>
      <c r="B1405" s="38" t="s">
        <v>44</v>
      </c>
      <c r="C1405" s="39" t="s">
        <v>45</v>
      </c>
      <c r="D1405" s="39" t="s">
        <v>3</v>
      </c>
      <c r="E1405" s="38" t="s">
        <v>46</v>
      </c>
      <c r="F1405" s="38" t="s">
        <v>47</v>
      </c>
      <c r="G1405" s="39" t="s">
        <v>48</v>
      </c>
      <c r="H1405" s="40" t="s">
        <v>4</v>
      </c>
      <c r="I1405" s="196"/>
    </row>
    <row r="1406" spans="1:9" x14ac:dyDescent="0.2">
      <c r="A1406" s="37" t="s">
        <v>62</v>
      </c>
      <c r="B1406" s="38" t="s">
        <v>1810</v>
      </c>
      <c r="C1406" s="39" t="s">
        <v>65</v>
      </c>
      <c r="D1406" s="39" t="s">
        <v>1811</v>
      </c>
      <c r="E1406" s="38" t="s">
        <v>67</v>
      </c>
      <c r="F1406" s="38" t="s">
        <v>6</v>
      </c>
      <c r="G1406" s="39">
        <v>12.18</v>
      </c>
      <c r="H1406" s="40">
        <v>12.18</v>
      </c>
      <c r="I1406" s="196"/>
    </row>
    <row r="1407" spans="1:9" x14ac:dyDescent="0.2">
      <c r="A1407" s="37" t="s">
        <v>2319</v>
      </c>
      <c r="B1407" s="38" t="s">
        <v>2985</v>
      </c>
      <c r="C1407" s="39" t="s">
        <v>58</v>
      </c>
      <c r="D1407" s="39" t="s">
        <v>2986</v>
      </c>
      <c r="E1407" s="38" t="s">
        <v>2633</v>
      </c>
      <c r="F1407" s="38" t="s">
        <v>3370</v>
      </c>
      <c r="G1407" s="39">
        <v>29.06</v>
      </c>
      <c r="H1407" s="40">
        <v>4.53</v>
      </c>
      <c r="I1407" s="196"/>
    </row>
    <row r="1408" spans="1:9" x14ac:dyDescent="0.2">
      <c r="A1408" s="37" t="s">
        <v>2319</v>
      </c>
      <c r="B1408" s="38" t="s">
        <v>2990</v>
      </c>
      <c r="C1408" s="39" t="s">
        <v>58</v>
      </c>
      <c r="D1408" s="39" t="s">
        <v>2991</v>
      </c>
      <c r="E1408" s="38" t="s">
        <v>2633</v>
      </c>
      <c r="F1408" s="38" t="s">
        <v>3370</v>
      </c>
      <c r="G1408" s="39">
        <v>21.65</v>
      </c>
      <c r="H1408" s="40">
        <v>3.37</v>
      </c>
      <c r="I1408" s="196"/>
    </row>
    <row r="1409" spans="1:9" x14ac:dyDescent="0.2">
      <c r="A1409" s="37" t="s">
        <v>77</v>
      </c>
      <c r="B1409" s="38" t="s">
        <v>3477</v>
      </c>
      <c r="C1409" s="39" t="s">
        <v>3024</v>
      </c>
      <c r="D1409" s="39" t="s">
        <v>3478</v>
      </c>
      <c r="E1409" s="38" t="s">
        <v>67</v>
      </c>
      <c r="F1409" s="38" t="s">
        <v>6</v>
      </c>
      <c r="G1409" s="39">
        <v>4.28</v>
      </c>
      <c r="H1409" s="40">
        <v>4.28</v>
      </c>
      <c r="I1409" s="196"/>
    </row>
    <row r="1410" spans="1:9" x14ac:dyDescent="0.2">
      <c r="A1410" s="37" t="s">
        <v>1815</v>
      </c>
      <c r="B1410" s="38" t="s">
        <v>44</v>
      </c>
      <c r="C1410" s="39" t="s">
        <v>45</v>
      </c>
      <c r="D1410" s="39" t="s">
        <v>3</v>
      </c>
      <c r="E1410" s="38" t="s">
        <v>46</v>
      </c>
      <c r="F1410" s="38" t="s">
        <v>47</v>
      </c>
      <c r="G1410" s="39" t="s">
        <v>48</v>
      </c>
      <c r="H1410" s="40" t="s">
        <v>4</v>
      </c>
      <c r="I1410" s="196"/>
    </row>
    <row r="1411" spans="1:9" x14ac:dyDescent="0.2">
      <c r="A1411" s="37" t="s">
        <v>62</v>
      </c>
      <c r="B1411" s="38" t="s">
        <v>1816</v>
      </c>
      <c r="C1411" s="39" t="s">
        <v>65</v>
      </c>
      <c r="D1411" s="39" t="s">
        <v>1817</v>
      </c>
      <c r="E1411" s="38" t="s">
        <v>67</v>
      </c>
      <c r="F1411" s="38" t="s">
        <v>6</v>
      </c>
      <c r="G1411" s="39">
        <v>27.87</v>
      </c>
      <c r="H1411" s="40">
        <v>27.87</v>
      </c>
      <c r="I1411" s="196"/>
    </row>
    <row r="1412" spans="1:9" x14ac:dyDescent="0.2">
      <c r="A1412" s="37" t="s">
        <v>2319</v>
      </c>
      <c r="B1412" s="38" t="s">
        <v>2985</v>
      </c>
      <c r="C1412" s="39" t="s">
        <v>58</v>
      </c>
      <c r="D1412" s="39" t="s">
        <v>2986</v>
      </c>
      <c r="E1412" s="38" t="s">
        <v>2633</v>
      </c>
      <c r="F1412" s="38" t="s">
        <v>1711</v>
      </c>
      <c r="G1412" s="39">
        <v>29.06</v>
      </c>
      <c r="H1412" s="40">
        <v>7.26</v>
      </c>
      <c r="I1412" s="196"/>
    </row>
    <row r="1413" spans="1:9" x14ac:dyDescent="0.2">
      <c r="A1413" s="37" t="s">
        <v>2319</v>
      </c>
      <c r="B1413" s="38" t="s">
        <v>2990</v>
      </c>
      <c r="C1413" s="39" t="s">
        <v>58</v>
      </c>
      <c r="D1413" s="39" t="s">
        <v>2991</v>
      </c>
      <c r="E1413" s="38" t="s">
        <v>2633</v>
      </c>
      <c r="F1413" s="38" t="s">
        <v>1711</v>
      </c>
      <c r="G1413" s="39">
        <v>21.65</v>
      </c>
      <c r="H1413" s="40">
        <v>5.41</v>
      </c>
      <c r="I1413" s="196"/>
    </row>
    <row r="1414" spans="1:9" ht="19.5" x14ac:dyDescent="0.2">
      <c r="A1414" s="37" t="s">
        <v>77</v>
      </c>
      <c r="B1414" s="38" t="s">
        <v>3479</v>
      </c>
      <c r="C1414" s="39" t="s">
        <v>65</v>
      </c>
      <c r="D1414" s="39" t="s">
        <v>3480</v>
      </c>
      <c r="E1414" s="38" t="s">
        <v>67</v>
      </c>
      <c r="F1414" s="38" t="s">
        <v>6</v>
      </c>
      <c r="G1414" s="39">
        <v>15.2</v>
      </c>
      <c r="H1414" s="40">
        <v>15.2</v>
      </c>
      <c r="I1414" s="196"/>
    </row>
    <row r="1415" spans="1:9" x14ac:dyDescent="0.2">
      <c r="A1415" s="37" t="s">
        <v>1819</v>
      </c>
      <c r="B1415" s="38" t="s">
        <v>44</v>
      </c>
      <c r="C1415" s="39" t="s">
        <v>45</v>
      </c>
      <c r="D1415" s="39" t="s">
        <v>3</v>
      </c>
      <c r="E1415" s="38" t="s">
        <v>46</v>
      </c>
      <c r="F1415" s="38" t="s">
        <v>47</v>
      </c>
      <c r="G1415" s="39" t="s">
        <v>48</v>
      </c>
      <c r="H1415" s="40" t="s">
        <v>4</v>
      </c>
      <c r="I1415" s="196"/>
    </row>
    <row r="1416" spans="1:9" ht="19.5" x14ac:dyDescent="0.2">
      <c r="A1416" s="37" t="s">
        <v>62</v>
      </c>
      <c r="B1416" s="38" t="s">
        <v>1820</v>
      </c>
      <c r="C1416" s="39" t="s">
        <v>65</v>
      </c>
      <c r="D1416" s="39" t="s">
        <v>1821</v>
      </c>
      <c r="E1416" s="38" t="s">
        <v>67</v>
      </c>
      <c r="F1416" s="38" t="s">
        <v>6</v>
      </c>
      <c r="G1416" s="39">
        <v>106.67</v>
      </c>
      <c r="H1416" s="40">
        <v>106.67</v>
      </c>
      <c r="I1416" s="196"/>
    </row>
    <row r="1417" spans="1:9" x14ac:dyDescent="0.2">
      <c r="A1417" s="37" t="s">
        <v>2319</v>
      </c>
      <c r="B1417" s="38" t="s">
        <v>2985</v>
      </c>
      <c r="C1417" s="39" t="s">
        <v>58</v>
      </c>
      <c r="D1417" s="39" t="s">
        <v>2986</v>
      </c>
      <c r="E1417" s="38" t="s">
        <v>2633</v>
      </c>
      <c r="F1417" s="38" t="s">
        <v>2960</v>
      </c>
      <c r="G1417" s="39">
        <v>29.06</v>
      </c>
      <c r="H1417" s="40">
        <v>14.53</v>
      </c>
      <c r="I1417" s="196"/>
    </row>
    <row r="1418" spans="1:9" x14ac:dyDescent="0.2">
      <c r="A1418" s="37" t="s">
        <v>2319</v>
      </c>
      <c r="B1418" s="38" t="s">
        <v>2635</v>
      </c>
      <c r="C1418" s="39" t="s">
        <v>58</v>
      </c>
      <c r="D1418" s="39" t="s">
        <v>2636</v>
      </c>
      <c r="E1418" s="38" t="s">
        <v>2633</v>
      </c>
      <c r="F1418" s="38" t="s">
        <v>2960</v>
      </c>
      <c r="G1418" s="39">
        <v>20.74</v>
      </c>
      <c r="H1418" s="40">
        <v>10.37</v>
      </c>
      <c r="I1418" s="196"/>
    </row>
    <row r="1419" spans="1:9" ht="19.5" x14ac:dyDescent="0.2">
      <c r="A1419" s="37" t="s">
        <v>77</v>
      </c>
      <c r="B1419" s="38" t="s">
        <v>3481</v>
      </c>
      <c r="C1419" s="39" t="s">
        <v>65</v>
      </c>
      <c r="D1419" s="39" t="s">
        <v>3482</v>
      </c>
      <c r="E1419" s="38" t="s">
        <v>67</v>
      </c>
      <c r="F1419" s="38" t="s">
        <v>6</v>
      </c>
      <c r="G1419" s="39">
        <v>81.77</v>
      </c>
      <c r="H1419" s="40">
        <v>81.77</v>
      </c>
      <c r="I1419" s="196"/>
    </row>
    <row r="1420" spans="1:9" x14ac:dyDescent="0.2">
      <c r="A1420" s="37" t="s">
        <v>1823</v>
      </c>
      <c r="B1420" s="38" t="s">
        <v>44</v>
      </c>
      <c r="C1420" s="39" t="s">
        <v>45</v>
      </c>
      <c r="D1420" s="39" t="s">
        <v>3</v>
      </c>
      <c r="E1420" s="38" t="s">
        <v>46</v>
      </c>
      <c r="F1420" s="38" t="s">
        <v>47</v>
      </c>
      <c r="G1420" s="39" t="s">
        <v>48</v>
      </c>
      <c r="H1420" s="40" t="s">
        <v>4</v>
      </c>
      <c r="I1420" s="196"/>
    </row>
    <row r="1421" spans="1:9" ht="19.5" x14ac:dyDescent="0.2">
      <c r="A1421" s="37" t="s">
        <v>62</v>
      </c>
      <c r="B1421" s="38" t="s">
        <v>1824</v>
      </c>
      <c r="C1421" s="39" t="s">
        <v>65</v>
      </c>
      <c r="D1421" s="39" t="s">
        <v>1825</v>
      </c>
      <c r="E1421" s="38" t="s">
        <v>67</v>
      </c>
      <c r="F1421" s="38" t="s">
        <v>6</v>
      </c>
      <c r="G1421" s="39">
        <v>94.88</v>
      </c>
      <c r="H1421" s="40">
        <v>94.88</v>
      </c>
      <c r="I1421" s="196"/>
    </row>
    <row r="1422" spans="1:9" x14ac:dyDescent="0.2">
      <c r="A1422" s="37" t="s">
        <v>2319</v>
      </c>
      <c r="B1422" s="38" t="s">
        <v>2985</v>
      </c>
      <c r="C1422" s="39" t="s">
        <v>58</v>
      </c>
      <c r="D1422" s="39" t="s">
        <v>2986</v>
      </c>
      <c r="E1422" s="38" t="s">
        <v>2633</v>
      </c>
      <c r="F1422" s="38" t="s">
        <v>2960</v>
      </c>
      <c r="G1422" s="39">
        <v>29.06</v>
      </c>
      <c r="H1422" s="40">
        <v>14.53</v>
      </c>
      <c r="I1422" s="196"/>
    </row>
    <row r="1423" spans="1:9" x14ac:dyDescent="0.2">
      <c r="A1423" s="37" t="s">
        <v>2319</v>
      </c>
      <c r="B1423" s="38" t="s">
        <v>2635</v>
      </c>
      <c r="C1423" s="39" t="s">
        <v>58</v>
      </c>
      <c r="D1423" s="39" t="s">
        <v>2636</v>
      </c>
      <c r="E1423" s="38" t="s">
        <v>2633</v>
      </c>
      <c r="F1423" s="38" t="s">
        <v>2960</v>
      </c>
      <c r="G1423" s="39">
        <v>20.74</v>
      </c>
      <c r="H1423" s="40">
        <v>10.37</v>
      </c>
      <c r="I1423" s="196"/>
    </row>
    <row r="1424" spans="1:9" ht="19.5" x14ac:dyDescent="0.2">
      <c r="A1424" s="37" t="s">
        <v>77</v>
      </c>
      <c r="B1424" s="38" t="s">
        <v>3483</v>
      </c>
      <c r="C1424" s="39" t="s">
        <v>65</v>
      </c>
      <c r="D1424" s="39" t="s">
        <v>3484</v>
      </c>
      <c r="E1424" s="38" t="s">
        <v>67</v>
      </c>
      <c r="F1424" s="38" t="s">
        <v>6</v>
      </c>
      <c r="G1424" s="39">
        <v>69.98</v>
      </c>
      <c r="H1424" s="40">
        <v>69.98</v>
      </c>
      <c r="I1424" s="196"/>
    </row>
    <row r="1425" spans="1:9" x14ac:dyDescent="0.2">
      <c r="A1425" s="37" t="s">
        <v>1827</v>
      </c>
      <c r="B1425" s="38" t="s">
        <v>44</v>
      </c>
      <c r="C1425" s="39" t="s">
        <v>45</v>
      </c>
      <c r="D1425" s="39" t="s">
        <v>3</v>
      </c>
      <c r="E1425" s="38" t="s">
        <v>46</v>
      </c>
      <c r="F1425" s="38" t="s">
        <v>47</v>
      </c>
      <c r="G1425" s="39" t="s">
        <v>48</v>
      </c>
      <c r="H1425" s="40" t="s">
        <v>4</v>
      </c>
      <c r="I1425" s="196"/>
    </row>
    <row r="1426" spans="1:9" ht="19.5" x14ac:dyDescent="0.2">
      <c r="A1426" s="37" t="s">
        <v>62</v>
      </c>
      <c r="B1426" s="38" t="s">
        <v>1828</v>
      </c>
      <c r="C1426" s="39" t="s">
        <v>65</v>
      </c>
      <c r="D1426" s="39" t="s">
        <v>1829</v>
      </c>
      <c r="E1426" s="38" t="s">
        <v>67</v>
      </c>
      <c r="F1426" s="38" t="s">
        <v>6</v>
      </c>
      <c r="G1426" s="39">
        <v>19.5</v>
      </c>
      <c r="H1426" s="40">
        <v>19.5</v>
      </c>
      <c r="I1426" s="196"/>
    </row>
    <row r="1427" spans="1:9" x14ac:dyDescent="0.2">
      <c r="A1427" s="37" t="s">
        <v>2319</v>
      </c>
      <c r="B1427" s="38" t="s">
        <v>2985</v>
      </c>
      <c r="C1427" s="39" t="s">
        <v>58</v>
      </c>
      <c r="D1427" s="39" t="s">
        <v>2986</v>
      </c>
      <c r="E1427" s="38" t="s">
        <v>2633</v>
      </c>
      <c r="F1427" s="38" t="s">
        <v>2378</v>
      </c>
      <c r="G1427" s="39">
        <v>29.06</v>
      </c>
      <c r="H1427" s="40">
        <v>5.81</v>
      </c>
      <c r="I1427" s="196"/>
    </row>
    <row r="1428" spans="1:9" x14ac:dyDescent="0.2">
      <c r="A1428" s="37" t="s">
        <v>2319</v>
      </c>
      <c r="B1428" s="38" t="s">
        <v>2635</v>
      </c>
      <c r="C1428" s="39" t="s">
        <v>58</v>
      </c>
      <c r="D1428" s="39" t="s">
        <v>2636</v>
      </c>
      <c r="E1428" s="38" t="s">
        <v>2633</v>
      </c>
      <c r="F1428" s="38" t="s">
        <v>2378</v>
      </c>
      <c r="G1428" s="39">
        <v>20.74</v>
      </c>
      <c r="H1428" s="40">
        <v>4.1399999999999997</v>
      </c>
      <c r="I1428" s="196"/>
    </row>
    <row r="1429" spans="1:9" x14ac:dyDescent="0.2">
      <c r="A1429" s="37" t="s">
        <v>77</v>
      </c>
      <c r="B1429" s="38" t="s">
        <v>3485</v>
      </c>
      <c r="C1429" s="39" t="s">
        <v>3024</v>
      </c>
      <c r="D1429" s="39" t="s">
        <v>3486</v>
      </c>
      <c r="E1429" s="38" t="s">
        <v>67</v>
      </c>
      <c r="F1429" s="38" t="s">
        <v>6</v>
      </c>
      <c r="G1429" s="39">
        <v>9.5500000000000007</v>
      </c>
      <c r="H1429" s="40">
        <v>9.5500000000000007</v>
      </c>
      <c r="I1429" s="196"/>
    </row>
    <row r="1430" spans="1:9" x14ac:dyDescent="0.2">
      <c r="A1430" s="37" t="s">
        <v>1831</v>
      </c>
      <c r="B1430" s="38" t="s">
        <v>44</v>
      </c>
      <c r="C1430" s="39" t="s">
        <v>45</v>
      </c>
      <c r="D1430" s="39" t="s">
        <v>3</v>
      </c>
      <c r="E1430" s="38" t="s">
        <v>46</v>
      </c>
      <c r="F1430" s="38" t="s">
        <v>47</v>
      </c>
      <c r="G1430" s="39" t="s">
        <v>48</v>
      </c>
      <c r="H1430" s="40" t="s">
        <v>4</v>
      </c>
      <c r="I1430" s="196"/>
    </row>
    <row r="1431" spans="1:9" ht="19.5" x14ac:dyDescent="0.2">
      <c r="A1431" s="37" t="s">
        <v>62</v>
      </c>
      <c r="B1431" s="38" t="s">
        <v>1832</v>
      </c>
      <c r="C1431" s="39" t="s">
        <v>65</v>
      </c>
      <c r="D1431" s="39" t="s">
        <v>1833</v>
      </c>
      <c r="E1431" s="38" t="s">
        <v>148</v>
      </c>
      <c r="F1431" s="38" t="s">
        <v>6</v>
      </c>
      <c r="G1431" s="39">
        <v>55.22</v>
      </c>
      <c r="H1431" s="40">
        <v>55.22</v>
      </c>
      <c r="I1431" s="196"/>
    </row>
    <row r="1432" spans="1:9" x14ac:dyDescent="0.2">
      <c r="A1432" s="37" t="s">
        <v>2319</v>
      </c>
      <c r="B1432" s="38" t="s">
        <v>2990</v>
      </c>
      <c r="C1432" s="39" t="s">
        <v>58</v>
      </c>
      <c r="D1432" s="39" t="s">
        <v>2991</v>
      </c>
      <c r="E1432" s="38" t="s">
        <v>2633</v>
      </c>
      <c r="F1432" s="38" t="s">
        <v>2871</v>
      </c>
      <c r="G1432" s="39">
        <v>21.65</v>
      </c>
      <c r="H1432" s="40">
        <v>3.4</v>
      </c>
      <c r="I1432" s="196"/>
    </row>
    <row r="1433" spans="1:9" x14ac:dyDescent="0.2">
      <c r="A1433" s="37" t="s">
        <v>2319</v>
      </c>
      <c r="B1433" s="38" t="s">
        <v>2985</v>
      </c>
      <c r="C1433" s="39" t="s">
        <v>58</v>
      </c>
      <c r="D1433" s="39" t="s">
        <v>2986</v>
      </c>
      <c r="E1433" s="38" t="s">
        <v>2633</v>
      </c>
      <c r="F1433" s="38" t="s">
        <v>2871</v>
      </c>
      <c r="G1433" s="39">
        <v>29.06</v>
      </c>
      <c r="H1433" s="40">
        <v>4.5599999999999996</v>
      </c>
      <c r="I1433" s="196"/>
    </row>
    <row r="1434" spans="1:9" ht="29.25" x14ac:dyDescent="0.2">
      <c r="A1434" s="37" t="s">
        <v>2319</v>
      </c>
      <c r="B1434" s="38" t="s">
        <v>3108</v>
      </c>
      <c r="C1434" s="39" t="s">
        <v>58</v>
      </c>
      <c r="D1434" s="39" t="s">
        <v>3109</v>
      </c>
      <c r="E1434" s="38" t="s">
        <v>148</v>
      </c>
      <c r="F1434" s="38" t="s">
        <v>6</v>
      </c>
      <c r="G1434" s="39">
        <v>11.33</v>
      </c>
      <c r="H1434" s="40">
        <v>11.33</v>
      </c>
      <c r="I1434" s="196"/>
    </row>
    <row r="1435" spans="1:9" ht="19.5" x14ac:dyDescent="0.2">
      <c r="A1435" s="37" t="s">
        <v>77</v>
      </c>
      <c r="B1435" s="38" t="s">
        <v>3487</v>
      </c>
      <c r="C1435" s="39" t="s">
        <v>65</v>
      </c>
      <c r="D1435" s="39" t="s">
        <v>3488</v>
      </c>
      <c r="E1435" s="38" t="s">
        <v>148</v>
      </c>
      <c r="F1435" s="38" t="s">
        <v>2366</v>
      </c>
      <c r="G1435" s="39">
        <v>34.22</v>
      </c>
      <c r="H1435" s="40">
        <v>35.93</v>
      </c>
      <c r="I1435" s="196"/>
    </row>
    <row r="1436" spans="1:9" x14ac:dyDescent="0.2">
      <c r="A1436" s="37" t="s">
        <v>1835</v>
      </c>
      <c r="B1436" s="38" t="s">
        <v>44</v>
      </c>
      <c r="C1436" s="39" t="s">
        <v>45</v>
      </c>
      <c r="D1436" s="39" t="s">
        <v>3</v>
      </c>
      <c r="E1436" s="38" t="s">
        <v>46</v>
      </c>
      <c r="F1436" s="38" t="s">
        <v>47</v>
      </c>
      <c r="G1436" s="39" t="s">
        <v>48</v>
      </c>
      <c r="H1436" s="40" t="s">
        <v>4</v>
      </c>
      <c r="I1436" s="196"/>
    </row>
    <row r="1437" spans="1:9" ht="19.5" x14ac:dyDescent="0.2">
      <c r="A1437" s="37" t="s">
        <v>62</v>
      </c>
      <c r="B1437" s="38" t="s">
        <v>1836</v>
      </c>
      <c r="C1437" s="39" t="s">
        <v>65</v>
      </c>
      <c r="D1437" s="39" t="s">
        <v>1837</v>
      </c>
      <c r="E1437" s="38" t="s">
        <v>148</v>
      </c>
      <c r="F1437" s="38" t="s">
        <v>6</v>
      </c>
      <c r="G1437" s="39">
        <v>77.44</v>
      </c>
      <c r="H1437" s="40">
        <v>77.44</v>
      </c>
      <c r="I1437" s="196"/>
    </row>
    <row r="1438" spans="1:9" x14ac:dyDescent="0.2">
      <c r="A1438" s="37" t="s">
        <v>2319</v>
      </c>
      <c r="B1438" s="38" t="s">
        <v>2990</v>
      </c>
      <c r="C1438" s="39" t="s">
        <v>58</v>
      </c>
      <c r="D1438" s="39" t="s">
        <v>2991</v>
      </c>
      <c r="E1438" s="38" t="s">
        <v>2633</v>
      </c>
      <c r="F1438" s="38" t="s">
        <v>3489</v>
      </c>
      <c r="G1438" s="39">
        <v>21.65</v>
      </c>
      <c r="H1438" s="40">
        <v>7.16</v>
      </c>
      <c r="I1438" s="196"/>
    </row>
    <row r="1439" spans="1:9" x14ac:dyDescent="0.2">
      <c r="A1439" s="37" t="s">
        <v>2319</v>
      </c>
      <c r="B1439" s="38" t="s">
        <v>2985</v>
      </c>
      <c r="C1439" s="39" t="s">
        <v>58</v>
      </c>
      <c r="D1439" s="39" t="s">
        <v>2986</v>
      </c>
      <c r="E1439" s="38" t="s">
        <v>2633</v>
      </c>
      <c r="F1439" s="38" t="s">
        <v>3489</v>
      </c>
      <c r="G1439" s="39">
        <v>29.06</v>
      </c>
      <c r="H1439" s="40">
        <v>9.6199999999999992</v>
      </c>
      <c r="I1439" s="196"/>
    </row>
    <row r="1440" spans="1:9" ht="29.25" x14ac:dyDescent="0.2">
      <c r="A1440" s="37" t="s">
        <v>2319</v>
      </c>
      <c r="B1440" s="38" t="s">
        <v>3108</v>
      </c>
      <c r="C1440" s="39" t="s">
        <v>58</v>
      </c>
      <c r="D1440" s="39" t="s">
        <v>3109</v>
      </c>
      <c r="E1440" s="38" t="s">
        <v>148</v>
      </c>
      <c r="F1440" s="38" t="s">
        <v>6</v>
      </c>
      <c r="G1440" s="39">
        <v>11.33</v>
      </c>
      <c r="H1440" s="40">
        <v>11.33</v>
      </c>
      <c r="I1440" s="196"/>
    </row>
    <row r="1441" spans="1:9" ht="19.5" x14ac:dyDescent="0.2">
      <c r="A1441" s="37" t="s">
        <v>77</v>
      </c>
      <c r="B1441" s="38" t="s">
        <v>3490</v>
      </c>
      <c r="C1441" s="39" t="s">
        <v>65</v>
      </c>
      <c r="D1441" s="39" t="s">
        <v>3491</v>
      </c>
      <c r="E1441" s="38" t="s">
        <v>148</v>
      </c>
      <c r="F1441" s="38" t="s">
        <v>2366</v>
      </c>
      <c r="G1441" s="39">
        <v>46.99</v>
      </c>
      <c r="H1441" s="40">
        <v>49.33</v>
      </c>
      <c r="I1441" s="196"/>
    </row>
    <row r="1442" spans="1:9" x14ac:dyDescent="0.2">
      <c r="A1442" s="37" t="s">
        <v>1839</v>
      </c>
      <c r="B1442" s="38" t="s">
        <v>44</v>
      </c>
      <c r="C1442" s="39" t="s">
        <v>45</v>
      </c>
      <c r="D1442" s="39" t="s">
        <v>3</v>
      </c>
      <c r="E1442" s="38" t="s">
        <v>46</v>
      </c>
      <c r="F1442" s="38" t="s">
        <v>47</v>
      </c>
      <c r="G1442" s="39" t="s">
        <v>48</v>
      </c>
      <c r="H1442" s="40" t="s">
        <v>4</v>
      </c>
      <c r="I1442" s="196"/>
    </row>
    <row r="1443" spans="1:9" ht="19.5" x14ac:dyDescent="0.2">
      <c r="A1443" s="37" t="s">
        <v>62</v>
      </c>
      <c r="B1443" s="38" t="s">
        <v>3492</v>
      </c>
      <c r="C1443" s="39" t="s">
        <v>65</v>
      </c>
      <c r="D1443" s="39" t="s">
        <v>1841</v>
      </c>
      <c r="E1443" s="38" t="s">
        <v>148</v>
      </c>
      <c r="F1443" s="38" t="s">
        <v>6</v>
      </c>
      <c r="G1443" s="39">
        <v>80.45</v>
      </c>
      <c r="H1443" s="40">
        <v>80.45</v>
      </c>
      <c r="I1443" s="196"/>
    </row>
    <row r="1444" spans="1:9" x14ac:dyDescent="0.2">
      <c r="A1444" s="37" t="s">
        <v>2319</v>
      </c>
      <c r="B1444" s="38" t="s">
        <v>2990</v>
      </c>
      <c r="C1444" s="39" t="s">
        <v>58</v>
      </c>
      <c r="D1444" s="39" t="s">
        <v>2991</v>
      </c>
      <c r="E1444" s="38" t="s">
        <v>2633</v>
      </c>
      <c r="F1444" s="38" t="s">
        <v>3493</v>
      </c>
      <c r="G1444" s="39">
        <v>21.65</v>
      </c>
      <c r="H1444" s="40">
        <v>5.16</v>
      </c>
      <c r="I1444" s="196"/>
    </row>
    <row r="1445" spans="1:9" x14ac:dyDescent="0.2">
      <c r="A1445" s="37" t="s">
        <v>2319</v>
      </c>
      <c r="B1445" s="38" t="s">
        <v>2985</v>
      </c>
      <c r="C1445" s="39" t="s">
        <v>58</v>
      </c>
      <c r="D1445" s="39" t="s">
        <v>2986</v>
      </c>
      <c r="E1445" s="38" t="s">
        <v>2633</v>
      </c>
      <c r="F1445" s="38" t="s">
        <v>3493</v>
      </c>
      <c r="G1445" s="39">
        <v>29.06</v>
      </c>
      <c r="H1445" s="40">
        <v>6.92</v>
      </c>
      <c r="I1445" s="196"/>
    </row>
    <row r="1446" spans="1:9" ht="29.25" x14ac:dyDescent="0.2">
      <c r="A1446" s="37" t="s">
        <v>2319</v>
      </c>
      <c r="B1446" s="38" t="s">
        <v>3108</v>
      </c>
      <c r="C1446" s="39" t="s">
        <v>58</v>
      </c>
      <c r="D1446" s="39" t="s">
        <v>3109</v>
      </c>
      <c r="E1446" s="38" t="s">
        <v>148</v>
      </c>
      <c r="F1446" s="38" t="s">
        <v>6</v>
      </c>
      <c r="G1446" s="39">
        <v>11.33</v>
      </c>
      <c r="H1446" s="40">
        <v>11.33</v>
      </c>
      <c r="I1446" s="196"/>
    </row>
    <row r="1447" spans="1:9" x14ac:dyDescent="0.2">
      <c r="A1447" s="37" t="s">
        <v>77</v>
      </c>
      <c r="B1447" s="38" t="s">
        <v>3494</v>
      </c>
      <c r="C1447" s="39" t="s">
        <v>3024</v>
      </c>
      <c r="D1447" s="39" t="s">
        <v>3495</v>
      </c>
      <c r="E1447" s="38" t="s">
        <v>148</v>
      </c>
      <c r="F1447" s="38" t="s">
        <v>2366</v>
      </c>
      <c r="G1447" s="39">
        <v>54.33</v>
      </c>
      <c r="H1447" s="40">
        <v>57.04</v>
      </c>
      <c r="I1447" s="196"/>
    </row>
    <row r="1448" spans="1:9" x14ac:dyDescent="0.2">
      <c r="A1448" s="37" t="s">
        <v>1855</v>
      </c>
      <c r="B1448" s="38" t="s">
        <v>44</v>
      </c>
      <c r="C1448" s="39" t="s">
        <v>45</v>
      </c>
      <c r="D1448" s="39" t="s">
        <v>3</v>
      </c>
      <c r="E1448" s="38" t="s">
        <v>46</v>
      </c>
      <c r="F1448" s="38" t="s">
        <v>47</v>
      </c>
      <c r="G1448" s="39" t="s">
        <v>48</v>
      </c>
      <c r="H1448" s="40" t="s">
        <v>4</v>
      </c>
      <c r="I1448" s="196"/>
    </row>
    <row r="1449" spans="1:9" x14ac:dyDescent="0.2">
      <c r="A1449" s="37" t="s">
        <v>62</v>
      </c>
      <c r="B1449" s="38" t="s">
        <v>1856</v>
      </c>
      <c r="C1449" s="39" t="s">
        <v>65</v>
      </c>
      <c r="D1449" s="39" t="s">
        <v>1857</v>
      </c>
      <c r="E1449" s="38" t="s">
        <v>67</v>
      </c>
      <c r="F1449" s="38" t="s">
        <v>6</v>
      </c>
      <c r="G1449" s="39">
        <v>41.51</v>
      </c>
      <c r="H1449" s="40">
        <v>41.51</v>
      </c>
      <c r="I1449" s="196"/>
    </row>
    <row r="1450" spans="1:9" x14ac:dyDescent="0.2">
      <c r="A1450" s="37" t="s">
        <v>2319</v>
      </c>
      <c r="B1450" s="38" t="s">
        <v>3279</v>
      </c>
      <c r="C1450" s="39" t="s">
        <v>58</v>
      </c>
      <c r="D1450" s="39" t="s">
        <v>3280</v>
      </c>
      <c r="E1450" s="38" t="s">
        <v>2633</v>
      </c>
      <c r="F1450" s="38" t="s">
        <v>2964</v>
      </c>
      <c r="G1450" s="39">
        <v>31.7</v>
      </c>
      <c r="H1450" s="40">
        <v>9.51</v>
      </c>
      <c r="I1450" s="196"/>
    </row>
    <row r="1451" spans="1:9" x14ac:dyDescent="0.2">
      <c r="A1451" s="37" t="s">
        <v>77</v>
      </c>
      <c r="B1451" s="38" t="s">
        <v>3496</v>
      </c>
      <c r="C1451" s="39" t="s">
        <v>3024</v>
      </c>
      <c r="D1451" s="39" t="s">
        <v>3497</v>
      </c>
      <c r="E1451" s="38" t="s">
        <v>67</v>
      </c>
      <c r="F1451" s="38" t="s">
        <v>6</v>
      </c>
      <c r="G1451" s="39">
        <v>32</v>
      </c>
      <c r="H1451" s="40">
        <v>32</v>
      </c>
      <c r="I1451" s="196"/>
    </row>
    <row r="1452" spans="1:9" x14ac:dyDescent="0.2">
      <c r="A1452" s="37" t="s">
        <v>1859</v>
      </c>
      <c r="B1452" s="38" t="s">
        <v>44</v>
      </c>
      <c r="C1452" s="39" t="s">
        <v>45</v>
      </c>
      <c r="D1452" s="39" t="s">
        <v>3</v>
      </c>
      <c r="E1452" s="38" t="s">
        <v>46</v>
      </c>
      <c r="F1452" s="38" t="s">
        <v>47</v>
      </c>
      <c r="G1452" s="39" t="s">
        <v>48</v>
      </c>
      <c r="H1452" s="40" t="s">
        <v>4</v>
      </c>
      <c r="I1452" s="196"/>
    </row>
    <row r="1453" spans="1:9" x14ac:dyDescent="0.2">
      <c r="A1453" s="37" t="s">
        <v>62</v>
      </c>
      <c r="B1453" s="38" t="s">
        <v>1860</v>
      </c>
      <c r="C1453" s="39" t="s">
        <v>65</v>
      </c>
      <c r="D1453" s="39" t="s">
        <v>1861</v>
      </c>
      <c r="E1453" s="38" t="s">
        <v>67</v>
      </c>
      <c r="F1453" s="38" t="s">
        <v>6</v>
      </c>
      <c r="G1453" s="39">
        <v>1.38</v>
      </c>
      <c r="H1453" s="40">
        <v>1.38</v>
      </c>
      <c r="I1453" s="196"/>
    </row>
    <row r="1454" spans="1:9" x14ac:dyDescent="0.2">
      <c r="A1454" s="37" t="s">
        <v>2319</v>
      </c>
      <c r="B1454" s="38" t="s">
        <v>2985</v>
      </c>
      <c r="C1454" s="39" t="s">
        <v>58</v>
      </c>
      <c r="D1454" s="39" t="s">
        <v>2986</v>
      </c>
      <c r="E1454" s="38" t="s">
        <v>2633</v>
      </c>
      <c r="F1454" s="38" t="s">
        <v>3498</v>
      </c>
      <c r="G1454" s="39">
        <v>29.06</v>
      </c>
      <c r="H1454" s="40">
        <v>0.19</v>
      </c>
      <c r="I1454" s="196"/>
    </row>
    <row r="1455" spans="1:9" x14ac:dyDescent="0.2">
      <c r="A1455" s="37" t="s">
        <v>2319</v>
      </c>
      <c r="B1455" s="38" t="s">
        <v>2990</v>
      </c>
      <c r="C1455" s="39" t="s">
        <v>58</v>
      </c>
      <c r="D1455" s="39" t="s">
        <v>2991</v>
      </c>
      <c r="E1455" s="38" t="s">
        <v>2633</v>
      </c>
      <c r="F1455" s="38" t="s">
        <v>3498</v>
      </c>
      <c r="G1455" s="39">
        <v>21.65</v>
      </c>
      <c r="H1455" s="40">
        <v>0.14000000000000001</v>
      </c>
      <c r="I1455" s="196"/>
    </row>
    <row r="1456" spans="1:9" x14ac:dyDescent="0.2">
      <c r="A1456" s="37" t="s">
        <v>77</v>
      </c>
      <c r="B1456" s="38" t="s">
        <v>3499</v>
      </c>
      <c r="C1456" s="39" t="s">
        <v>3024</v>
      </c>
      <c r="D1456" s="39" t="s">
        <v>3500</v>
      </c>
      <c r="E1456" s="38" t="s">
        <v>67</v>
      </c>
      <c r="F1456" s="38" t="s">
        <v>2322</v>
      </c>
      <c r="G1456" s="39">
        <v>52.8</v>
      </c>
      <c r="H1456" s="40">
        <v>1.05</v>
      </c>
      <c r="I1456" s="196"/>
    </row>
    <row r="1457" spans="1:9" x14ac:dyDescent="0.2">
      <c r="A1457" s="37" t="s">
        <v>1863</v>
      </c>
      <c r="B1457" s="38" t="s">
        <v>44</v>
      </c>
      <c r="C1457" s="39" t="s">
        <v>45</v>
      </c>
      <c r="D1457" s="39" t="s">
        <v>3</v>
      </c>
      <c r="E1457" s="38" t="s">
        <v>46</v>
      </c>
      <c r="F1457" s="38" t="s">
        <v>47</v>
      </c>
      <c r="G1457" s="39" t="s">
        <v>48</v>
      </c>
      <c r="H1457" s="40" t="s">
        <v>4</v>
      </c>
      <c r="I1457" s="196"/>
    </row>
    <row r="1458" spans="1:9" ht="19.5" x14ac:dyDescent="0.2">
      <c r="A1458" s="37" t="s">
        <v>62</v>
      </c>
      <c r="B1458" s="38" t="s">
        <v>1864</v>
      </c>
      <c r="C1458" s="39" t="s">
        <v>65</v>
      </c>
      <c r="D1458" s="39" t="s">
        <v>1865</v>
      </c>
      <c r="E1458" s="38" t="s">
        <v>67</v>
      </c>
      <c r="F1458" s="38" t="s">
        <v>6</v>
      </c>
      <c r="G1458" s="39">
        <v>8.58</v>
      </c>
      <c r="H1458" s="40">
        <v>8.58</v>
      </c>
      <c r="I1458" s="196"/>
    </row>
    <row r="1459" spans="1:9" x14ac:dyDescent="0.2">
      <c r="A1459" s="37" t="s">
        <v>2319</v>
      </c>
      <c r="B1459" s="38" t="s">
        <v>2990</v>
      </c>
      <c r="C1459" s="39" t="s">
        <v>58</v>
      </c>
      <c r="D1459" s="39" t="s">
        <v>2991</v>
      </c>
      <c r="E1459" s="38" t="s">
        <v>2633</v>
      </c>
      <c r="F1459" s="38" t="s">
        <v>3501</v>
      </c>
      <c r="G1459" s="39">
        <v>21.65</v>
      </c>
      <c r="H1459" s="40">
        <v>2.92</v>
      </c>
      <c r="I1459" s="196"/>
    </row>
    <row r="1460" spans="1:9" x14ac:dyDescent="0.2">
      <c r="A1460" s="37" t="s">
        <v>2319</v>
      </c>
      <c r="B1460" s="38" t="s">
        <v>2985</v>
      </c>
      <c r="C1460" s="39" t="s">
        <v>58</v>
      </c>
      <c r="D1460" s="39" t="s">
        <v>2986</v>
      </c>
      <c r="E1460" s="38" t="s">
        <v>2633</v>
      </c>
      <c r="F1460" s="38" t="s">
        <v>3501</v>
      </c>
      <c r="G1460" s="39">
        <v>29.06</v>
      </c>
      <c r="H1460" s="40">
        <v>3.92</v>
      </c>
      <c r="I1460" s="196"/>
    </row>
    <row r="1461" spans="1:9" ht="19.5" x14ac:dyDescent="0.2">
      <c r="A1461" s="37" t="s">
        <v>77</v>
      </c>
      <c r="B1461" s="38" t="s">
        <v>3458</v>
      </c>
      <c r="C1461" s="39" t="s">
        <v>58</v>
      </c>
      <c r="D1461" s="39" t="s">
        <v>3459</v>
      </c>
      <c r="E1461" s="38" t="s">
        <v>67</v>
      </c>
      <c r="F1461" s="38" t="s">
        <v>6</v>
      </c>
      <c r="G1461" s="39">
        <v>1.74</v>
      </c>
      <c r="H1461" s="40">
        <v>1.74</v>
      </c>
      <c r="I1461" s="196"/>
    </row>
    <row r="1462" spans="1:9" x14ac:dyDescent="0.2">
      <c r="A1462" s="37" t="s">
        <v>1867</v>
      </c>
      <c r="B1462" s="38" t="s">
        <v>44</v>
      </c>
      <c r="C1462" s="39" t="s">
        <v>45</v>
      </c>
      <c r="D1462" s="39" t="s">
        <v>3</v>
      </c>
      <c r="E1462" s="38" t="s">
        <v>46</v>
      </c>
      <c r="F1462" s="38" t="s">
        <v>47</v>
      </c>
      <c r="G1462" s="39" t="s">
        <v>48</v>
      </c>
      <c r="H1462" s="40" t="s">
        <v>4</v>
      </c>
      <c r="I1462" s="196"/>
    </row>
    <row r="1463" spans="1:9" ht="19.5" x14ac:dyDescent="0.2">
      <c r="A1463" s="37" t="s">
        <v>62</v>
      </c>
      <c r="B1463" s="38" t="s">
        <v>1868</v>
      </c>
      <c r="C1463" s="39" t="s">
        <v>65</v>
      </c>
      <c r="D1463" s="39" t="s">
        <v>1869</v>
      </c>
      <c r="E1463" s="38" t="s">
        <v>67</v>
      </c>
      <c r="F1463" s="38" t="s">
        <v>6</v>
      </c>
      <c r="G1463" s="39">
        <v>18.89</v>
      </c>
      <c r="H1463" s="40">
        <v>18.89</v>
      </c>
      <c r="I1463" s="196"/>
    </row>
    <row r="1464" spans="1:9" x14ac:dyDescent="0.2">
      <c r="A1464" s="37" t="s">
        <v>2319</v>
      </c>
      <c r="B1464" s="38" t="s">
        <v>2990</v>
      </c>
      <c r="C1464" s="39" t="s">
        <v>58</v>
      </c>
      <c r="D1464" s="39" t="s">
        <v>2991</v>
      </c>
      <c r="E1464" s="38" t="s">
        <v>2633</v>
      </c>
      <c r="F1464" s="38" t="s">
        <v>3502</v>
      </c>
      <c r="G1464" s="39">
        <v>21.65</v>
      </c>
      <c r="H1464" s="40">
        <v>6.16</v>
      </c>
      <c r="I1464" s="196"/>
    </row>
    <row r="1465" spans="1:9" x14ac:dyDescent="0.2">
      <c r="A1465" s="37" t="s">
        <v>2319</v>
      </c>
      <c r="B1465" s="38" t="s">
        <v>2985</v>
      </c>
      <c r="C1465" s="39" t="s">
        <v>58</v>
      </c>
      <c r="D1465" s="39" t="s">
        <v>2986</v>
      </c>
      <c r="E1465" s="38" t="s">
        <v>2633</v>
      </c>
      <c r="F1465" s="38" t="s">
        <v>3502</v>
      </c>
      <c r="G1465" s="39">
        <v>29.06</v>
      </c>
      <c r="H1465" s="40">
        <v>8.27</v>
      </c>
      <c r="I1465" s="196"/>
    </row>
    <row r="1466" spans="1:9" ht="19.5" x14ac:dyDescent="0.2">
      <c r="A1466" s="37" t="s">
        <v>77</v>
      </c>
      <c r="B1466" s="38" t="s">
        <v>3503</v>
      </c>
      <c r="C1466" s="39" t="s">
        <v>58</v>
      </c>
      <c r="D1466" s="39" t="s">
        <v>3504</v>
      </c>
      <c r="E1466" s="38" t="s">
        <v>67</v>
      </c>
      <c r="F1466" s="38" t="s">
        <v>6</v>
      </c>
      <c r="G1466" s="39">
        <v>4.46</v>
      </c>
      <c r="H1466" s="40">
        <v>4.46</v>
      </c>
      <c r="I1466" s="196"/>
    </row>
    <row r="1467" spans="1:9" x14ac:dyDescent="0.2">
      <c r="A1467" s="37" t="s">
        <v>1871</v>
      </c>
      <c r="B1467" s="38" t="s">
        <v>44</v>
      </c>
      <c r="C1467" s="39" t="s">
        <v>45</v>
      </c>
      <c r="D1467" s="39" t="s">
        <v>3</v>
      </c>
      <c r="E1467" s="38" t="s">
        <v>46</v>
      </c>
      <c r="F1467" s="38" t="s">
        <v>47</v>
      </c>
      <c r="G1467" s="39" t="s">
        <v>48</v>
      </c>
      <c r="H1467" s="40" t="s">
        <v>4</v>
      </c>
      <c r="I1467" s="196"/>
    </row>
    <row r="1468" spans="1:9" ht="19.5" x14ac:dyDescent="0.2">
      <c r="A1468" s="37" t="s">
        <v>62</v>
      </c>
      <c r="B1468" s="38" t="s">
        <v>1872</v>
      </c>
      <c r="C1468" s="39" t="s">
        <v>65</v>
      </c>
      <c r="D1468" s="39" t="s">
        <v>1873</v>
      </c>
      <c r="E1468" s="38" t="s">
        <v>67</v>
      </c>
      <c r="F1468" s="38" t="s">
        <v>6</v>
      </c>
      <c r="G1468" s="39">
        <v>13.46</v>
      </c>
      <c r="H1468" s="40">
        <v>13.46</v>
      </c>
      <c r="I1468" s="196"/>
    </row>
    <row r="1469" spans="1:9" x14ac:dyDescent="0.2">
      <c r="A1469" s="37" t="s">
        <v>2319</v>
      </c>
      <c r="B1469" s="38" t="s">
        <v>2990</v>
      </c>
      <c r="C1469" s="39" t="s">
        <v>58</v>
      </c>
      <c r="D1469" s="39" t="s">
        <v>2991</v>
      </c>
      <c r="E1469" s="38" t="s">
        <v>2633</v>
      </c>
      <c r="F1469" s="38" t="s">
        <v>3505</v>
      </c>
      <c r="G1469" s="39">
        <v>21.65</v>
      </c>
      <c r="H1469" s="40">
        <v>4.43</v>
      </c>
      <c r="I1469" s="196"/>
    </row>
    <row r="1470" spans="1:9" x14ac:dyDescent="0.2">
      <c r="A1470" s="37" t="s">
        <v>2319</v>
      </c>
      <c r="B1470" s="38" t="s">
        <v>2985</v>
      </c>
      <c r="C1470" s="39" t="s">
        <v>58</v>
      </c>
      <c r="D1470" s="39" t="s">
        <v>2986</v>
      </c>
      <c r="E1470" s="38" t="s">
        <v>2633</v>
      </c>
      <c r="F1470" s="38" t="s">
        <v>3505</v>
      </c>
      <c r="G1470" s="39">
        <v>29.06</v>
      </c>
      <c r="H1470" s="40">
        <v>5.95</v>
      </c>
      <c r="I1470" s="196"/>
    </row>
    <row r="1471" spans="1:9" ht="19.5" x14ac:dyDescent="0.2">
      <c r="A1471" s="37" t="s">
        <v>77</v>
      </c>
      <c r="B1471" s="38" t="s">
        <v>3506</v>
      </c>
      <c r="C1471" s="39" t="s">
        <v>58</v>
      </c>
      <c r="D1471" s="39" t="s">
        <v>3507</v>
      </c>
      <c r="E1471" s="38" t="s">
        <v>67</v>
      </c>
      <c r="F1471" s="38" t="s">
        <v>6</v>
      </c>
      <c r="G1471" s="39">
        <v>3.08</v>
      </c>
      <c r="H1471" s="40">
        <v>3.08</v>
      </c>
      <c r="I1471" s="196"/>
    </row>
    <row r="1472" spans="1:9" x14ac:dyDescent="0.2">
      <c r="A1472" s="37" t="s">
        <v>1875</v>
      </c>
      <c r="B1472" s="38" t="s">
        <v>44</v>
      </c>
      <c r="C1472" s="39" t="s">
        <v>45</v>
      </c>
      <c r="D1472" s="39" t="s">
        <v>3</v>
      </c>
      <c r="E1472" s="38" t="s">
        <v>46</v>
      </c>
      <c r="F1472" s="38" t="s">
        <v>47</v>
      </c>
      <c r="G1472" s="39" t="s">
        <v>48</v>
      </c>
      <c r="H1472" s="40" t="s">
        <v>4</v>
      </c>
      <c r="I1472" s="196"/>
    </row>
    <row r="1473" spans="1:9" x14ac:dyDescent="0.2">
      <c r="A1473" s="37" t="s">
        <v>62</v>
      </c>
      <c r="B1473" s="38" t="s">
        <v>1876</v>
      </c>
      <c r="C1473" s="39" t="s">
        <v>65</v>
      </c>
      <c r="D1473" s="39" t="s">
        <v>1877</v>
      </c>
      <c r="E1473" s="38" t="s">
        <v>67</v>
      </c>
      <c r="F1473" s="38" t="s">
        <v>6</v>
      </c>
      <c r="G1473" s="39">
        <v>16.68</v>
      </c>
      <c r="H1473" s="40">
        <v>16.68</v>
      </c>
      <c r="I1473" s="196"/>
    </row>
    <row r="1474" spans="1:9" x14ac:dyDescent="0.2">
      <c r="A1474" s="37" t="s">
        <v>2319</v>
      </c>
      <c r="B1474" s="38" t="s">
        <v>2990</v>
      </c>
      <c r="C1474" s="39" t="s">
        <v>58</v>
      </c>
      <c r="D1474" s="39" t="s">
        <v>2991</v>
      </c>
      <c r="E1474" s="38" t="s">
        <v>2633</v>
      </c>
      <c r="F1474" s="38" t="s">
        <v>2378</v>
      </c>
      <c r="G1474" s="39">
        <v>21.65</v>
      </c>
      <c r="H1474" s="40">
        <v>4.33</v>
      </c>
      <c r="I1474" s="196"/>
    </row>
    <row r="1475" spans="1:9" ht="19.5" x14ac:dyDescent="0.2">
      <c r="A1475" s="37" t="s">
        <v>77</v>
      </c>
      <c r="B1475" s="38" t="s">
        <v>3508</v>
      </c>
      <c r="C1475" s="39" t="s">
        <v>65</v>
      </c>
      <c r="D1475" s="39" t="s">
        <v>3509</v>
      </c>
      <c r="E1475" s="38" t="s">
        <v>67</v>
      </c>
      <c r="F1475" s="38" t="s">
        <v>6</v>
      </c>
      <c r="G1475" s="39">
        <v>12.35</v>
      </c>
      <c r="H1475" s="40">
        <v>12.35</v>
      </c>
      <c r="I1475" s="196"/>
    </row>
    <row r="1476" spans="1:9" x14ac:dyDescent="0.2">
      <c r="A1476" s="37" t="s">
        <v>1879</v>
      </c>
      <c r="B1476" s="38" t="s">
        <v>44</v>
      </c>
      <c r="C1476" s="39" t="s">
        <v>45</v>
      </c>
      <c r="D1476" s="39" t="s">
        <v>3</v>
      </c>
      <c r="E1476" s="38" t="s">
        <v>46</v>
      </c>
      <c r="F1476" s="38" t="s">
        <v>47</v>
      </c>
      <c r="G1476" s="39" t="s">
        <v>48</v>
      </c>
      <c r="H1476" s="40" t="s">
        <v>4</v>
      </c>
      <c r="I1476" s="196"/>
    </row>
    <row r="1477" spans="1:9" x14ac:dyDescent="0.2">
      <c r="A1477" s="37" t="s">
        <v>62</v>
      </c>
      <c r="B1477" s="38" t="s">
        <v>1880</v>
      </c>
      <c r="C1477" s="39" t="s">
        <v>65</v>
      </c>
      <c r="D1477" s="39" t="s">
        <v>1881</v>
      </c>
      <c r="E1477" s="38" t="s">
        <v>67</v>
      </c>
      <c r="F1477" s="38" t="s">
        <v>6</v>
      </c>
      <c r="G1477" s="39">
        <v>5.37</v>
      </c>
      <c r="H1477" s="40">
        <v>5.37</v>
      </c>
      <c r="I1477" s="196"/>
    </row>
    <row r="1478" spans="1:9" x14ac:dyDescent="0.2">
      <c r="A1478" s="37" t="s">
        <v>2319</v>
      </c>
      <c r="B1478" s="38" t="s">
        <v>2985</v>
      </c>
      <c r="C1478" s="39" t="s">
        <v>58</v>
      </c>
      <c r="D1478" s="39" t="s">
        <v>2986</v>
      </c>
      <c r="E1478" s="38" t="s">
        <v>2633</v>
      </c>
      <c r="F1478" s="38" t="s">
        <v>2344</v>
      </c>
      <c r="G1478" s="39">
        <v>29.06</v>
      </c>
      <c r="H1478" s="40">
        <v>2.9</v>
      </c>
      <c r="I1478" s="196"/>
    </row>
    <row r="1479" spans="1:9" x14ac:dyDescent="0.2">
      <c r="A1479" s="37" t="s">
        <v>2319</v>
      </c>
      <c r="B1479" s="38" t="s">
        <v>2635</v>
      </c>
      <c r="C1479" s="39" t="s">
        <v>58</v>
      </c>
      <c r="D1479" s="39" t="s">
        <v>2636</v>
      </c>
      <c r="E1479" s="38" t="s">
        <v>2633</v>
      </c>
      <c r="F1479" s="38" t="s">
        <v>2344</v>
      </c>
      <c r="G1479" s="39">
        <v>20.74</v>
      </c>
      <c r="H1479" s="40">
        <v>2.0699999999999998</v>
      </c>
      <c r="I1479" s="196"/>
    </row>
    <row r="1480" spans="1:9" x14ac:dyDescent="0.2">
      <c r="A1480" s="37" t="s">
        <v>77</v>
      </c>
      <c r="B1480" s="38" t="s">
        <v>3510</v>
      </c>
      <c r="C1480" s="39" t="s">
        <v>3024</v>
      </c>
      <c r="D1480" s="39" t="s">
        <v>3511</v>
      </c>
      <c r="E1480" s="38" t="s">
        <v>67</v>
      </c>
      <c r="F1480" s="38" t="s">
        <v>6</v>
      </c>
      <c r="G1480" s="39">
        <v>0.4</v>
      </c>
      <c r="H1480" s="40">
        <v>0.4</v>
      </c>
      <c r="I1480" s="196"/>
    </row>
    <row r="1481" spans="1:9" x14ac:dyDescent="0.2">
      <c r="A1481" s="37" t="s">
        <v>1903</v>
      </c>
      <c r="B1481" s="38" t="s">
        <v>44</v>
      </c>
      <c r="C1481" s="39" t="s">
        <v>45</v>
      </c>
      <c r="D1481" s="39" t="s">
        <v>3</v>
      </c>
      <c r="E1481" s="38" t="s">
        <v>46</v>
      </c>
      <c r="F1481" s="38" t="s">
        <v>47</v>
      </c>
      <c r="G1481" s="39" t="s">
        <v>48</v>
      </c>
      <c r="H1481" s="40" t="s">
        <v>4</v>
      </c>
      <c r="I1481" s="196"/>
    </row>
    <row r="1482" spans="1:9" x14ac:dyDescent="0.2">
      <c r="A1482" s="37" t="s">
        <v>62</v>
      </c>
      <c r="B1482" s="38" t="s">
        <v>1904</v>
      </c>
      <c r="C1482" s="39" t="s">
        <v>65</v>
      </c>
      <c r="D1482" s="39" t="s">
        <v>1905</v>
      </c>
      <c r="E1482" s="38" t="s">
        <v>148</v>
      </c>
      <c r="F1482" s="38" t="s">
        <v>6</v>
      </c>
      <c r="G1482" s="39">
        <v>51.48</v>
      </c>
      <c r="H1482" s="40">
        <v>51.48</v>
      </c>
      <c r="I1482" s="196"/>
    </row>
    <row r="1483" spans="1:9" x14ac:dyDescent="0.2">
      <c r="A1483" s="37" t="s">
        <v>2319</v>
      </c>
      <c r="B1483" s="38" t="s">
        <v>2985</v>
      </c>
      <c r="C1483" s="39" t="s">
        <v>58</v>
      </c>
      <c r="D1483" s="39" t="s">
        <v>2986</v>
      </c>
      <c r="E1483" s="38" t="s">
        <v>2633</v>
      </c>
      <c r="F1483" s="38" t="s">
        <v>3356</v>
      </c>
      <c r="G1483" s="39">
        <v>29.06</v>
      </c>
      <c r="H1483" s="40">
        <v>17.43</v>
      </c>
      <c r="I1483" s="196"/>
    </row>
    <row r="1484" spans="1:9" x14ac:dyDescent="0.2">
      <c r="A1484" s="37" t="s">
        <v>2319</v>
      </c>
      <c r="B1484" s="38" t="s">
        <v>2990</v>
      </c>
      <c r="C1484" s="39" t="s">
        <v>58</v>
      </c>
      <c r="D1484" s="39" t="s">
        <v>2991</v>
      </c>
      <c r="E1484" s="38" t="s">
        <v>2633</v>
      </c>
      <c r="F1484" s="38" t="s">
        <v>6</v>
      </c>
      <c r="G1484" s="39">
        <v>21.65</v>
      </c>
      <c r="H1484" s="40">
        <v>21.65</v>
      </c>
      <c r="I1484" s="196"/>
    </row>
    <row r="1485" spans="1:9" ht="19.5" x14ac:dyDescent="0.2">
      <c r="A1485" s="37" t="s">
        <v>77</v>
      </c>
      <c r="B1485" s="38" t="s">
        <v>3512</v>
      </c>
      <c r="C1485" s="39" t="s">
        <v>58</v>
      </c>
      <c r="D1485" s="39" t="s">
        <v>3513</v>
      </c>
      <c r="E1485" s="38" t="s">
        <v>148</v>
      </c>
      <c r="F1485" s="38" t="s">
        <v>2366</v>
      </c>
      <c r="G1485" s="39">
        <v>11.81</v>
      </c>
      <c r="H1485" s="40">
        <v>12.4</v>
      </c>
      <c r="I1485" s="196"/>
    </row>
    <row r="1486" spans="1:9" x14ac:dyDescent="0.2">
      <c r="A1486" s="37" t="s">
        <v>1907</v>
      </c>
      <c r="B1486" s="38" t="s">
        <v>44</v>
      </c>
      <c r="C1486" s="39" t="s">
        <v>45</v>
      </c>
      <c r="D1486" s="39" t="s">
        <v>3</v>
      </c>
      <c r="E1486" s="38" t="s">
        <v>46</v>
      </c>
      <c r="F1486" s="38" t="s">
        <v>47</v>
      </c>
      <c r="G1486" s="39" t="s">
        <v>48</v>
      </c>
      <c r="H1486" s="40" t="s">
        <v>4</v>
      </c>
      <c r="I1486" s="196"/>
    </row>
    <row r="1487" spans="1:9" x14ac:dyDescent="0.2">
      <c r="A1487" s="37" t="s">
        <v>62</v>
      </c>
      <c r="B1487" s="38" t="s">
        <v>1908</v>
      </c>
      <c r="C1487" s="39" t="s">
        <v>65</v>
      </c>
      <c r="D1487" s="39" t="s">
        <v>1909</v>
      </c>
      <c r="E1487" s="38" t="s">
        <v>148</v>
      </c>
      <c r="F1487" s="38" t="s">
        <v>6</v>
      </c>
      <c r="G1487" s="39">
        <v>87.78</v>
      </c>
      <c r="H1487" s="40">
        <v>87.78</v>
      </c>
      <c r="I1487" s="196"/>
    </row>
    <row r="1488" spans="1:9" x14ac:dyDescent="0.2">
      <c r="A1488" s="37" t="s">
        <v>2319</v>
      </c>
      <c r="B1488" s="38" t="s">
        <v>2985</v>
      </c>
      <c r="C1488" s="39" t="s">
        <v>58</v>
      </c>
      <c r="D1488" s="39" t="s">
        <v>2986</v>
      </c>
      <c r="E1488" s="38" t="s">
        <v>2633</v>
      </c>
      <c r="F1488" s="38" t="s">
        <v>6</v>
      </c>
      <c r="G1488" s="39">
        <v>29.06</v>
      </c>
      <c r="H1488" s="40">
        <v>29.06</v>
      </c>
      <c r="I1488" s="196"/>
    </row>
    <row r="1489" spans="1:9" x14ac:dyDescent="0.2">
      <c r="A1489" s="37" t="s">
        <v>2319</v>
      </c>
      <c r="B1489" s="38" t="s">
        <v>2990</v>
      </c>
      <c r="C1489" s="39" t="s">
        <v>58</v>
      </c>
      <c r="D1489" s="39" t="s">
        <v>2991</v>
      </c>
      <c r="E1489" s="38" t="s">
        <v>2633</v>
      </c>
      <c r="F1489" s="38" t="s">
        <v>3514</v>
      </c>
      <c r="G1489" s="39">
        <v>21.65</v>
      </c>
      <c r="H1489" s="40">
        <v>34.64</v>
      </c>
      <c r="I1489" s="196"/>
    </row>
    <row r="1490" spans="1:9" ht="19.5" x14ac:dyDescent="0.2">
      <c r="A1490" s="37" t="s">
        <v>77</v>
      </c>
      <c r="B1490" s="38" t="s">
        <v>3515</v>
      </c>
      <c r="C1490" s="39" t="s">
        <v>58</v>
      </c>
      <c r="D1490" s="39" t="s">
        <v>3516</v>
      </c>
      <c r="E1490" s="38" t="s">
        <v>148</v>
      </c>
      <c r="F1490" s="38" t="s">
        <v>2366</v>
      </c>
      <c r="G1490" s="39">
        <v>22.94</v>
      </c>
      <c r="H1490" s="40">
        <v>24.08</v>
      </c>
      <c r="I1490" s="196"/>
    </row>
    <row r="1491" spans="1:9" x14ac:dyDescent="0.2">
      <c r="A1491" s="37" t="s">
        <v>1911</v>
      </c>
      <c r="B1491" s="38" t="s">
        <v>44</v>
      </c>
      <c r="C1491" s="39" t="s">
        <v>45</v>
      </c>
      <c r="D1491" s="39" t="s">
        <v>3</v>
      </c>
      <c r="E1491" s="38" t="s">
        <v>46</v>
      </c>
      <c r="F1491" s="38" t="s">
        <v>47</v>
      </c>
      <c r="G1491" s="39" t="s">
        <v>48</v>
      </c>
      <c r="H1491" s="40" t="s">
        <v>4</v>
      </c>
      <c r="I1491" s="196"/>
    </row>
    <row r="1492" spans="1:9" x14ac:dyDescent="0.2">
      <c r="A1492" s="37" t="s">
        <v>62</v>
      </c>
      <c r="B1492" s="38" t="s">
        <v>1912</v>
      </c>
      <c r="C1492" s="39" t="s">
        <v>65</v>
      </c>
      <c r="D1492" s="39" t="s">
        <v>1913</v>
      </c>
      <c r="E1492" s="38" t="s">
        <v>148</v>
      </c>
      <c r="F1492" s="38" t="s">
        <v>6</v>
      </c>
      <c r="G1492" s="39">
        <v>76.599999999999994</v>
      </c>
      <c r="H1492" s="40">
        <v>76.599999999999994</v>
      </c>
      <c r="I1492" s="196"/>
    </row>
    <row r="1493" spans="1:9" x14ac:dyDescent="0.2">
      <c r="A1493" s="37" t="s">
        <v>2319</v>
      </c>
      <c r="B1493" s="38" t="s">
        <v>2985</v>
      </c>
      <c r="C1493" s="39" t="s">
        <v>58</v>
      </c>
      <c r="D1493" s="39" t="s">
        <v>2986</v>
      </c>
      <c r="E1493" s="38" t="s">
        <v>2633</v>
      </c>
      <c r="F1493" s="38" t="s">
        <v>2657</v>
      </c>
      <c r="G1493" s="39">
        <v>29.06</v>
      </c>
      <c r="H1493" s="40">
        <v>23.24</v>
      </c>
      <c r="I1493" s="196"/>
    </row>
    <row r="1494" spans="1:9" x14ac:dyDescent="0.2">
      <c r="A1494" s="37" t="s">
        <v>2319</v>
      </c>
      <c r="B1494" s="38" t="s">
        <v>2990</v>
      </c>
      <c r="C1494" s="39" t="s">
        <v>58</v>
      </c>
      <c r="D1494" s="39" t="s">
        <v>2991</v>
      </c>
      <c r="E1494" s="38" t="s">
        <v>2633</v>
      </c>
      <c r="F1494" s="38" t="s">
        <v>3514</v>
      </c>
      <c r="G1494" s="39">
        <v>21.65</v>
      </c>
      <c r="H1494" s="40">
        <v>34.64</v>
      </c>
      <c r="I1494" s="196"/>
    </row>
    <row r="1495" spans="1:9" ht="19.5" x14ac:dyDescent="0.2">
      <c r="A1495" s="37" t="s">
        <v>77</v>
      </c>
      <c r="B1495" s="38" t="s">
        <v>3517</v>
      </c>
      <c r="C1495" s="39" t="s">
        <v>58</v>
      </c>
      <c r="D1495" s="39" t="s">
        <v>3518</v>
      </c>
      <c r="E1495" s="38" t="s">
        <v>148</v>
      </c>
      <c r="F1495" s="38" t="s">
        <v>2366</v>
      </c>
      <c r="G1495" s="39">
        <v>17.829999999999998</v>
      </c>
      <c r="H1495" s="40">
        <v>18.72</v>
      </c>
      <c r="I1495" s="196"/>
    </row>
    <row r="1496" spans="1:9" x14ac:dyDescent="0.2">
      <c r="A1496" s="37" t="s">
        <v>1919</v>
      </c>
      <c r="B1496" s="38" t="s">
        <v>44</v>
      </c>
      <c r="C1496" s="39" t="s">
        <v>45</v>
      </c>
      <c r="D1496" s="39" t="s">
        <v>3</v>
      </c>
      <c r="E1496" s="38" t="s">
        <v>46</v>
      </c>
      <c r="F1496" s="38" t="s">
        <v>47</v>
      </c>
      <c r="G1496" s="39" t="s">
        <v>48</v>
      </c>
      <c r="H1496" s="40" t="s">
        <v>4</v>
      </c>
      <c r="I1496" s="196"/>
    </row>
    <row r="1497" spans="1:9" x14ac:dyDescent="0.2">
      <c r="A1497" s="37" t="s">
        <v>62</v>
      </c>
      <c r="B1497" s="38" t="s">
        <v>1920</v>
      </c>
      <c r="C1497" s="39" t="s">
        <v>65</v>
      </c>
      <c r="D1497" s="39" t="s">
        <v>1921</v>
      </c>
      <c r="E1497" s="38" t="s">
        <v>67</v>
      </c>
      <c r="F1497" s="38" t="s">
        <v>6</v>
      </c>
      <c r="G1497" s="39">
        <v>17.96</v>
      </c>
      <c r="H1497" s="40">
        <v>17.96</v>
      </c>
      <c r="I1497" s="196"/>
    </row>
    <row r="1498" spans="1:9" x14ac:dyDescent="0.2">
      <c r="A1498" s="37" t="s">
        <v>2319</v>
      </c>
      <c r="B1498" s="38" t="s">
        <v>2985</v>
      </c>
      <c r="C1498" s="39" t="s">
        <v>58</v>
      </c>
      <c r="D1498" s="39" t="s">
        <v>2986</v>
      </c>
      <c r="E1498" s="38" t="s">
        <v>2633</v>
      </c>
      <c r="F1498" s="38" t="s">
        <v>3519</v>
      </c>
      <c r="G1498" s="39">
        <v>29.06</v>
      </c>
      <c r="H1498" s="40">
        <v>8.42</v>
      </c>
      <c r="I1498" s="196"/>
    </row>
    <row r="1499" spans="1:9" x14ac:dyDescent="0.2">
      <c r="A1499" s="37" t="s">
        <v>2319</v>
      </c>
      <c r="B1499" s="38" t="s">
        <v>2990</v>
      </c>
      <c r="C1499" s="39" t="s">
        <v>58</v>
      </c>
      <c r="D1499" s="39" t="s">
        <v>2991</v>
      </c>
      <c r="E1499" s="38" t="s">
        <v>2633</v>
      </c>
      <c r="F1499" s="38" t="s">
        <v>3519</v>
      </c>
      <c r="G1499" s="39">
        <v>21.65</v>
      </c>
      <c r="H1499" s="40">
        <v>6.27</v>
      </c>
      <c r="I1499" s="196"/>
    </row>
    <row r="1500" spans="1:9" x14ac:dyDescent="0.2">
      <c r="A1500" s="37" t="s">
        <v>77</v>
      </c>
      <c r="B1500" s="38" t="s">
        <v>3520</v>
      </c>
      <c r="C1500" s="39" t="s">
        <v>58</v>
      </c>
      <c r="D1500" s="39" t="s">
        <v>3521</v>
      </c>
      <c r="E1500" s="38" t="s">
        <v>67</v>
      </c>
      <c r="F1500" s="38" t="s">
        <v>6</v>
      </c>
      <c r="G1500" s="39">
        <v>3.27</v>
      </c>
      <c r="H1500" s="40">
        <v>3.27</v>
      </c>
      <c r="I1500" s="196"/>
    </row>
    <row r="1501" spans="1:9" x14ac:dyDescent="0.2">
      <c r="A1501" s="37" t="s">
        <v>1923</v>
      </c>
      <c r="B1501" s="38" t="s">
        <v>44</v>
      </c>
      <c r="C1501" s="39" t="s">
        <v>45</v>
      </c>
      <c r="D1501" s="39" t="s">
        <v>3</v>
      </c>
      <c r="E1501" s="38" t="s">
        <v>46</v>
      </c>
      <c r="F1501" s="38" t="s">
        <v>47</v>
      </c>
      <c r="G1501" s="39" t="s">
        <v>48</v>
      </c>
      <c r="H1501" s="40" t="s">
        <v>4</v>
      </c>
      <c r="I1501" s="196"/>
    </row>
    <row r="1502" spans="1:9" x14ac:dyDescent="0.2">
      <c r="A1502" s="37" t="s">
        <v>62</v>
      </c>
      <c r="B1502" s="38" t="s">
        <v>1924</v>
      </c>
      <c r="C1502" s="39" t="s">
        <v>65</v>
      </c>
      <c r="D1502" s="39" t="s">
        <v>1925</v>
      </c>
      <c r="E1502" s="38" t="s">
        <v>67</v>
      </c>
      <c r="F1502" s="38" t="s">
        <v>6</v>
      </c>
      <c r="G1502" s="39">
        <v>5.36</v>
      </c>
      <c r="H1502" s="40">
        <v>5.36</v>
      </c>
      <c r="I1502" s="196"/>
    </row>
    <row r="1503" spans="1:9" x14ac:dyDescent="0.2">
      <c r="A1503" s="37" t="s">
        <v>2319</v>
      </c>
      <c r="B1503" s="38" t="s">
        <v>2990</v>
      </c>
      <c r="C1503" s="39" t="s">
        <v>58</v>
      </c>
      <c r="D1503" s="39" t="s">
        <v>2991</v>
      </c>
      <c r="E1503" s="38" t="s">
        <v>2633</v>
      </c>
      <c r="F1503" s="38" t="s">
        <v>3074</v>
      </c>
      <c r="G1503" s="39">
        <v>21.65</v>
      </c>
      <c r="H1503" s="40">
        <v>3.24</v>
      </c>
      <c r="I1503" s="196"/>
    </row>
    <row r="1504" spans="1:9" x14ac:dyDescent="0.2">
      <c r="A1504" s="37" t="s">
        <v>77</v>
      </c>
      <c r="B1504" s="38" t="s">
        <v>3522</v>
      </c>
      <c r="C1504" s="39" t="s">
        <v>58</v>
      </c>
      <c r="D1504" s="39" t="s">
        <v>3523</v>
      </c>
      <c r="E1504" s="38" t="s">
        <v>67</v>
      </c>
      <c r="F1504" s="38" t="s">
        <v>6</v>
      </c>
      <c r="G1504" s="39">
        <v>2.12</v>
      </c>
      <c r="H1504" s="40">
        <v>2.12</v>
      </c>
      <c r="I1504" s="196"/>
    </row>
    <row r="1505" spans="1:9" x14ac:dyDescent="0.2">
      <c r="A1505" s="37" t="s">
        <v>1931</v>
      </c>
      <c r="B1505" s="38" t="s">
        <v>44</v>
      </c>
      <c r="C1505" s="39" t="s">
        <v>45</v>
      </c>
      <c r="D1505" s="39" t="s">
        <v>3</v>
      </c>
      <c r="E1505" s="38" t="s">
        <v>46</v>
      </c>
      <c r="F1505" s="38" t="s">
        <v>47</v>
      </c>
      <c r="G1505" s="39" t="s">
        <v>48</v>
      </c>
      <c r="H1505" s="40" t="s">
        <v>4</v>
      </c>
      <c r="I1505" s="196"/>
    </row>
    <row r="1506" spans="1:9" x14ac:dyDescent="0.2">
      <c r="A1506" s="37" t="s">
        <v>62</v>
      </c>
      <c r="B1506" s="38" t="s">
        <v>1932</v>
      </c>
      <c r="C1506" s="39" t="s">
        <v>65</v>
      </c>
      <c r="D1506" s="39" t="s">
        <v>1933</v>
      </c>
      <c r="E1506" s="38" t="s">
        <v>67</v>
      </c>
      <c r="F1506" s="38" t="s">
        <v>6</v>
      </c>
      <c r="G1506" s="39">
        <v>3.73</v>
      </c>
      <c r="H1506" s="40">
        <v>3.73</v>
      </c>
      <c r="I1506" s="196"/>
    </row>
    <row r="1507" spans="1:9" x14ac:dyDescent="0.2">
      <c r="A1507" s="37" t="s">
        <v>2319</v>
      </c>
      <c r="B1507" s="38" t="s">
        <v>2990</v>
      </c>
      <c r="C1507" s="39" t="s">
        <v>58</v>
      </c>
      <c r="D1507" s="39" t="s">
        <v>2991</v>
      </c>
      <c r="E1507" s="38" t="s">
        <v>2633</v>
      </c>
      <c r="F1507" s="38" t="s">
        <v>3524</v>
      </c>
      <c r="G1507" s="39">
        <v>21.65</v>
      </c>
      <c r="H1507" s="40">
        <v>0.54</v>
      </c>
      <c r="I1507" s="196"/>
    </row>
    <row r="1508" spans="1:9" x14ac:dyDescent="0.2">
      <c r="A1508" s="37" t="s">
        <v>2319</v>
      </c>
      <c r="B1508" s="38" t="s">
        <v>2985</v>
      </c>
      <c r="C1508" s="39" t="s">
        <v>58</v>
      </c>
      <c r="D1508" s="39" t="s">
        <v>2986</v>
      </c>
      <c r="E1508" s="38" t="s">
        <v>2633</v>
      </c>
      <c r="F1508" s="38" t="s">
        <v>2930</v>
      </c>
      <c r="G1508" s="39">
        <v>29.06</v>
      </c>
      <c r="H1508" s="40">
        <v>1.45</v>
      </c>
      <c r="I1508" s="196"/>
    </row>
    <row r="1509" spans="1:9" ht="19.5" x14ac:dyDescent="0.2">
      <c r="A1509" s="37" t="s">
        <v>77</v>
      </c>
      <c r="B1509" s="38" t="s">
        <v>3458</v>
      </c>
      <c r="C1509" s="39" t="s">
        <v>58</v>
      </c>
      <c r="D1509" s="39" t="s">
        <v>3459</v>
      </c>
      <c r="E1509" s="38" t="s">
        <v>67</v>
      </c>
      <c r="F1509" s="38" t="s">
        <v>6</v>
      </c>
      <c r="G1509" s="39">
        <v>1.74</v>
      </c>
      <c r="H1509" s="40">
        <v>1.74</v>
      </c>
      <c r="I1509" s="196"/>
    </row>
    <row r="1510" spans="1:9" x14ac:dyDescent="0.2">
      <c r="A1510" s="37" t="s">
        <v>1935</v>
      </c>
      <c r="B1510" s="38" t="s">
        <v>44</v>
      </c>
      <c r="C1510" s="39" t="s">
        <v>45</v>
      </c>
      <c r="D1510" s="39" t="s">
        <v>3</v>
      </c>
      <c r="E1510" s="38" t="s">
        <v>46</v>
      </c>
      <c r="F1510" s="38" t="s">
        <v>47</v>
      </c>
      <c r="G1510" s="39" t="s">
        <v>48</v>
      </c>
      <c r="H1510" s="40" t="s">
        <v>4</v>
      </c>
      <c r="I1510" s="196"/>
    </row>
    <row r="1511" spans="1:9" x14ac:dyDescent="0.2">
      <c r="A1511" s="37" t="s">
        <v>62</v>
      </c>
      <c r="B1511" s="38" t="s">
        <v>1936</v>
      </c>
      <c r="C1511" s="39" t="s">
        <v>65</v>
      </c>
      <c r="D1511" s="39" t="s">
        <v>1937</v>
      </c>
      <c r="E1511" s="38" t="s">
        <v>67</v>
      </c>
      <c r="F1511" s="38" t="s">
        <v>6</v>
      </c>
      <c r="G1511" s="39">
        <v>11.91</v>
      </c>
      <c r="H1511" s="40">
        <v>11.91</v>
      </c>
      <c r="I1511" s="196"/>
    </row>
    <row r="1512" spans="1:9" x14ac:dyDescent="0.2">
      <c r="A1512" s="37" t="s">
        <v>2319</v>
      </c>
      <c r="B1512" s="38" t="s">
        <v>2990</v>
      </c>
      <c r="C1512" s="39" t="s">
        <v>58</v>
      </c>
      <c r="D1512" s="39" t="s">
        <v>2991</v>
      </c>
      <c r="E1512" s="38" t="s">
        <v>2633</v>
      </c>
      <c r="F1512" s="38" t="s">
        <v>3524</v>
      </c>
      <c r="G1512" s="39">
        <v>21.65</v>
      </c>
      <c r="H1512" s="40">
        <v>0.54</v>
      </c>
      <c r="I1512" s="196"/>
    </row>
    <row r="1513" spans="1:9" x14ac:dyDescent="0.2">
      <c r="A1513" s="37" t="s">
        <v>2319</v>
      </c>
      <c r="B1513" s="38" t="s">
        <v>2985</v>
      </c>
      <c r="C1513" s="39" t="s">
        <v>58</v>
      </c>
      <c r="D1513" s="39" t="s">
        <v>2986</v>
      </c>
      <c r="E1513" s="38" t="s">
        <v>2633</v>
      </c>
      <c r="F1513" s="38" t="s">
        <v>2930</v>
      </c>
      <c r="G1513" s="39">
        <v>29.06</v>
      </c>
      <c r="H1513" s="40">
        <v>1.45</v>
      </c>
      <c r="I1513" s="196"/>
    </row>
    <row r="1514" spans="1:9" x14ac:dyDescent="0.2">
      <c r="A1514" s="37" t="s">
        <v>77</v>
      </c>
      <c r="B1514" s="38" t="s">
        <v>3525</v>
      </c>
      <c r="C1514" s="39" t="s">
        <v>3024</v>
      </c>
      <c r="D1514" s="39" t="s">
        <v>3526</v>
      </c>
      <c r="E1514" s="38" t="s">
        <v>67</v>
      </c>
      <c r="F1514" s="38" t="s">
        <v>6</v>
      </c>
      <c r="G1514" s="39">
        <v>9.92</v>
      </c>
      <c r="H1514" s="40">
        <v>9.92</v>
      </c>
      <c r="I1514" s="196"/>
    </row>
    <row r="1515" spans="1:9" x14ac:dyDescent="0.2">
      <c r="A1515" s="37" t="s">
        <v>1939</v>
      </c>
      <c r="B1515" s="38" t="s">
        <v>44</v>
      </c>
      <c r="C1515" s="39" t="s">
        <v>45</v>
      </c>
      <c r="D1515" s="39" t="s">
        <v>3</v>
      </c>
      <c r="E1515" s="38" t="s">
        <v>46</v>
      </c>
      <c r="F1515" s="38" t="s">
        <v>47</v>
      </c>
      <c r="G1515" s="39" t="s">
        <v>48</v>
      </c>
      <c r="H1515" s="40" t="s">
        <v>4</v>
      </c>
      <c r="I1515" s="196"/>
    </row>
    <row r="1516" spans="1:9" x14ac:dyDescent="0.2">
      <c r="A1516" s="37" t="s">
        <v>62</v>
      </c>
      <c r="B1516" s="38" t="s">
        <v>1940</v>
      </c>
      <c r="C1516" s="39" t="s">
        <v>65</v>
      </c>
      <c r="D1516" s="39" t="s">
        <v>1941</v>
      </c>
      <c r="E1516" s="38" t="s">
        <v>67</v>
      </c>
      <c r="F1516" s="38" t="s">
        <v>6</v>
      </c>
      <c r="G1516" s="39">
        <v>13.49</v>
      </c>
      <c r="H1516" s="40">
        <v>13.49</v>
      </c>
      <c r="I1516" s="196"/>
    </row>
    <row r="1517" spans="1:9" x14ac:dyDescent="0.2">
      <c r="A1517" s="37" t="s">
        <v>2319</v>
      </c>
      <c r="B1517" s="38" t="s">
        <v>2990</v>
      </c>
      <c r="C1517" s="39" t="s">
        <v>58</v>
      </c>
      <c r="D1517" s="39" t="s">
        <v>2991</v>
      </c>
      <c r="E1517" s="38" t="s">
        <v>2633</v>
      </c>
      <c r="F1517" s="38" t="s">
        <v>3524</v>
      </c>
      <c r="G1517" s="39">
        <v>21.65</v>
      </c>
      <c r="H1517" s="40">
        <v>0.54</v>
      </c>
      <c r="I1517" s="196"/>
    </row>
    <row r="1518" spans="1:9" x14ac:dyDescent="0.2">
      <c r="A1518" s="37" t="s">
        <v>2319</v>
      </c>
      <c r="B1518" s="38" t="s">
        <v>2985</v>
      </c>
      <c r="C1518" s="39" t="s">
        <v>58</v>
      </c>
      <c r="D1518" s="39" t="s">
        <v>2986</v>
      </c>
      <c r="E1518" s="38" t="s">
        <v>2633</v>
      </c>
      <c r="F1518" s="38" t="s">
        <v>2930</v>
      </c>
      <c r="G1518" s="39">
        <v>29.06</v>
      </c>
      <c r="H1518" s="40">
        <v>1.45</v>
      </c>
      <c r="I1518" s="196"/>
    </row>
    <row r="1519" spans="1:9" x14ac:dyDescent="0.2">
      <c r="A1519" s="37" t="s">
        <v>77</v>
      </c>
      <c r="B1519" s="38" t="s">
        <v>3463</v>
      </c>
      <c r="C1519" s="39" t="s">
        <v>3024</v>
      </c>
      <c r="D1519" s="39" t="s">
        <v>3464</v>
      </c>
      <c r="E1519" s="38" t="s">
        <v>67</v>
      </c>
      <c r="F1519" s="38" t="s">
        <v>6</v>
      </c>
      <c r="G1519" s="39">
        <v>11.5</v>
      </c>
      <c r="H1519" s="40">
        <v>11.5</v>
      </c>
      <c r="I1519" s="196"/>
    </row>
    <row r="1520" spans="1:9" x14ac:dyDescent="0.2">
      <c r="A1520" s="37" t="s">
        <v>1943</v>
      </c>
      <c r="B1520" s="38" t="s">
        <v>44</v>
      </c>
      <c r="C1520" s="39" t="s">
        <v>45</v>
      </c>
      <c r="D1520" s="39" t="s">
        <v>3</v>
      </c>
      <c r="E1520" s="38" t="s">
        <v>46</v>
      </c>
      <c r="F1520" s="38" t="s">
        <v>47</v>
      </c>
      <c r="G1520" s="39" t="s">
        <v>48</v>
      </c>
      <c r="H1520" s="40" t="s">
        <v>4</v>
      </c>
      <c r="I1520" s="196"/>
    </row>
    <row r="1521" spans="1:9" x14ac:dyDescent="0.2">
      <c r="A1521" s="37" t="s">
        <v>62</v>
      </c>
      <c r="B1521" s="38" t="s">
        <v>1944</v>
      </c>
      <c r="C1521" s="39" t="s">
        <v>65</v>
      </c>
      <c r="D1521" s="39" t="s">
        <v>1945</v>
      </c>
      <c r="E1521" s="38" t="s">
        <v>399</v>
      </c>
      <c r="F1521" s="38" t="s">
        <v>6</v>
      </c>
      <c r="G1521" s="39">
        <v>9.24</v>
      </c>
      <c r="H1521" s="40">
        <v>9.24</v>
      </c>
      <c r="I1521" s="196"/>
    </row>
    <row r="1522" spans="1:9" x14ac:dyDescent="0.2">
      <c r="A1522" s="37" t="s">
        <v>2319</v>
      </c>
      <c r="B1522" s="38" t="s">
        <v>2985</v>
      </c>
      <c r="C1522" s="39" t="s">
        <v>58</v>
      </c>
      <c r="D1522" s="39" t="s">
        <v>2986</v>
      </c>
      <c r="E1522" s="38" t="s">
        <v>2633</v>
      </c>
      <c r="F1522" s="38" t="s">
        <v>2930</v>
      </c>
      <c r="G1522" s="39">
        <v>29.06</v>
      </c>
      <c r="H1522" s="40">
        <v>1.45</v>
      </c>
      <c r="I1522" s="196"/>
    </row>
    <row r="1523" spans="1:9" x14ac:dyDescent="0.2">
      <c r="A1523" s="37" t="s">
        <v>2319</v>
      </c>
      <c r="B1523" s="38" t="s">
        <v>2990</v>
      </c>
      <c r="C1523" s="39" t="s">
        <v>58</v>
      </c>
      <c r="D1523" s="39" t="s">
        <v>2991</v>
      </c>
      <c r="E1523" s="38" t="s">
        <v>2633</v>
      </c>
      <c r="F1523" s="38" t="s">
        <v>3524</v>
      </c>
      <c r="G1523" s="39">
        <v>21.65</v>
      </c>
      <c r="H1523" s="40">
        <v>0.54</v>
      </c>
      <c r="I1523" s="196"/>
    </row>
    <row r="1524" spans="1:9" x14ac:dyDescent="0.2">
      <c r="A1524" s="37" t="s">
        <v>77</v>
      </c>
      <c r="B1524" s="38" t="s">
        <v>3468</v>
      </c>
      <c r="C1524" s="39" t="s">
        <v>3024</v>
      </c>
      <c r="D1524" s="39" t="s">
        <v>3469</v>
      </c>
      <c r="E1524" s="38" t="s">
        <v>67</v>
      </c>
      <c r="F1524" s="38" t="s">
        <v>6</v>
      </c>
      <c r="G1524" s="39">
        <v>7.25</v>
      </c>
      <c r="H1524" s="40">
        <v>7.25</v>
      </c>
      <c r="I1524" s="196"/>
    </row>
    <row r="1525" spans="1:9" x14ac:dyDescent="0.2">
      <c r="A1525" s="37" t="s">
        <v>1947</v>
      </c>
      <c r="B1525" s="38" t="s">
        <v>44</v>
      </c>
      <c r="C1525" s="39" t="s">
        <v>45</v>
      </c>
      <c r="D1525" s="39" t="s">
        <v>3</v>
      </c>
      <c r="E1525" s="38" t="s">
        <v>46</v>
      </c>
      <c r="F1525" s="38" t="s">
        <v>47</v>
      </c>
      <c r="G1525" s="39" t="s">
        <v>48</v>
      </c>
      <c r="H1525" s="40" t="s">
        <v>4</v>
      </c>
      <c r="I1525" s="196"/>
    </row>
    <row r="1526" spans="1:9" x14ac:dyDescent="0.2">
      <c r="A1526" s="37" t="s">
        <v>62</v>
      </c>
      <c r="B1526" s="38" t="s">
        <v>1948</v>
      </c>
      <c r="C1526" s="39" t="s">
        <v>65</v>
      </c>
      <c r="D1526" s="39" t="s">
        <v>1949</v>
      </c>
      <c r="E1526" s="38" t="s">
        <v>148</v>
      </c>
      <c r="F1526" s="38" t="s">
        <v>6</v>
      </c>
      <c r="G1526" s="39">
        <v>4.3600000000000003</v>
      </c>
      <c r="H1526" s="40">
        <v>4.3600000000000003</v>
      </c>
      <c r="I1526" s="196"/>
    </row>
    <row r="1527" spans="1:9" x14ac:dyDescent="0.2">
      <c r="A1527" s="37" t="s">
        <v>2319</v>
      </c>
      <c r="B1527" s="38" t="s">
        <v>3279</v>
      </c>
      <c r="C1527" s="39" t="s">
        <v>58</v>
      </c>
      <c r="D1527" s="39" t="s">
        <v>3280</v>
      </c>
      <c r="E1527" s="38" t="s">
        <v>2633</v>
      </c>
      <c r="F1527" s="38" t="s">
        <v>3361</v>
      </c>
      <c r="G1527" s="39">
        <v>31.7</v>
      </c>
      <c r="H1527" s="40">
        <v>0.95</v>
      </c>
      <c r="I1527" s="196"/>
    </row>
    <row r="1528" spans="1:9" x14ac:dyDescent="0.2">
      <c r="A1528" s="37" t="s">
        <v>77</v>
      </c>
      <c r="B1528" s="38" t="s">
        <v>3527</v>
      </c>
      <c r="C1528" s="39" t="s">
        <v>3024</v>
      </c>
      <c r="D1528" s="39" t="s">
        <v>3528</v>
      </c>
      <c r="E1528" s="38" t="s">
        <v>67</v>
      </c>
      <c r="F1528" s="38" t="s">
        <v>3473</v>
      </c>
      <c r="G1528" s="39">
        <v>10.26</v>
      </c>
      <c r="H1528" s="40">
        <v>3.41</v>
      </c>
      <c r="I1528" s="196"/>
    </row>
    <row r="1529" spans="1:9" x14ac:dyDescent="0.2">
      <c r="A1529" s="37" t="s">
        <v>1951</v>
      </c>
      <c r="B1529" s="38" t="s">
        <v>44</v>
      </c>
      <c r="C1529" s="39" t="s">
        <v>45</v>
      </c>
      <c r="D1529" s="39" t="s">
        <v>3</v>
      </c>
      <c r="E1529" s="38" t="s">
        <v>46</v>
      </c>
      <c r="F1529" s="38" t="s">
        <v>47</v>
      </c>
      <c r="G1529" s="39" t="s">
        <v>48</v>
      </c>
      <c r="H1529" s="40" t="s">
        <v>4</v>
      </c>
      <c r="I1529" s="196"/>
    </row>
    <row r="1530" spans="1:9" ht="19.5" x14ac:dyDescent="0.2">
      <c r="A1530" s="37" t="s">
        <v>62</v>
      </c>
      <c r="B1530" s="38" t="s">
        <v>1952</v>
      </c>
      <c r="C1530" s="39" t="s">
        <v>65</v>
      </c>
      <c r="D1530" s="39" t="s">
        <v>1953</v>
      </c>
      <c r="E1530" s="38" t="s">
        <v>67</v>
      </c>
      <c r="F1530" s="38" t="s">
        <v>6</v>
      </c>
      <c r="G1530" s="39">
        <v>34.869999999999997</v>
      </c>
      <c r="H1530" s="40">
        <v>34.869999999999997</v>
      </c>
      <c r="I1530" s="196"/>
    </row>
    <row r="1531" spans="1:9" x14ac:dyDescent="0.2">
      <c r="A1531" s="37" t="s">
        <v>2319</v>
      </c>
      <c r="B1531" s="38" t="s">
        <v>2985</v>
      </c>
      <c r="C1531" s="39" t="s">
        <v>58</v>
      </c>
      <c r="D1531" s="39" t="s">
        <v>2986</v>
      </c>
      <c r="E1531" s="38" t="s">
        <v>2633</v>
      </c>
      <c r="F1531" s="38" t="s">
        <v>3016</v>
      </c>
      <c r="G1531" s="39">
        <v>29.06</v>
      </c>
      <c r="H1531" s="40">
        <v>34.869999999999997</v>
      </c>
      <c r="I1531" s="196"/>
    </row>
    <row r="1532" spans="1:9" x14ac:dyDescent="0.2">
      <c r="A1532" s="37" t="s">
        <v>1957</v>
      </c>
      <c r="B1532" s="38" t="s">
        <v>44</v>
      </c>
      <c r="C1532" s="39" t="s">
        <v>45</v>
      </c>
      <c r="D1532" s="39" t="s">
        <v>3</v>
      </c>
      <c r="E1532" s="38" t="s">
        <v>46</v>
      </c>
      <c r="F1532" s="38" t="s">
        <v>47</v>
      </c>
      <c r="G1532" s="39" t="s">
        <v>48</v>
      </c>
      <c r="H1532" s="40" t="s">
        <v>4</v>
      </c>
      <c r="I1532" s="196"/>
    </row>
    <row r="1533" spans="1:9" x14ac:dyDescent="0.2">
      <c r="A1533" s="37" t="s">
        <v>62</v>
      </c>
      <c r="B1533" s="38" t="s">
        <v>1958</v>
      </c>
      <c r="C1533" s="39" t="s">
        <v>65</v>
      </c>
      <c r="D1533" s="39" t="s">
        <v>1959</v>
      </c>
      <c r="E1533" s="38" t="s">
        <v>67</v>
      </c>
      <c r="F1533" s="38" t="s">
        <v>6</v>
      </c>
      <c r="G1533" s="39">
        <v>7.07</v>
      </c>
      <c r="H1533" s="40">
        <v>7.07</v>
      </c>
      <c r="I1533" s="196"/>
    </row>
    <row r="1534" spans="1:9" x14ac:dyDescent="0.2">
      <c r="A1534" s="37" t="s">
        <v>2319</v>
      </c>
      <c r="B1534" s="38" t="s">
        <v>2990</v>
      </c>
      <c r="C1534" s="39" t="s">
        <v>58</v>
      </c>
      <c r="D1534" s="39" t="s">
        <v>2991</v>
      </c>
      <c r="E1534" s="38" t="s">
        <v>2633</v>
      </c>
      <c r="F1534" s="38" t="s">
        <v>3529</v>
      </c>
      <c r="G1534" s="39">
        <v>21.65</v>
      </c>
      <c r="H1534" s="40">
        <v>5.58</v>
      </c>
      <c r="I1534" s="196"/>
    </row>
    <row r="1535" spans="1:9" x14ac:dyDescent="0.2">
      <c r="A1535" s="37" t="s">
        <v>77</v>
      </c>
      <c r="B1535" s="38" t="s">
        <v>3530</v>
      </c>
      <c r="C1535" s="39" t="s">
        <v>3024</v>
      </c>
      <c r="D1535" s="39" t="s">
        <v>3531</v>
      </c>
      <c r="E1535" s="38" t="s">
        <v>67</v>
      </c>
      <c r="F1535" s="38" t="s">
        <v>6</v>
      </c>
      <c r="G1535" s="39">
        <v>1.49</v>
      </c>
      <c r="H1535" s="40">
        <v>1.49</v>
      </c>
      <c r="I1535" s="196"/>
    </row>
    <row r="1536" spans="1:9" x14ac:dyDescent="0.2">
      <c r="A1536" s="37" t="s">
        <v>1961</v>
      </c>
      <c r="B1536" s="38" t="s">
        <v>44</v>
      </c>
      <c r="C1536" s="39" t="s">
        <v>45</v>
      </c>
      <c r="D1536" s="39" t="s">
        <v>3</v>
      </c>
      <c r="E1536" s="38" t="s">
        <v>46</v>
      </c>
      <c r="F1536" s="38" t="s">
        <v>47</v>
      </c>
      <c r="G1536" s="39" t="s">
        <v>48</v>
      </c>
      <c r="H1536" s="40" t="s">
        <v>4</v>
      </c>
      <c r="I1536" s="196"/>
    </row>
    <row r="1537" spans="1:9" x14ac:dyDescent="0.2">
      <c r="A1537" s="37" t="s">
        <v>62</v>
      </c>
      <c r="B1537" s="38" t="s">
        <v>1962</v>
      </c>
      <c r="C1537" s="39" t="s">
        <v>65</v>
      </c>
      <c r="D1537" s="39" t="s">
        <v>1963</v>
      </c>
      <c r="E1537" s="38" t="s">
        <v>148</v>
      </c>
      <c r="F1537" s="38" t="s">
        <v>6</v>
      </c>
      <c r="G1537" s="39">
        <v>10.38</v>
      </c>
      <c r="H1537" s="40">
        <v>10.38</v>
      </c>
      <c r="I1537" s="196"/>
    </row>
    <row r="1538" spans="1:9" x14ac:dyDescent="0.2">
      <c r="A1538" s="37" t="s">
        <v>2319</v>
      </c>
      <c r="B1538" s="38" t="s">
        <v>2985</v>
      </c>
      <c r="C1538" s="39" t="s">
        <v>58</v>
      </c>
      <c r="D1538" s="39" t="s">
        <v>2986</v>
      </c>
      <c r="E1538" s="38" t="s">
        <v>2633</v>
      </c>
      <c r="F1538" s="38" t="s">
        <v>3532</v>
      </c>
      <c r="G1538" s="39">
        <v>29.06</v>
      </c>
      <c r="H1538" s="40">
        <v>3.4</v>
      </c>
      <c r="I1538" s="196"/>
    </row>
    <row r="1539" spans="1:9" x14ac:dyDescent="0.2">
      <c r="A1539" s="37" t="s">
        <v>2319</v>
      </c>
      <c r="B1539" s="38" t="s">
        <v>2990</v>
      </c>
      <c r="C1539" s="39" t="s">
        <v>58</v>
      </c>
      <c r="D1539" s="39" t="s">
        <v>2991</v>
      </c>
      <c r="E1539" s="38" t="s">
        <v>2633</v>
      </c>
      <c r="F1539" s="38" t="s">
        <v>3532</v>
      </c>
      <c r="G1539" s="39">
        <v>21.65</v>
      </c>
      <c r="H1539" s="40">
        <v>2.5299999999999998</v>
      </c>
      <c r="I1539" s="196"/>
    </row>
    <row r="1540" spans="1:9" x14ac:dyDescent="0.2">
      <c r="A1540" s="37" t="s">
        <v>77</v>
      </c>
      <c r="B1540" s="38" t="s">
        <v>3533</v>
      </c>
      <c r="C1540" s="39" t="s">
        <v>3024</v>
      </c>
      <c r="D1540" s="39" t="s">
        <v>3534</v>
      </c>
      <c r="E1540" s="38" t="s">
        <v>148</v>
      </c>
      <c r="F1540" s="38" t="s">
        <v>3142</v>
      </c>
      <c r="G1540" s="39">
        <v>4.37</v>
      </c>
      <c r="H1540" s="40">
        <v>4.45</v>
      </c>
      <c r="I1540" s="196"/>
    </row>
    <row r="1541" spans="1:9" x14ac:dyDescent="0.2">
      <c r="A1541" s="37" t="s">
        <v>1965</v>
      </c>
      <c r="B1541" s="38" t="s">
        <v>44</v>
      </c>
      <c r="C1541" s="39" t="s">
        <v>45</v>
      </c>
      <c r="D1541" s="39" t="s">
        <v>3</v>
      </c>
      <c r="E1541" s="38" t="s">
        <v>46</v>
      </c>
      <c r="F1541" s="38" t="s">
        <v>47</v>
      </c>
      <c r="G1541" s="39" t="s">
        <v>48</v>
      </c>
      <c r="H1541" s="40" t="s">
        <v>4</v>
      </c>
      <c r="I1541" s="196"/>
    </row>
    <row r="1542" spans="1:9" x14ac:dyDescent="0.2">
      <c r="A1542" s="37" t="s">
        <v>62</v>
      </c>
      <c r="B1542" s="38" t="s">
        <v>1966</v>
      </c>
      <c r="C1542" s="39" t="s">
        <v>65</v>
      </c>
      <c r="D1542" s="39" t="s">
        <v>1967</v>
      </c>
      <c r="E1542" s="38" t="s">
        <v>67</v>
      </c>
      <c r="F1542" s="38" t="s">
        <v>6</v>
      </c>
      <c r="G1542" s="39">
        <v>334.64</v>
      </c>
      <c r="H1542" s="40">
        <v>334.64</v>
      </c>
      <c r="I1542" s="196"/>
    </row>
    <row r="1543" spans="1:9" x14ac:dyDescent="0.2">
      <c r="A1543" s="37" t="s">
        <v>2319</v>
      </c>
      <c r="B1543" s="38" t="s">
        <v>2985</v>
      </c>
      <c r="C1543" s="39" t="s">
        <v>58</v>
      </c>
      <c r="D1543" s="39" t="s">
        <v>2986</v>
      </c>
      <c r="E1543" s="38" t="s">
        <v>2633</v>
      </c>
      <c r="F1543" s="38" t="s">
        <v>2960</v>
      </c>
      <c r="G1543" s="39">
        <v>29.06</v>
      </c>
      <c r="H1543" s="40">
        <v>14.53</v>
      </c>
      <c r="I1543" s="196"/>
    </row>
    <row r="1544" spans="1:9" x14ac:dyDescent="0.2">
      <c r="A1544" s="37" t="s">
        <v>2319</v>
      </c>
      <c r="B1544" s="38" t="s">
        <v>2990</v>
      </c>
      <c r="C1544" s="39" t="s">
        <v>58</v>
      </c>
      <c r="D1544" s="39" t="s">
        <v>2991</v>
      </c>
      <c r="E1544" s="38" t="s">
        <v>2633</v>
      </c>
      <c r="F1544" s="38" t="s">
        <v>2960</v>
      </c>
      <c r="G1544" s="39">
        <v>21.65</v>
      </c>
      <c r="H1544" s="40">
        <v>10.82</v>
      </c>
      <c r="I1544" s="196"/>
    </row>
    <row r="1545" spans="1:9" x14ac:dyDescent="0.2">
      <c r="A1545" s="37" t="s">
        <v>77</v>
      </c>
      <c r="B1545" s="38" t="s">
        <v>3535</v>
      </c>
      <c r="C1545" s="39" t="s">
        <v>3024</v>
      </c>
      <c r="D1545" s="39" t="s">
        <v>3536</v>
      </c>
      <c r="E1545" s="38" t="s">
        <v>67</v>
      </c>
      <c r="F1545" s="38" t="s">
        <v>6</v>
      </c>
      <c r="G1545" s="39">
        <v>304.58999999999997</v>
      </c>
      <c r="H1545" s="40">
        <v>304.58999999999997</v>
      </c>
      <c r="I1545" s="196"/>
    </row>
    <row r="1546" spans="1:9" x14ac:dyDescent="0.2">
      <c r="A1546" s="37" t="s">
        <v>77</v>
      </c>
      <c r="B1546" s="38" t="s">
        <v>3537</v>
      </c>
      <c r="C1546" s="39" t="s">
        <v>58</v>
      </c>
      <c r="D1546" s="39" t="s">
        <v>3538</v>
      </c>
      <c r="E1546" s="38" t="s">
        <v>67</v>
      </c>
      <c r="F1546" s="38" t="s">
        <v>8</v>
      </c>
      <c r="G1546" s="39">
        <v>1.49</v>
      </c>
      <c r="H1546" s="40">
        <v>2.98</v>
      </c>
      <c r="I1546" s="196"/>
    </row>
    <row r="1547" spans="1:9" ht="19.5" x14ac:dyDescent="0.2">
      <c r="A1547" s="37" t="s">
        <v>77</v>
      </c>
      <c r="B1547" s="38" t="s">
        <v>1744</v>
      </c>
      <c r="C1547" s="39" t="s">
        <v>58</v>
      </c>
      <c r="D1547" s="39" t="s">
        <v>1745</v>
      </c>
      <c r="E1547" s="38" t="s">
        <v>67</v>
      </c>
      <c r="F1547" s="38" t="s">
        <v>12</v>
      </c>
      <c r="G1547" s="39">
        <v>0.43</v>
      </c>
      <c r="H1547" s="40">
        <v>1.72</v>
      </c>
      <c r="I1547" s="196"/>
    </row>
    <row r="1548" spans="1:9" x14ac:dyDescent="0.2">
      <c r="A1548" s="37" t="s">
        <v>1969</v>
      </c>
      <c r="B1548" s="38" t="s">
        <v>44</v>
      </c>
      <c r="C1548" s="39" t="s">
        <v>45</v>
      </c>
      <c r="D1548" s="39" t="s">
        <v>3</v>
      </c>
      <c r="E1548" s="38" t="s">
        <v>46</v>
      </c>
      <c r="F1548" s="38" t="s">
        <v>47</v>
      </c>
      <c r="G1548" s="39" t="s">
        <v>48</v>
      </c>
      <c r="H1548" s="40" t="s">
        <v>4</v>
      </c>
      <c r="I1548" s="196"/>
    </row>
    <row r="1549" spans="1:9" x14ac:dyDescent="0.2">
      <c r="A1549" s="37" t="s">
        <v>62</v>
      </c>
      <c r="B1549" s="38" t="s">
        <v>1970</v>
      </c>
      <c r="C1549" s="39" t="s">
        <v>65</v>
      </c>
      <c r="D1549" s="39" t="s">
        <v>1971</v>
      </c>
      <c r="E1549" s="38" t="s">
        <v>67</v>
      </c>
      <c r="F1549" s="38" t="s">
        <v>6</v>
      </c>
      <c r="G1549" s="39">
        <v>20.22</v>
      </c>
      <c r="H1549" s="40">
        <v>20.22</v>
      </c>
      <c r="I1549" s="196"/>
    </row>
    <row r="1550" spans="1:9" x14ac:dyDescent="0.2">
      <c r="A1550" s="37" t="s">
        <v>2319</v>
      </c>
      <c r="B1550" s="38" t="s">
        <v>3279</v>
      </c>
      <c r="C1550" s="39" t="s">
        <v>58</v>
      </c>
      <c r="D1550" s="39" t="s">
        <v>3280</v>
      </c>
      <c r="E1550" s="38" t="s">
        <v>2633</v>
      </c>
      <c r="F1550" s="38" t="s">
        <v>2378</v>
      </c>
      <c r="G1550" s="39">
        <v>31.7</v>
      </c>
      <c r="H1550" s="40">
        <v>6.34</v>
      </c>
      <c r="I1550" s="196"/>
    </row>
    <row r="1551" spans="1:9" x14ac:dyDescent="0.2">
      <c r="A1551" s="37" t="s">
        <v>2319</v>
      </c>
      <c r="B1551" s="38" t="s">
        <v>2990</v>
      </c>
      <c r="C1551" s="39" t="s">
        <v>58</v>
      </c>
      <c r="D1551" s="39" t="s">
        <v>2991</v>
      </c>
      <c r="E1551" s="38" t="s">
        <v>2633</v>
      </c>
      <c r="F1551" s="38" t="s">
        <v>2378</v>
      </c>
      <c r="G1551" s="39">
        <v>21.65</v>
      </c>
      <c r="H1551" s="40">
        <v>4.33</v>
      </c>
      <c r="I1551" s="196"/>
    </row>
    <row r="1552" spans="1:9" ht="19.5" x14ac:dyDescent="0.2">
      <c r="A1552" s="37" t="s">
        <v>77</v>
      </c>
      <c r="B1552" s="38" t="s">
        <v>3539</v>
      </c>
      <c r="C1552" s="39" t="s">
        <v>65</v>
      </c>
      <c r="D1552" s="39" t="s">
        <v>3540</v>
      </c>
      <c r="E1552" s="38" t="s">
        <v>67</v>
      </c>
      <c r="F1552" s="38" t="s">
        <v>6</v>
      </c>
      <c r="G1552" s="39">
        <v>9.5500000000000007</v>
      </c>
      <c r="H1552" s="40">
        <v>9.5500000000000007</v>
      </c>
      <c r="I1552" s="196"/>
    </row>
    <row r="1553" spans="1:9" x14ac:dyDescent="0.2">
      <c r="A1553" s="37" t="s">
        <v>1973</v>
      </c>
      <c r="B1553" s="38" t="s">
        <v>44</v>
      </c>
      <c r="C1553" s="39" t="s">
        <v>45</v>
      </c>
      <c r="D1553" s="39" t="s">
        <v>3</v>
      </c>
      <c r="E1553" s="38" t="s">
        <v>46</v>
      </c>
      <c r="F1553" s="38" t="s">
        <v>47</v>
      </c>
      <c r="G1553" s="39" t="s">
        <v>48</v>
      </c>
      <c r="H1553" s="40" t="s">
        <v>4</v>
      </c>
      <c r="I1553" s="196"/>
    </row>
    <row r="1554" spans="1:9" x14ac:dyDescent="0.2">
      <c r="A1554" s="37" t="s">
        <v>62</v>
      </c>
      <c r="B1554" s="38" t="s">
        <v>1974</v>
      </c>
      <c r="C1554" s="39" t="s">
        <v>65</v>
      </c>
      <c r="D1554" s="39" t="s">
        <v>1975</v>
      </c>
      <c r="E1554" s="38" t="s">
        <v>67</v>
      </c>
      <c r="F1554" s="38" t="s">
        <v>6</v>
      </c>
      <c r="G1554" s="39">
        <v>23.33</v>
      </c>
      <c r="H1554" s="40">
        <v>23.33</v>
      </c>
      <c r="I1554" s="196"/>
    </row>
    <row r="1555" spans="1:9" x14ac:dyDescent="0.2">
      <c r="A1555" s="37" t="s">
        <v>2319</v>
      </c>
      <c r="B1555" s="38" t="s">
        <v>3279</v>
      </c>
      <c r="C1555" s="39" t="s">
        <v>58</v>
      </c>
      <c r="D1555" s="39" t="s">
        <v>3280</v>
      </c>
      <c r="E1555" s="38" t="s">
        <v>2633</v>
      </c>
      <c r="F1555" s="38" t="s">
        <v>2378</v>
      </c>
      <c r="G1555" s="39">
        <v>31.7</v>
      </c>
      <c r="H1555" s="40">
        <v>6.34</v>
      </c>
      <c r="I1555" s="196"/>
    </row>
    <row r="1556" spans="1:9" x14ac:dyDescent="0.2">
      <c r="A1556" s="37" t="s">
        <v>2319</v>
      </c>
      <c r="B1556" s="38" t="s">
        <v>2990</v>
      </c>
      <c r="C1556" s="39" t="s">
        <v>58</v>
      </c>
      <c r="D1556" s="39" t="s">
        <v>2991</v>
      </c>
      <c r="E1556" s="38" t="s">
        <v>2633</v>
      </c>
      <c r="F1556" s="38" t="s">
        <v>2378</v>
      </c>
      <c r="G1556" s="39">
        <v>21.65</v>
      </c>
      <c r="H1556" s="40">
        <v>4.33</v>
      </c>
      <c r="I1556" s="196"/>
    </row>
    <row r="1557" spans="1:9" ht="19.5" x14ac:dyDescent="0.2">
      <c r="A1557" s="37" t="s">
        <v>77</v>
      </c>
      <c r="B1557" s="38" t="s">
        <v>3541</v>
      </c>
      <c r="C1557" s="39" t="s">
        <v>65</v>
      </c>
      <c r="D1557" s="39" t="s">
        <v>3542</v>
      </c>
      <c r="E1557" s="38" t="s">
        <v>67</v>
      </c>
      <c r="F1557" s="38" t="s">
        <v>6</v>
      </c>
      <c r="G1557" s="39">
        <v>12.66</v>
      </c>
      <c r="H1557" s="40">
        <v>12.66</v>
      </c>
      <c r="I1557" s="196"/>
    </row>
    <row r="1558" spans="1:9" x14ac:dyDescent="0.2">
      <c r="A1558" s="37" t="s">
        <v>1977</v>
      </c>
      <c r="B1558" s="38" t="s">
        <v>44</v>
      </c>
      <c r="C1558" s="39" t="s">
        <v>45</v>
      </c>
      <c r="D1558" s="39" t="s">
        <v>3</v>
      </c>
      <c r="E1558" s="38" t="s">
        <v>46</v>
      </c>
      <c r="F1558" s="38" t="s">
        <v>47</v>
      </c>
      <c r="G1558" s="39" t="s">
        <v>48</v>
      </c>
      <c r="H1558" s="40" t="s">
        <v>4</v>
      </c>
      <c r="I1558" s="196"/>
    </row>
    <row r="1559" spans="1:9" ht="19.5" x14ac:dyDescent="0.2">
      <c r="A1559" s="37" t="s">
        <v>62</v>
      </c>
      <c r="B1559" s="38" t="s">
        <v>1978</v>
      </c>
      <c r="C1559" s="39" t="s">
        <v>65</v>
      </c>
      <c r="D1559" s="39" t="s">
        <v>1979</v>
      </c>
      <c r="E1559" s="38" t="s">
        <v>67</v>
      </c>
      <c r="F1559" s="38" t="s">
        <v>6</v>
      </c>
      <c r="G1559" s="39">
        <v>451.77</v>
      </c>
      <c r="H1559" s="40">
        <v>451.77</v>
      </c>
      <c r="I1559" s="196"/>
    </row>
    <row r="1560" spans="1:9" x14ac:dyDescent="0.2">
      <c r="A1560" s="37" t="s">
        <v>2319</v>
      </c>
      <c r="B1560" s="38" t="s">
        <v>2985</v>
      </c>
      <c r="C1560" s="39" t="s">
        <v>58</v>
      </c>
      <c r="D1560" s="39" t="s">
        <v>2986</v>
      </c>
      <c r="E1560" s="38" t="s">
        <v>2633</v>
      </c>
      <c r="F1560" s="38" t="s">
        <v>2789</v>
      </c>
      <c r="G1560" s="39">
        <v>29.06</v>
      </c>
      <c r="H1560" s="40">
        <v>72.650000000000006</v>
      </c>
      <c r="I1560" s="196"/>
    </row>
    <row r="1561" spans="1:9" x14ac:dyDescent="0.2">
      <c r="A1561" s="37" t="s">
        <v>2319</v>
      </c>
      <c r="B1561" s="38" t="s">
        <v>2990</v>
      </c>
      <c r="C1561" s="39" t="s">
        <v>58</v>
      </c>
      <c r="D1561" s="39" t="s">
        <v>2991</v>
      </c>
      <c r="E1561" s="38" t="s">
        <v>2633</v>
      </c>
      <c r="F1561" s="38" t="s">
        <v>2789</v>
      </c>
      <c r="G1561" s="39">
        <v>21.65</v>
      </c>
      <c r="H1561" s="40">
        <v>54.12</v>
      </c>
      <c r="I1561" s="196"/>
    </row>
    <row r="1562" spans="1:9" x14ac:dyDescent="0.2">
      <c r="A1562" s="37" t="s">
        <v>77</v>
      </c>
      <c r="B1562" s="38" t="s">
        <v>3543</v>
      </c>
      <c r="C1562" s="39" t="s">
        <v>3024</v>
      </c>
      <c r="D1562" s="39" t="s">
        <v>3544</v>
      </c>
      <c r="E1562" s="38" t="s">
        <v>67</v>
      </c>
      <c r="F1562" s="38" t="s">
        <v>6</v>
      </c>
      <c r="G1562" s="39">
        <v>325</v>
      </c>
      <c r="H1562" s="40">
        <v>325</v>
      </c>
      <c r="I1562" s="196"/>
    </row>
    <row r="1563" spans="1:9" x14ac:dyDescent="0.2">
      <c r="A1563" s="37" t="s">
        <v>1981</v>
      </c>
      <c r="B1563" s="38" t="s">
        <v>44</v>
      </c>
      <c r="C1563" s="39" t="s">
        <v>45</v>
      </c>
      <c r="D1563" s="39" t="s">
        <v>3</v>
      </c>
      <c r="E1563" s="38" t="s">
        <v>46</v>
      </c>
      <c r="F1563" s="38" t="s">
        <v>47</v>
      </c>
      <c r="G1563" s="39" t="s">
        <v>48</v>
      </c>
      <c r="H1563" s="40" t="s">
        <v>4</v>
      </c>
      <c r="I1563" s="196"/>
    </row>
    <row r="1564" spans="1:9" x14ac:dyDescent="0.2">
      <c r="A1564" s="37" t="s">
        <v>62</v>
      </c>
      <c r="B1564" s="38" t="s">
        <v>1982</v>
      </c>
      <c r="C1564" s="39" t="s">
        <v>65</v>
      </c>
      <c r="D1564" s="39" t="s">
        <v>1983</v>
      </c>
      <c r="E1564" s="38" t="s">
        <v>148</v>
      </c>
      <c r="F1564" s="38" t="s">
        <v>6</v>
      </c>
      <c r="G1564" s="39">
        <v>7.88</v>
      </c>
      <c r="H1564" s="40">
        <v>7.88</v>
      </c>
      <c r="I1564" s="196"/>
    </row>
    <row r="1565" spans="1:9" x14ac:dyDescent="0.2">
      <c r="A1565" s="37" t="s">
        <v>2319</v>
      </c>
      <c r="B1565" s="38" t="s">
        <v>3279</v>
      </c>
      <c r="C1565" s="39" t="s">
        <v>58</v>
      </c>
      <c r="D1565" s="39" t="s">
        <v>3280</v>
      </c>
      <c r="E1565" s="38" t="s">
        <v>2633</v>
      </c>
      <c r="F1565" s="38" t="s">
        <v>3545</v>
      </c>
      <c r="G1565" s="39">
        <v>31.7</v>
      </c>
      <c r="H1565" s="40">
        <v>0.91</v>
      </c>
      <c r="I1565" s="196"/>
    </row>
    <row r="1566" spans="1:9" x14ac:dyDescent="0.2">
      <c r="A1566" s="37" t="s">
        <v>2319</v>
      </c>
      <c r="B1566" s="38" t="s">
        <v>2665</v>
      </c>
      <c r="C1566" s="39" t="s">
        <v>58</v>
      </c>
      <c r="D1566" s="39" t="s">
        <v>2666</v>
      </c>
      <c r="E1566" s="38" t="s">
        <v>2633</v>
      </c>
      <c r="F1566" s="38" t="s">
        <v>3545</v>
      </c>
      <c r="G1566" s="39">
        <v>21.61</v>
      </c>
      <c r="H1566" s="40">
        <v>0.62</v>
      </c>
      <c r="I1566" s="196"/>
    </row>
    <row r="1567" spans="1:9" x14ac:dyDescent="0.2">
      <c r="A1567" s="37" t="s">
        <v>77</v>
      </c>
      <c r="B1567" s="38" t="s">
        <v>3546</v>
      </c>
      <c r="C1567" s="39" t="s">
        <v>3024</v>
      </c>
      <c r="D1567" s="39" t="s">
        <v>3547</v>
      </c>
      <c r="E1567" s="38" t="s">
        <v>148</v>
      </c>
      <c r="F1567" s="38" t="s">
        <v>6</v>
      </c>
      <c r="G1567" s="39">
        <v>6.35</v>
      </c>
      <c r="H1567" s="40">
        <v>6.35</v>
      </c>
      <c r="I1567" s="196"/>
    </row>
    <row r="1568" spans="1:9" x14ac:dyDescent="0.2">
      <c r="A1568" s="37" t="s">
        <v>1985</v>
      </c>
      <c r="B1568" s="38" t="s">
        <v>44</v>
      </c>
      <c r="C1568" s="39" t="s">
        <v>45</v>
      </c>
      <c r="D1568" s="39" t="s">
        <v>3</v>
      </c>
      <c r="E1568" s="38" t="s">
        <v>46</v>
      </c>
      <c r="F1568" s="38" t="s">
        <v>47</v>
      </c>
      <c r="G1568" s="39" t="s">
        <v>48</v>
      </c>
      <c r="H1568" s="40" t="s">
        <v>4</v>
      </c>
      <c r="I1568" s="196"/>
    </row>
    <row r="1569" spans="1:9" x14ac:dyDescent="0.2">
      <c r="A1569" s="37" t="s">
        <v>62</v>
      </c>
      <c r="B1569" s="38" t="s">
        <v>1986</v>
      </c>
      <c r="C1569" s="39" t="s">
        <v>65</v>
      </c>
      <c r="D1569" s="39" t="s">
        <v>1987</v>
      </c>
      <c r="E1569" s="38" t="s">
        <v>67</v>
      </c>
      <c r="F1569" s="38" t="s">
        <v>6</v>
      </c>
      <c r="G1569" s="39">
        <v>59.33</v>
      </c>
      <c r="H1569" s="40">
        <v>59.33</v>
      </c>
      <c r="I1569" s="196"/>
    </row>
    <row r="1570" spans="1:9" x14ac:dyDescent="0.2">
      <c r="A1570" s="37" t="s">
        <v>2319</v>
      </c>
      <c r="B1570" s="38" t="s">
        <v>2985</v>
      </c>
      <c r="C1570" s="39" t="s">
        <v>58</v>
      </c>
      <c r="D1570" s="39" t="s">
        <v>2986</v>
      </c>
      <c r="E1570" s="38" t="s">
        <v>2633</v>
      </c>
      <c r="F1570" s="38" t="s">
        <v>2921</v>
      </c>
      <c r="G1570" s="39">
        <v>29.06</v>
      </c>
      <c r="H1570" s="40">
        <v>11.62</v>
      </c>
      <c r="I1570" s="196"/>
    </row>
    <row r="1571" spans="1:9" x14ac:dyDescent="0.2">
      <c r="A1571" s="37" t="s">
        <v>2319</v>
      </c>
      <c r="B1571" s="38" t="s">
        <v>2990</v>
      </c>
      <c r="C1571" s="39" t="s">
        <v>58</v>
      </c>
      <c r="D1571" s="39" t="s">
        <v>2991</v>
      </c>
      <c r="E1571" s="38" t="s">
        <v>2633</v>
      </c>
      <c r="F1571" s="38" t="s">
        <v>2921</v>
      </c>
      <c r="G1571" s="39">
        <v>21.65</v>
      </c>
      <c r="H1571" s="40">
        <v>8.66</v>
      </c>
      <c r="I1571" s="196"/>
    </row>
    <row r="1572" spans="1:9" x14ac:dyDescent="0.2">
      <c r="A1572" s="37" t="s">
        <v>77</v>
      </c>
      <c r="B1572" s="38" t="s">
        <v>3548</v>
      </c>
      <c r="C1572" s="39" t="s">
        <v>472</v>
      </c>
      <c r="D1572" s="39" t="s">
        <v>3549</v>
      </c>
      <c r="E1572" s="38" t="s">
        <v>67</v>
      </c>
      <c r="F1572" s="38" t="s">
        <v>6</v>
      </c>
      <c r="G1572" s="39">
        <v>39.049999999999997</v>
      </c>
      <c r="H1572" s="40">
        <v>39.049999999999997</v>
      </c>
      <c r="I1572" s="196"/>
    </row>
    <row r="1573" spans="1:9" x14ac:dyDescent="0.2">
      <c r="A1573" s="37" t="s">
        <v>2005</v>
      </c>
      <c r="B1573" s="38" t="s">
        <v>44</v>
      </c>
      <c r="C1573" s="39" t="s">
        <v>45</v>
      </c>
      <c r="D1573" s="39" t="s">
        <v>3</v>
      </c>
      <c r="E1573" s="38" t="s">
        <v>46</v>
      </c>
      <c r="F1573" s="38" t="s">
        <v>47</v>
      </c>
      <c r="G1573" s="39" t="s">
        <v>48</v>
      </c>
      <c r="H1573" s="40" t="s">
        <v>4</v>
      </c>
      <c r="I1573" s="196"/>
    </row>
    <row r="1574" spans="1:9" ht="19.5" x14ac:dyDescent="0.2">
      <c r="A1574" s="37" t="s">
        <v>62</v>
      </c>
      <c r="B1574" s="38" t="s">
        <v>2006</v>
      </c>
      <c r="C1574" s="39" t="s">
        <v>65</v>
      </c>
      <c r="D1574" s="39" t="s">
        <v>2007</v>
      </c>
      <c r="E1574" s="38" t="s">
        <v>2008</v>
      </c>
      <c r="F1574" s="38" t="s">
        <v>6</v>
      </c>
      <c r="G1574" s="39">
        <v>16.05</v>
      </c>
      <c r="H1574" s="40">
        <v>16.05</v>
      </c>
      <c r="I1574" s="196"/>
    </row>
    <row r="1575" spans="1:9" ht="29.25" x14ac:dyDescent="0.2">
      <c r="A1575" s="37" t="s">
        <v>2319</v>
      </c>
      <c r="B1575" s="38" t="s">
        <v>3063</v>
      </c>
      <c r="C1575" s="39" t="s">
        <v>58</v>
      </c>
      <c r="D1575" s="39" t="s">
        <v>3064</v>
      </c>
      <c r="E1575" s="38" t="s">
        <v>2649</v>
      </c>
      <c r="F1575" s="38" t="s">
        <v>3550</v>
      </c>
      <c r="G1575" s="39">
        <v>275.43</v>
      </c>
      <c r="H1575" s="40">
        <v>1.38</v>
      </c>
      <c r="I1575" s="196"/>
    </row>
    <row r="1576" spans="1:9" x14ac:dyDescent="0.2">
      <c r="A1576" s="37" t="s">
        <v>2319</v>
      </c>
      <c r="B1576" s="38" t="s">
        <v>3551</v>
      </c>
      <c r="C1576" s="39" t="s">
        <v>58</v>
      </c>
      <c r="D1576" s="39" t="s">
        <v>3552</v>
      </c>
      <c r="E1576" s="38" t="s">
        <v>2633</v>
      </c>
      <c r="F1576" s="38" t="s">
        <v>2615</v>
      </c>
      <c r="G1576" s="39">
        <v>28.38</v>
      </c>
      <c r="H1576" s="40">
        <v>1.89</v>
      </c>
      <c r="I1576" s="196"/>
    </row>
    <row r="1577" spans="1:9" x14ac:dyDescent="0.2">
      <c r="A1577" s="37" t="s">
        <v>2319</v>
      </c>
      <c r="B1577" s="38" t="s">
        <v>2665</v>
      </c>
      <c r="C1577" s="39" t="s">
        <v>58</v>
      </c>
      <c r="D1577" s="39" t="s">
        <v>2666</v>
      </c>
      <c r="E1577" s="38" t="s">
        <v>2633</v>
      </c>
      <c r="F1577" s="38" t="s">
        <v>2615</v>
      </c>
      <c r="G1577" s="39">
        <v>21.61</v>
      </c>
      <c r="H1577" s="40">
        <v>1.44</v>
      </c>
      <c r="I1577" s="196"/>
    </row>
    <row r="1578" spans="1:9" x14ac:dyDescent="0.2">
      <c r="A1578" s="37" t="s">
        <v>2319</v>
      </c>
      <c r="B1578" s="38" t="s">
        <v>3553</v>
      </c>
      <c r="C1578" s="39" t="s">
        <v>65</v>
      </c>
      <c r="D1578" s="39" t="s">
        <v>3554</v>
      </c>
      <c r="E1578" s="38" t="s">
        <v>2008</v>
      </c>
      <c r="F1578" s="38" t="s">
        <v>3314</v>
      </c>
      <c r="G1578" s="39">
        <v>52.02</v>
      </c>
      <c r="H1578" s="40">
        <v>0.78</v>
      </c>
      <c r="I1578" s="196"/>
    </row>
    <row r="1579" spans="1:9" x14ac:dyDescent="0.2">
      <c r="A1579" s="37" t="s">
        <v>2319</v>
      </c>
      <c r="B1579" s="38" t="s">
        <v>3555</v>
      </c>
      <c r="C1579" s="39" t="s">
        <v>65</v>
      </c>
      <c r="D1579" s="39" t="s">
        <v>3556</v>
      </c>
      <c r="E1579" s="38" t="s">
        <v>148</v>
      </c>
      <c r="F1579" s="38" t="s">
        <v>2344</v>
      </c>
      <c r="G1579" s="39">
        <v>0.92</v>
      </c>
      <c r="H1579" s="40">
        <v>0.09</v>
      </c>
      <c r="I1579" s="196"/>
    </row>
    <row r="1580" spans="1:9" ht="19.5" x14ac:dyDescent="0.2">
      <c r="A1580" s="37" t="s">
        <v>2319</v>
      </c>
      <c r="B1580" s="38" t="s">
        <v>3557</v>
      </c>
      <c r="C1580" s="39" t="s">
        <v>58</v>
      </c>
      <c r="D1580" s="39" t="s">
        <v>3558</v>
      </c>
      <c r="E1580" s="38" t="s">
        <v>3559</v>
      </c>
      <c r="F1580" s="38" t="s">
        <v>3560</v>
      </c>
      <c r="G1580" s="39">
        <v>26.95</v>
      </c>
      <c r="H1580" s="40">
        <v>0.02</v>
      </c>
      <c r="I1580" s="196"/>
    </row>
    <row r="1581" spans="1:9" ht="29.25" x14ac:dyDescent="0.2">
      <c r="A1581" s="37" t="s">
        <v>2319</v>
      </c>
      <c r="B1581" s="38" t="s">
        <v>3561</v>
      </c>
      <c r="C1581" s="39" t="s">
        <v>58</v>
      </c>
      <c r="D1581" s="39" t="s">
        <v>3562</v>
      </c>
      <c r="E1581" s="38" t="s">
        <v>2649</v>
      </c>
      <c r="F1581" s="38" t="s">
        <v>3560</v>
      </c>
      <c r="G1581" s="39">
        <v>215.2</v>
      </c>
      <c r="H1581" s="40">
        <v>0.22</v>
      </c>
      <c r="I1581" s="196"/>
    </row>
    <row r="1582" spans="1:9" x14ac:dyDescent="0.2">
      <c r="A1582" s="37" t="s">
        <v>77</v>
      </c>
      <c r="B1582" s="38" t="s">
        <v>3563</v>
      </c>
      <c r="C1582" s="39" t="s">
        <v>3442</v>
      </c>
      <c r="D1582" s="39" t="s">
        <v>3564</v>
      </c>
      <c r="E1582" s="38" t="s">
        <v>3565</v>
      </c>
      <c r="F1582" s="38" t="s">
        <v>3566</v>
      </c>
      <c r="G1582" s="39">
        <v>9.9336000000000002</v>
      </c>
      <c r="H1582" s="40">
        <v>10.23</v>
      </c>
      <c r="I1582" s="196"/>
    </row>
    <row r="1583" spans="1:9" x14ac:dyDescent="0.2">
      <c r="A1583" s="37" t="s">
        <v>2020</v>
      </c>
      <c r="B1583" s="38" t="s">
        <v>44</v>
      </c>
      <c r="C1583" s="39" t="s">
        <v>45</v>
      </c>
      <c r="D1583" s="39" t="s">
        <v>3</v>
      </c>
      <c r="E1583" s="38" t="s">
        <v>46</v>
      </c>
      <c r="F1583" s="38" t="s">
        <v>47</v>
      </c>
      <c r="G1583" s="39" t="s">
        <v>48</v>
      </c>
      <c r="H1583" s="40" t="s">
        <v>4</v>
      </c>
      <c r="I1583" s="196"/>
    </row>
    <row r="1584" spans="1:9" x14ac:dyDescent="0.2">
      <c r="A1584" s="37" t="s">
        <v>62</v>
      </c>
      <c r="B1584" s="38" t="s">
        <v>2021</v>
      </c>
      <c r="C1584" s="39" t="s">
        <v>65</v>
      </c>
      <c r="D1584" s="39" t="s">
        <v>2022</v>
      </c>
      <c r="E1584" s="38" t="s">
        <v>67</v>
      </c>
      <c r="F1584" s="38" t="s">
        <v>6</v>
      </c>
      <c r="G1584" s="39">
        <v>27.43</v>
      </c>
      <c r="H1584" s="40">
        <v>27.43</v>
      </c>
      <c r="I1584" s="196"/>
    </row>
    <row r="1585" spans="1:9" x14ac:dyDescent="0.2">
      <c r="A1585" s="37" t="s">
        <v>2319</v>
      </c>
      <c r="B1585" s="38" t="s">
        <v>2985</v>
      </c>
      <c r="C1585" s="39" t="s">
        <v>58</v>
      </c>
      <c r="D1585" s="39" t="s">
        <v>2986</v>
      </c>
      <c r="E1585" s="38" t="s">
        <v>2633</v>
      </c>
      <c r="F1585" s="38" t="s">
        <v>2964</v>
      </c>
      <c r="G1585" s="39">
        <v>29.06</v>
      </c>
      <c r="H1585" s="40">
        <v>8.7100000000000009</v>
      </c>
      <c r="I1585" s="196"/>
    </row>
    <row r="1586" spans="1:9" x14ac:dyDescent="0.2">
      <c r="A1586" s="37" t="s">
        <v>2319</v>
      </c>
      <c r="B1586" s="38" t="s">
        <v>2635</v>
      </c>
      <c r="C1586" s="39" t="s">
        <v>58</v>
      </c>
      <c r="D1586" s="39" t="s">
        <v>2636</v>
      </c>
      <c r="E1586" s="38" t="s">
        <v>2633</v>
      </c>
      <c r="F1586" s="38" t="s">
        <v>2964</v>
      </c>
      <c r="G1586" s="39">
        <v>20.74</v>
      </c>
      <c r="H1586" s="40">
        <v>6.22</v>
      </c>
      <c r="I1586" s="196"/>
    </row>
    <row r="1587" spans="1:9" x14ac:dyDescent="0.2">
      <c r="A1587" s="37" t="s">
        <v>77</v>
      </c>
      <c r="B1587" s="38" t="s">
        <v>3567</v>
      </c>
      <c r="C1587" s="39" t="s">
        <v>58</v>
      </c>
      <c r="D1587" s="39" t="s">
        <v>3568</v>
      </c>
      <c r="E1587" s="38" t="s">
        <v>67</v>
      </c>
      <c r="F1587" s="38" t="s">
        <v>6</v>
      </c>
      <c r="G1587" s="39">
        <v>12.5</v>
      </c>
      <c r="H1587" s="40">
        <v>12.5</v>
      </c>
      <c r="I1587" s="196"/>
    </row>
    <row r="1588" spans="1:9" x14ac:dyDescent="0.2">
      <c r="A1588" s="37" t="s">
        <v>2029</v>
      </c>
      <c r="B1588" s="38" t="s">
        <v>44</v>
      </c>
      <c r="C1588" s="39" t="s">
        <v>45</v>
      </c>
      <c r="D1588" s="39" t="s">
        <v>3</v>
      </c>
      <c r="E1588" s="38" t="s">
        <v>46</v>
      </c>
      <c r="F1588" s="38" t="s">
        <v>47</v>
      </c>
      <c r="G1588" s="39" t="s">
        <v>48</v>
      </c>
      <c r="H1588" s="40" t="s">
        <v>4</v>
      </c>
      <c r="I1588" s="196"/>
    </row>
    <row r="1589" spans="1:9" ht="19.5" x14ac:dyDescent="0.2">
      <c r="A1589" s="37" t="s">
        <v>62</v>
      </c>
      <c r="B1589" s="38" t="s">
        <v>2030</v>
      </c>
      <c r="C1589" s="39" t="s">
        <v>65</v>
      </c>
      <c r="D1589" s="39" t="s">
        <v>2031</v>
      </c>
      <c r="E1589" s="38" t="s">
        <v>148</v>
      </c>
      <c r="F1589" s="38" t="s">
        <v>6</v>
      </c>
      <c r="G1589" s="39">
        <v>23.07</v>
      </c>
      <c r="H1589" s="40">
        <v>23.07</v>
      </c>
      <c r="I1589" s="196"/>
    </row>
    <row r="1590" spans="1:9" x14ac:dyDescent="0.2">
      <c r="A1590" s="37" t="s">
        <v>2319</v>
      </c>
      <c r="B1590" s="38" t="s">
        <v>2990</v>
      </c>
      <c r="C1590" s="39" t="s">
        <v>58</v>
      </c>
      <c r="D1590" s="39" t="s">
        <v>2991</v>
      </c>
      <c r="E1590" s="38" t="s">
        <v>2633</v>
      </c>
      <c r="F1590" s="38" t="s">
        <v>3569</v>
      </c>
      <c r="G1590" s="39">
        <v>21.65</v>
      </c>
      <c r="H1590" s="40">
        <v>2.14</v>
      </c>
      <c r="I1590" s="196"/>
    </row>
    <row r="1591" spans="1:9" x14ac:dyDescent="0.2">
      <c r="A1591" s="37" t="s">
        <v>2319</v>
      </c>
      <c r="B1591" s="38" t="s">
        <v>2985</v>
      </c>
      <c r="C1591" s="39" t="s">
        <v>58</v>
      </c>
      <c r="D1591" s="39" t="s">
        <v>2986</v>
      </c>
      <c r="E1591" s="38" t="s">
        <v>2633</v>
      </c>
      <c r="F1591" s="38" t="s">
        <v>3569</v>
      </c>
      <c r="G1591" s="39">
        <v>29.06</v>
      </c>
      <c r="H1591" s="40">
        <v>2.88</v>
      </c>
      <c r="I1591" s="196"/>
    </row>
    <row r="1592" spans="1:9" ht="29.25" x14ac:dyDescent="0.2">
      <c r="A1592" s="37" t="s">
        <v>2319</v>
      </c>
      <c r="B1592" s="38" t="s">
        <v>3108</v>
      </c>
      <c r="C1592" s="39" t="s">
        <v>58</v>
      </c>
      <c r="D1592" s="39" t="s">
        <v>3109</v>
      </c>
      <c r="E1592" s="38" t="s">
        <v>148</v>
      </c>
      <c r="F1592" s="38" t="s">
        <v>6</v>
      </c>
      <c r="G1592" s="39">
        <v>11.33</v>
      </c>
      <c r="H1592" s="40">
        <v>11.33</v>
      </c>
      <c r="I1592" s="196"/>
    </row>
    <row r="1593" spans="1:9" x14ac:dyDescent="0.2">
      <c r="A1593" s="37" t="s">
        <v>77</v>
      </c>
      <c r="B1593" s="38" t="s">
        <v>3570</v>
      </c>
      <c r="C1593" s="39" t="s">
        <v>472</v>
      </c>
      <c r="D1593" s="39" t="s">
        <v>3571</v>
      </c>
      <c r="E1593" s="38" t="s">
        <v>148</v>
      </c>
      <c r="F1593" s="38" t="s">
        <v>2366</v>
      </c>
      <c r="G1593" s="39">
        <v>6.4</v>
      </c>
      <c r="H1593" s="40">
        <v>6.72</v>
      </c>
      <c r="I1593" s="196"/>
    </row>
    <row r="1594" spans="1:9" x14ac:dyDescent="0.2">
      <c r="A1594" s="37" t="s">
        <v>2034</v>
      </c>
      <c r="B1594" s="38" t="s">
        <v>44</v>
      </c>
      <c r="C1594" s="39" t="s">
        <v>45</v>
      </c>
      <c r="D1594" s="39" t="s">
        <v>3</v>
      </c>
      <c r="E1594" s="38" t="s">
        <v>46</v>
      </c>
      <c r="F1594" s="38" t="s">
        <v>47</v>
      </c>
      <c r="G1594" s="39" t="s">
        <v>48</v>
      </c>
      <c r="H1594" s="40" t="s">
        <v>4</v>
      </c>
      <c r="I1594" s="196"/>
    </row>
    <row r="1595" spans="1:9" ht="29.25" x14ac:dyDescent="0.2">
      <c r="A1595" s="37" t="s">
        <v>62</v>
      </c>
      <c r="B1595" s="38" t="s">
        <v>2035</v>
      </c>
      <c r="C1595" s="39" t="s">
        <v>65</v>
      </c>
      <c r="D1595" s="39" t="s">
        <v>2036</v>
      </c>
      <c r="E1595" s="38" t="s">
        <v>2037</v>
      </c>
      <c r="F1595" s="38" t="s">
        <v>6</v>
      </c>
      <c r="G1595" s="39">
        <v>211.12</v>
      </c>
      <c r="H1595" s="40">
        <v>211.12</v>
      </c>
      <c r="I1595" s="196"/>
    </row>
    <row r="1596" spans="1:9" x14ac:dyDescent="0.2">
      <c r="A1596" s="37" t="s">
        <v>2319</v>
      </c>
      <c r="B1596" s="38" t="s">
        <v>2990</v>
      </c>
      <c r="C1596" s="39" t="s">
        <v>58</v>
      </c>
      <c r="D1596" s="39" t="s">
        <v>2991</v>
      </c>
      <c r="E1596" s="38" t="s">
        <v>2633</v>
      </c>
      <c r="F1596" s="38" t="s">
        <v>2331</v>
      </c>
      <c r="G1596" s="39">
        <v>21.65</v>
      </c>
      <c r="H1596" s="40">
        <v>1.61</v>
      </c>
      <c r="I1596" s="196"/>
    </row>
    <row r="1597" spans="1:9" x14ac:dyDescent="0.2">
      <c r="A1597" s="37" t="s">
        <v>2319</v>
      </c>
      <c r="B1597" s="38" t="s">
        <v>2985</v>
      </c>
      <c r="C1597" s="39" t="s">
        <v>58</v>
      </c>
      <c r="D1597" s="39" t="s">
        <v>2986</v>
      </c>
      <c r="E1597" s="38" t="s">
        <v>2633</v>
      </c>
      <c r="F1597" s="38" t="s">
        <v>3572</v>
      </c>
      <c r="G1597" s="39">
        <v>29.06</v>
      </c>
      <c r="H1597" s="40">
        <v>5.21</v>
      </c>
      <c r="I1597" s="196"/>
    </row>
    <row r="1598" spans="1:9" ht="29.25" x14ac:dyDescent="0.2">
      <c r="A1598" s="37" t="s">
        <v>77</v>
      </c>
      <c r="B1598" s="38" t="s">
        <v>3573</v>
      </c>
      <c r="C1598" s="39" t="s">
        <v>472</v>
      </c>
      <c r="D1598" s="39" t="s">
        <v>3574</v>
      </c>
      <c r="E1598" s="38" t="s">
        <v>2037</v>
      </c>
      <c r="F1598" s="38" t="s">
        <v>6</v>
      </c>
      <c r="G1598" s="39">
        <v>204.3</v>
      </c>
      <c r="H1598" s="40">
        <v>204.3</v>
      </c>
      <c r="I1598" s="196"/>
    </row>
    <row r="1599" spans="1:9" x14ac:dyDescent="0.2">
      <c r="A1599" s="37" t="s">
        <v>2039</v>
      </c>
      <c r="B1599" s="38" t="s">
        <v>44</v>
      </c>
      <c r="C1599" s="39" t="s">
        <v>45</v>
      </c>
      <c r="D1599" s="39" t="s">
        <v>3</v>
      </c>
      <c r="E1599" s="38" t="s">
        <v>46</v>
      </c>
      <c r="F1599" s="38" t="s">
        <v>47</v>
      </c>
      <c r="G1599" s="39" t="s">
        <v>48</v>
      </c>
      <c r="H1599" s="40" t="s">
        <v>4</v>
      </c>
      <c r="I1599" s="196"/>
    </row>
    <row r="1600" spans="1:9" ht="29.25" x14ac:dyDescent="0.2">
      <c r="A1600" s="37" t="s">
        <v>62</v>
      </c>
      <c r="B1600" s="38" t="s">
        <v>2040</v>
      </c>
      <c r="C1600" s="39" t="s">
        <v>65</v>
      </c>
      <c r="D1600" s="39" t="s">
        <v>2041</v>
      </c>
      <c r="E1600" s="38" t="s">
        <v>2037</v>
      </c>
      <c r="F1600" s="38" t="s">
        <v>6</v>
      </c>
      <c r="G1600" s="39">
        <v>211.12</v>
      </c>
      <c r="H1600" s="40">
        <v>211.12</v>
      </c>
      <c r="I1600" s="196"/>
    </row>
    <row r="1601" spans="1:9" x14ac:dyDescent="0.2">
      <c r="A1601" s="37" t="s">
        <v>2319</v>
      </c>
      <c r="B1601" s="38" t="s">
        <v>2990</v>
      </c>
      <c r="C1601" s="39" t="s">
        <v>58</v>
      </c>
      <c r="D1601" s="39" t="s">
        <v>2991</v>
      </c>
      <c r="E1601" s="38" t="s">
        <v>2633</v>
      </c>
      <c r="F1601" s="38" t="s">
        <v>2331</v>
      </c>
      <c r="G1601" s="39">
        <v>21.65</v>
      </c>
      <c r="H1601" s="40">
        <v>1.61</v>
      </c>
      <c r="I1601" s="196"/>
    </row>
    <row r="1602" spans="1:9" x14ac:dyDescent="0.2">
      <c r="A1602" s="37" t="s">
        <v>2319</v>
      </c>
      <c r="B1602" s="38" t="s">
        <v>2985</v>
      </c>
      <c r="C1602" s="39" t="s">
        <v>58</v>
      </c>
      <c r="D1602" s="39" t="s">
        <v>2986</v>
      </c>
      <c r="E1602" s="38" t="s">
        <v>2633</v>
      </c>
      <c r="F1602" s="38" t="s">
        <v>3572</v>
      </c>
      <c r="G1602" s="39">
        <v>29.06</v>
      </c>
      <c r="H1602" s="40">
        <v>5.21</v>
      </c>
      <c r="I1602" s="196"/>
    </row>
    <row r="1603" spans="1:9" ht="19.5" x14ac:dyDescent="0.2">
      <c r="A1603" s="37" t="s">
        <v>77</v>
      </c>
      <c r="B1603" s="38" t="s">
        <v>3575</v>
      </c>
      <c r="C1603" s="39" t="s">
        <v>472</v>
      </c>
      <c r="D1603" s="39" t="s">
        <v>3576</v>
      </c>
      <c r="E1603" s="38" t="s">
        <v>2037</v>
      </c>
      <c r="F1603" s="38" t="s">
        <v>6</v>
      </c>
      <c r="G1603" s="39">
        <v>204.3</v>
      </c>
      <c r="H1603" s="40">
        <v>204.3</v>
      </c>
      <c r="I1603" s="196"/>
    </row>
    <row r="1604" spans="1:9" x14ac:dyDescent="0.2">
      <c r="A1604" s="37" t="s">
        <v>2044</v>
      </c>
      <c r="B1604" s="38" t="s">
        <v>44</v>
      </c>
      <c r="C1604" s="39" t="s">
        <v>45</v>
      </c>
      <c r="D1604" s="39" t="s">
        <v>3</v>
      </c>
      <c r="E1604" s="38" t="s">
        <v>46</v>
      </c>
      <c r="F1604" s="38" t="s">
        <v>47</v>
      </c>
      <c r="G1604" s="39" t="s">
        <v>48</v>
      </c>
      <c r="H1604" s="40" t="s">
        <v>4</v>
      </c>
      <c r="I1604" s="196"/>
    </row>
    <row r="1605" spans="1:9" ht="19.5" x14ac:dyDescent="0.2">
      <c r="A1605" s="37" t="s">
        <v>62</v>
      </c>
      <c r="B1605" s="38" t="s">
        <v>2045</v>
      </c>
      <c r="C1605" s="39" t="s">
        <v>65</v>
      </c>
      <c r="D1605" s="39" t="s">
        <v>2046</v>
      </c>
      <c r="E1605" s="38" t="s">
        <v>67</v>
      </c>
      <c r="F1605" s="38" t="s">
        <v>6</v>
      </c>
      <c r="G1605" s="39">
        <v>2671.42</v>
      </c>
      <c r="H1605" s="40">
        <v>2671.42</v>
      </c>
      <c r="I1605" s="196"/>
    </row>
    <row r="1606" spans="1:9" x14ac:dyDescent="0.2">
      <c r="A1606" s="37" t="s">
        <v>2319</v>
      </c>
      <c r="B1606" s="38" t="s">
        <v>2985</v>
      </c>
      <c r="C1606" s="39" t="s">
        <v>58</v>
      </c>
      <c r="D1606" s="39" t="s">
        <v>2986</v>
      </c>
      <c r="E1606" s="38" t="s">
        <v>2633</v>
      </c>
      <c r="F1606" s="38" t="s">
        <v>8</v>
      </c>
      <c r="G1606" s="39">
        <v>29.06</v>
      </c>
      <c r="H1606" s="40">
        <v>58.12</v>
      </c>
      <c r="I1606" s="196"/>
    </row>
    <row r="1607" spans="1:9" x14ac:dyDescent="0.2">
      <c r="A1607" s="37" t="s">
        <v>2319</v>
      </c>
      <c r="B1607" s="38" t="s">
        <v>2990</v>
      </c>
      <c r="C1607" s="39" t="s">
        <v>58</v>
      </c>
      <c r="D1607" s="39" t="s">
        <v>2991</v>
      </c>
      <c r="E1607" s="38" t="s">
        <v>2633</v>
      </c>
      <c r="F1607" s="38" t="s">
        <v>8</v>
      </c>
      <c r="G1607" s="39">
        <v>21.65</v>
      </c>
      <c r="H1607" s="40">
        <v>43.3</v>
      </c>
      <c r="I1607" s="196"/>
    </row>
    <row r="1608" spans="1:9" ht="19.5" x14ac:dyDescent="0.2">
      <c r="A1608" s="37" t="s">
        <v>77</v>
      </c>
      <c r="B1608" s="38" t="s">
        <v>3577</v>
      </c>
      <c r="C1608" s="39" t="s">
        <v>472</v>
      </c>
      <c r="D1608" s="39" t="s">
        <v>3578</v>
      </c>
      <c r="E1608" s="38" t="s">
        <v>67</v>
      </c>
      <c r="F1608" s="38" t="s">
        <v>6</v>
      </c>
      <c r="G1608" s="39">
        <v>2570</v>
      </c>
      <c r="H1608" s="40">
        <v>2570</v>
      </c>
      <c r="I1608" s="196"/>
    </row>
    <row r="1609" spans="1:9" x14ac:dyDescent="0.2">
      <c r="A1609" s="37" t="s">
        <v>2048</v>
      </c>
      <c r="B1609" s="38" t="s">
        <v>44</v>
      </c>
      <c r="C1609" s="39" t="s">
        <v>45</v>
      </c>
      <c r="D1609" s="39" t="s">
        <v>3</v>
      </c>
      <c r="E1609" s="38" t="s">
        <v>46</v>
      </c>
      <c r="F1609" s="38" t="s">
        <v>47</v>
      </c>
      <c r="G1609" s="39" t="s">
        <v>48</v>
      </c>
      <c r="H1609" s="40" t="s">
        <v>4</v>
      </c>
      <c r="I1609" s="196"/>
    </row>
    <row r="1610" spans="1:9" x14ac:dyDescent="0.2">
      <c r="A1610" s="37" t="s">
        <v>62</v>
      </c>
      <c r="B1610" s="38" t="s">
        <v>2049</v>
      </c>
      <c r="C1610" s="39" t="s">
        <v>65</v>
      </c>
      <c r="D1610" s="39" t="s">
        <v>2050</v>
      </c>
      <c r="E1610" s="38" t="s">
        <v>67</v>
      </c>
      <c r="F1610" s="38" t="s">
        <v>6</v>
      </c>
      <c r="G1610" s="39">
        <v>194.39</v>
      </c>
      <c r="H1610" s="40">
        <v>194.39</v>
      </c>
      <c r="I1610" s="196"/>
    </row>
    <row r="1611" spans="1:9" x14ac:dyDescent="0.2">
      <c r="A1611" s="37" t="s">
        <v>2319</v>
      </c>
      <c r="B1611" s="38" t="s">
        <v>2985</v>
      </c>
      <c r="C1611" s="39" t="s">
        <v>58</v>
      </c>
      <c r="D1611" s="39" t="s">
        <v>2986</v>
      </c>
      <c r="E1611" s="38" t="s">
        <v>2633</v>
      </c>
      <c r="F1611" s="38" t="s">
        <v>3150</v>
      </c>
      <c r="G1611" s="39">
        <v>29.06</v>
      </c>
      <c r="H1611" s="40">
        <v>6.1</v>
      </c>
      <c r="I1611" s="196"/>
    </row>
    <row r="1612" spans="1:9" x14ac:dyDescent="0.2">
      <c r="A1612" s="37" t="s">
        <v>2319</v>
      </c>
      <c r="B1612" s="38" t="s">
        <v>2990</v>
      </c>
      <c r="C1612" s="39" t="s">
        <v>58</v>
      </c>
      <c r="D1612" s="39" t="s">
        <v>2991</v>
      </c>
      <c r="E1612" s="38" t="s">
        <v>2633</v>
      </c>
      <c r="F1612" s="38" t="s">
        <v>3150</v>
      </c>
      <c r="G1612" s="39">
        <v>21.65</v>
      </c>
      <c r="H1612" s="40">
        <v>4.54</v>
      </c>
      <c r="I1612" s="196"/>
    </row>
    <row r="1613" spans="1:9" x14ac:dyDescent="0.2">
      <c r="A1613" s="37" t="s">
        <v>77</v>
      </c>
      <c r="B1613" s="38" t="s">
        <v>3579</v>
      </c>
      <c r="C1613" s="39" t="s">
        <v>472</v>
      </c>
      <c r="D1613" s="39" t="s">
        <v>3580</v>
      </c>
      <c r="E1613" s="38" t="s">
        <v>67</v>
      </c>
      <c r="F1613" s="38" t="s">
        <v>6</v>
      </c>
      <c r="G1613" s="39">
        <v>183.75</v>
      </c>
      <c r="H1613" s="40">
        <v>183.75</v>
      </c>
      <c r="I1613" s="196"/>
    </row>
    <row r="1614" spans="1:9" x14ac:dyDescent="0.2">
      <c r="A1614" s="37" t="s">
        <v>2052</v>
      </c>
      <c r="B1614" s="38" t="s">
        <v>44</v>
      </c>
      <c r="C1614" s="39" t="s">
        <v>45</v>
      </c>
      <c r="D1614" s="39" t="s">
        <v>3</v>
      </c>
      <c r="E1614" s="38" t="s">
        <v>46</v>
      </c>
      <c r="F1614" s="38" t="s">
        <v>47</v>
      </c>
      <c r="G1614" s="39" t="s">
        <v>48</v>
      </c>
      <c r="H1614" s="40" t="s">
        <v>4</v>
      </c>
      <c r="I1614" s="196"/>
    </row>
    <row r="1615" spans="1:9" x14ac:dyDescent="0.2">
      <c r="A1615" s="37" t="s">
        <v>62</v>
      </c>
      <c r="B1615" s="38" t="s">
        <v>2053</v>
      </c>
      <c r="C1615" s="39" t="s">
        <v>65</v>
      </c>
      <c r="D1615" s="39" t="s">
        <v>2054</v>
      </c>
      <c r="E1615" s="38" t="s">
        <v>67</v>
      </c>
      <c r="F1615" s="38" t="s">
        <v>6</v>
      </c>
      <c r="G1615" s="39">
        <v>200.71</v>
      </c>
      <c r="H1615" s="40">
        <v>200.71</v>
      </c>
      <c r="I1615" s="196"/>
    </row>
    <row r="1616" spans="1:9" x14ac:dyDescent="0.2">
      <c r="A1616" s="37" t="s">
        <v>2319</v>
      </c>
      <c r="B1616" s="38" t="s">
        <v>2985</v>
      </c>
      <c r="C1616" s="39" t="s">
        <v>58</v>
      </c>
      <c r="D1616" s="39" t="s">
        <v>2986</v>
      </c>
      <c r="E1616" s="38" t="s">
        <v>2633</v>
      </c>
      <c r="F1616" s="38" t="s">
        <v>6</v>
      </c>
      <c r="G1616" s="39">
        <v>29.06</v>
      </c>
      <c r="H1616" s="40">
        <v>29.06</v>
      </c>
      <c r="I1616" s="196"/>
    </row>
    <row r="1617" spans="1:9" x14ac:dyDescent="0.2">
      <c r="A1617" s="37" t="s">
        <v>2319</v>
      </c>
      <c r="B1617" s="38" t="s">
        <v>2990</v>
      </c>
      <c r="C1617" s="39" t="s">
        <v>58</v>
      </c>
      <c r="D1617" s="39" t="s">
        <v>2991</v>
      </c>
      <c r="E1617" s="38" t="s">
        <v>2633</v>
      </c>
      <c r="F1617" s="38" t="s">
        <v>6</v>
      </c>
      <c r="G1617" s="39">
        <v>21.65</v>
      </c>
      <c r="H1617" s="40">
        <v>21.65</v>
      </c>
      <c r="I1617" s="196"/>
    </row>
    <row r="1618" spans="1:9" x14ac:dyDescent="0.2">
      <c r="A1618" s="37" t="s">
        <v>77</v>
      </c>
      <c r="B1618" s="38" t="s">
        <v>3581</v>
      </c>
      <c r="C1618" s="39" t="s">
        <v>472</v>
      </c>
      <c r="D1618" s="39" t="s">
        <v>3582</v>
      </c>
      <c r="E1618" s="38" t="s">
        <v>67</v>
      </c>
      <c r="F1618" s="38" t="s">
        <v>6</v>
      </c>
      <c r="G1618" s="39">
        <v>150</v>
      </c>
      <c r="H1618" s="40">
        <v>150</v>
      </c>
      <c r="I1618" s="196"/>
    </row>
    <row r="1619" spans="1:9" x14ac:dyDescent="0.2">
      <c r="A1619" s="37" t="s">
        <v>2056</v>
      </c>
      <c r="B1619" s="38" t="s">
        <v>44</v>
      </c>
      <c r="C1619" s="39" t="s">
        <v>45</v>
      </c>
      <c r="D1619" s="39" t="s">
        <v>3</v>
      </c>
      <c r="E1619" s="38" t="s">
        <v>46</v>
      </c>
      <c r="F1619" s="38" t="s">
        <v>47</v>
      </c>
      <c r="G1619" s="39" t="s">
        <v>48</v>
      </c>
      <c r="H1619" s="40" t="s">
        <v>4</v>
      </c>
      <c r="I1619" s="196"/>
    </row>
    <row r="1620" spans="1:9" ht="19.5" x14ac:dyDescent="0.2">
      <c r="A1620" s="37" t="s">
        <v>62</v>
      </c>
      <c r="B1620" s="38" t="s">
        <v>2057</v>
      </c>
      <c r="C1620" s="39" t="s">
        <v>65</v>
      </c>
      <c r="D1620" s="39" t="s">
        <v>2058</v>
      </c>
      <c r="E1620" s="38" t="s">
        <v>67</v>
      </c>
      <c r="F1620" s="38" t="s">
        <v>6</v>
      </c>
      <c r="G1620" s="39">
        <v>150.72</v>
      </c>
      <c r="H1620" s="40">
        <v>150.72</v>
      </c>
      <c r="I1620" s="196"/>
    </row>
    <row r="1621" spans="1:9" x14ac:dyDescent="0.2">
      <c r="A1621" s="37" t="s">
        <v>2319</v>
      </c>
      <c r="B1621" s="38" t="s">
        <v>2985</v>
      </c>
      <c r="C1621" s="39" t="s">
        <v>58</v>
      </c>
      <c r="D1621" s="39" t="s">
        <v>2986</v>
      </c>
      <c r="E1621" s="38" t="s">
        <v>2633</v>
      </c>
      <c r="F1621" s="38" t="s">
        <v>6</v>
      </c>
      <c r="G1621" s="39">
        <v>29.06</v>
      </c>
      <c r="H1621" s="40">
        <v>29.06</v>
      </c>
      <c r="I1621" s="196"/>
    </row>
    <row r="1622" spans="1:9" x14ac:dyDescent="0.2">
      <c r="A1622" s="37" t="s">
        <v>2319</v>
      </c>
      <c r="B1622" s="38" t="s">
        <v>2990</v>
      </c>
      <c r="C1622" s="39" t="s">
        <v>58</v>
      </c>
      <c r="D1622" s="39" t="s">
        <v>2991</v>
      </c>
      <c r="E1622" s="38" t="s">
        <v>2633</v>
      </c>
      <c r="F1622" s="38" t="s">
        <v>6</v>
      </c>
      <c r="G1622" s="39">
        <v>21.65</v>
      </c>
      <c r="H1622" s="40">
        <v>21.65</v>
      </c>
      <c r="I1622" s="196"/>
    </row>
    <row r="1623" spans="1:9" x14ac:dyDescent="0.2">
      <c r="A1623" s="37" t="s">
        <v>77</v>
      </c>
      <c r="B1623" s="38" t="s">
        <v>3583</v>
      </c>
      <c r="C1623" s="39" t="s">
        <v>472</v>
      </c>
      <c r="D1623" s="39" t="s">
        <v>3584</v>
      </c>
      <c r="E1623" s="38" t="s">
        <v>67</v>
      </c>
      <c r="F1623" s="38" t="s">
        <v>6</v>
      </c>
      <c r="G1623" s="39">
        <v>100.01</v>
      </c>
      <c r="H1623" s="40">
        <v>100.01</v>
      </c>
      <c r="I1623" s="196"/>
    </row>
    <row r="1624" spans="1:9" x14ac:dyDescent="0.2">
      <c r="A1624" s="37" t="s">
        <v>2060</v>
      </c>
      <c r="B1624" s="38" t="s">
        <v>44</v>
      </c>
      <c r="C1624" s="39" t="s">
        <v>45</v>
      </c>
      <c r="D1624" s="39" t="s">
        <v>3</v>
      </c>
      <c r="E1624" s="38" t="s">
        <v>46</v>
      </c>
      <c r="F1624" s="38" t="s">
        <v>47</v>
      </c>
      <c r="G1624" s="39" t="s">
        <v>48</v>
      </c>
      <c r="H1624" s="40" t="s">
        <v>4</v>
      </c>
      <c r="I1624" s="196"/>
    </row>
    <row r="1625" spans="1:9" ht="19.5" x14ac:dyDescent="0.2">
      <c r="A1625" s="37" t="s">
        <v>62</v>
      </c>
      <c r="B1625" s="38" t="s">
        <v>2061</v>
      </c>
      <c r="C1625" s="39" t="s">
        <v>65</v>
      </c>
      <c r="D1625" s="39" t="s">
        <v>2062</v>
      </c>
      <c r="E1625" s="38" t="s">
        <v>148</v>
      </c>
      <c r="F1625" s="38" t="s">
        <v>6</v>
      </c>
      <c r="G1625" s="39">
        <v>15.66</v>
      </c>
      <c r="H1625" s="40">
        <v>15.66</v>
      </c>
      <c r="I1625" s="196"/>
    </row>
    <row r="1626" spans="1:9" x14ac:dyDescent="0.2">
      <c r="A1626" s="37" t="s">
        <v>2319</v>
      </c>
      <c r="B1626" s="38" t="s">
        <v>2985</v>
      </c>
      <c r="C1626" s="39" t="s">
        <v>58</v>
      </c>
      <c r="D1626" s="39" t="s">
        <v>2986</v>
      </c>
      <c r="E1626" s="38" t="s">
        <v>2633</v>
      </c>
      <c r="F1626" s="38" t="s">
        <v>3074</v>
      </c>
      <c r="G1626" s="39">
        <v>29.06</v>
      </c>
      <c r="H1626" s="40">
        <v>4.3499999999999996</v>
      </c>
      <c r="I1626" s="196"/>
    </row>
    <row r="1627" spans="1:9" x14ac:dyDescent="0.2">
      <c r="A1627" s="37" t="s">
        <v>2319</v>
      </c>
      <c r="B1627" s="38" t="s">
        <v>2635</v>
      </c>
      <c r="C1627" s="39" t="s">
        <v>58</v>
      </c>
      <c r="D1627" s="39" t="s">
        <v>2636</v>
      </c>
      <c r="E1627" s="38" t="s">
        <v>2633</v>
      </c>
      <c r="F1627" s="38" t="s">
        <v>3074</v>
      </c>
      <c r="G1627" s="39">
        <v>20.74</v>
      </c>
      <c r="H1627" s="40">
        <v>3.11</v>
      </c>
      <c r="I1627" s="196"/>
    </row>
    <row r="1628" spans="1:9" ht="19.5" x14ac:dyDescent="0.2">
      <c r="A1628" s="37" t="s">
        <v>77</v>
      </c>
      <c r="B1628" s="38" t="s">
        <v>3585</v>
      </c>
      <c r="C1628" s="39" t="s">
        <v>58</v>
      </c>
      <c r="D1628" s="39" t="s">
        <v>3586</v>
      </c>
      <c r="E1628" s="38" t="s">
        <v>148</v>
      </c>
      <c r="F1628" s="38" t="s">
        <v>3587</v>
      </c>
      <c r="G1628" s="39">
        <v>2.0099999999999998</v>
      </c>
      <c r="H1628" s="40">
        <v>8.1999999999999993</v>
      </c>
      <c r="I1628" s="196"/>
    </row>
    <row r="1629" spans="1:9" x14ac:dyDescent="0.2">
      <c r="A1629" s="37" t="s">
        <v>2064</v>
      </c>
      <c r="B1629" s="38" t="s">
        <v>44</v>
      </c>
      <c r="C1629" s="39" t="s">
        <v>45</v>
      </c>
      <c r="D1629" s="39" t="s">
        <v>3</v>
      </c>
      <c r="E1629" s="38" t="s">
        <v>46</v>
      </c>
      <c r="F1629" s="38" t="s">
        <v>47</v>
      </c>
      <c r="G1629" s="39" t="s">
        <v>48</v>
      </c>
      <c r="H1629" s="40" t="s">
        <v>4</v>
      </c>
      <c r="I1629" s="196"/>
    </row>
    <row r="1630" spans="1:9" ht="19.5" x14ac:dyDescent="0.2">
      <c r="A1630" s="37" t="s">
        <v>62</v>
      </c>
      <c r="B1630" s="38" t="s">
        <v>2065</v>
      </c>
      <c r="C1630" s="39" t="s">
        <v>65</v>
      </c>
      <c r="D1630" s="39" t="s">
        <v>2066</v>
      </c>
      <c r="E1630" s="38" t="s">
        <v>148</v>
      </c>
      <c r="F1630" s="38" t="s">
        <v>6</v>
      </c>
      <c r="G1630" s="39">
        <v>30.37</v>
      </c>
      <c r="H1630" s="40">
        <v>30.37</v>
      </c>
      <c r="I1630" s="196"/>
    </row>
    <row r="1631" spans="1:9" x14ac:dyDescent="0.2">
      <c r="A1631" s="37" t="s">
        <v>2319</v>
      </c>
      <c r="B1631" s="38" t="s">
        <v>2990</v>
      </c>
      <c r="C1631" s="39" t="s">
        <v>58</v>
      </c>
      <c r="D1631" s="39" t="s">
        <v>2991</v>
      </c>
      <c r="E1631" s="38" t="s">
        <v>2633</v>
      </c>
      <c r="F1631" s="38" t="s">
        <v>3588</v>
      </c>
      <c r="G1631" s="39">
        <v>21.65</v>
      </c>
      <c r="H1631" s="40">
        <v>4.2</v>
      </c>
      <c r="I1631" s="196"/>
    </row>
    <row r="1632" spans="1:9" x14ac:dyDescent="0.2">
      <c r="A1632" s="37" t="s">
        <v>2319</v>
      </c>
      <c r="B1632" s="38" t="s">
        <v>2985</v>
      </c>
      <c r="C1632" s="39" t="s">
        <v>58</v>
      </c>
      <c r="D1632" s="39" t="s">
        <v>2986</v>
      </c>
      <c r="E1632" s="38" t="s">
        <v>2633</v>
      </c>
      <c r="F1632" s="38" t="s">
        <v>3588</v>
      </c>
      <c r="G1632" s="39">
        <v>29.06</v>
      </c>
      <c r="H1632" s="40">
        <v>5.64</v>
      </c>
      <c r="I1632" s="196"/>
    </row>
    <row r="1633" spans="1:9" ht="29.25" x14ac:dyDescent="0.2">
      <c r="A1633" s="37" t="s">
        <v>2319</v>
      </c>
      <c r="B1633" s="38" t="s">
        <v>3589</v>
      </c>
      <c r="C1633" s="39" t="s">
        <v>58</v>
      </c>
      <c r="D1633" s="39" t="s">
        <v>3590</v>
      </c>
      <c r="E1633" s="38" t="s">
        <v>148</v>
      </c>
      <c r="F1633" s="38" t="s">
        <v>8</v>
      </c>
      <c r="G1633" s="39">
        <v>4.22</v>
      </c>
      <c r="H1633" s="40">
        <v>8.44</v>
      </c>
      <c r="I1633" s="196"/>
    </row>
    <row r="1634" spans="1:9" ht="19.5" x14ac:dyDescent="0.2">
      <c r="A1634" s="37" t="s">
        <v>2319</v>
      </c>
      <c r="B1634" s="38" t="s">
        <v>3591</v>
      </c>
      <c r="C1634" s="39" t="s">
        <v>65</v>
      </c>
      <c r="D1634" s="39" t="s">
        <v>3592</v>
      </c>
      <c r="E1634" s="38" t="s">
        <v>67</v>
      </c>
      <c r="F1634" s="38" t="s">
        <v>3473</v>
      </c>
      <c r="G1634" s="39">
        <v>10.74</v>
      </c>
      <c r="H1634" s="40">
        <v>3.57</v>
      </c>
      <c r="I1634" s="196"/>
    </row>
    <row r="1635" spans="1:9" x14ac:dyDescent="0.2">
      <c r="A1635" s="37" t="s">
        <v>77</v>
      </c>
      <c r="B1635" s="38" t="s">
        <v>3593</v>
      </c>
      <c r="C1635" s="39" t="s">
        <v>58</v>
      </c>
      <c r="D1635" s="39" t="s">
        <v>3594</v>
      </c>
      <c r="E1635" s="38" t="s">
        <v>148</v>
      </c>
      <c r="F1635" s="38" t="s">
        <v>2366</v>
      </c>
      <c r="G1635" s="39">
        <v>8.1199999999999992</v>
      </c>
      <c r="H1635" s="40">
        <v>8.52</v>
      </c>
      <c r="I1635" s="196"/>
    </row>
    <row r="1636" spans="1:9" x14ac:dyDescent="0.2">
      <c r="A1636" s="37" t="s">
        <v>2102</v>
      </c>
      <c r="B1636" s="38" t="s">
        <v>44</v>
      </c>
      <c r="C1636" s="39" t="s">
        <v>45</v>
      </c>
      <c r="D1636" s="39" t="s">
        <v>3</v>
      </c>
      <c r="E1636" s="38" t="s">
        <v>46</v>
      </c>
      <c r="F1636" s="38" t="s">
        <v>47</v>
      </c>
      <c r="G1636" s="39" t="s">
        <v>48</v>
      </c>
      <c r="H1636" s="40" t="s">
        <v>4</v>
      </c>
      <c r="I1636" s="196"/>
    </row>
    <row r="1637" spans="1:9" x14ac:dyDescent="0.2">
      <c r="A1637" s="37" t="s">
        <v>62</v>
      </c>
      <c r="B1637" s="38" t="s">
        <v>2103</v>
      </c>
      <c r="C1637" s="39" t="s">
        <v>65</v>
      </c>
      <c r="D1637" s="39" t="s">
        <v>2104</v>
      </c>
      <c r="E1637" s="38" t="s">
        <v>67</v>
      </c>
      <c r="F1637" s="38" t="s">
        <v>6</v>
      </c>
      <c r="G1637" s="39">
        <v>545.21</v>
      </c>
      <c r="H1637" s="40">
        <v>545.21</v>
      </c>
      <c r="I1637" s="196"/>
    </row>
    <row r="1638" spans="1:9" x14ac:dyDescent="0.2">
      <c r="A1638" s="37" t="s">
        <v>2319</v>
      </c>
      <c r="B1638" s="38" t="s">
        <v>2635</v>
      </c>
      <c r="C1638" s="39" t="s">
        <v>58</v>
      </c>
      <c r="D1638" s="39" t="s">
        <v>2636</v>
      </c>
      <c r="E1638" s="38" t="s">
        <v>2633</v>
      </c>
      <c r="F1638" s="38" t="s">
        <v>3595</v>
      </c>
      <c r="G1638" s="39">
        <v>20.74</v>
      </c>
      <c r="H1638" s="40">
        <v>90.84</v>
      </c>
      <c r="I1638" s="196"/>
    </row>
    <row r="1639" spans="1:9" x14ac:dyDescent="0.2">
      <c r="A1639" s="37" t="s">
        <v>2319</v>
      </c>
      <c r="B1639" s="38" t="s">
        <v>2631</v>
      </c>
      <c r="C1639" s="39" t="s">
        <v>58</v>
      </c>
      <c r="D1639" s="39" t="s">
        <v>2632</v>
      </c>
      <c r="E1639" s="38" t="s">
        <v>2633</v>
      </c>
      <c r="F1639" s="38" t="s">
        <v>3596</v>
      </c>
      <c r="G1639" s="39">
        <v>25.75</v>
      </c>
      <c r="H1639" s="40">
        <v>56.39</v>
      </c>
      <c r="I1639" s="196"/>
    </row>
    <row r="1640" spans="1:9" x14ac:dyDescent="0.2">
      <c r="A1640" s="37" t="s">
        <v>2319</v>
      </c>
      <c r="B1640" s="38" t="s">
        <v>3597</v>
      </c>
      <c r="C1640" s="39" t="s">
        <v>58</v>
      </c>
      <c r="D1640" s="39" t="s">
        <v>3598</v>
      </c>
      <c r="E1640" s="38" t="s">
        <v>2633</v>
      </c>
      <c r="F1640" s="38" t="s">
        <v>3599</v>
      </c>
      <c r="G1640" s="39">
        <v>25.74</v>
      </c>
      <c r="H1640" s="40">
        <v>2.31</v>
      </c>
      <c r="I1640" s="196"/>
    </row>
    <row r="1641" spans="1:9" x14ac:dyDescent="0.2">
      <c r="A1641" s="37" t="s">
        <v>77</v>
      </c>
      <c r="B1641" s="38" t="s">
        <v>2672</v>
      </c>
      <c r="C1641" s="39" t="s">
        <v>58</v>
      </c>
      <c r="D1641" s="39" t="s">
        <v>2673</v>
      </c>
      <c r="E1641" s="38" t="s">
        <v>2008</v>
      </c>
      <c r="F1641" s="38" t="s">
        <v>3600</v>
      </c>
      <c r="G1641" s="39">
        <v>1.23</v>
      </c>
      <c r="H1641" s="40">
        <v>6.54</v>
      </c>
      <c r="I1641" s="196"/>
    </row>
    <row r="1642" spans="1:9" x14ac:dyDescent="0.2">
      <c r="A1642" s="37" t="s">
        <v>77</v>
      </c>
      <c r="B1642" s="38" t="s">
        <v>2674</v>
      </c>
      <c r="C1642" s="39" t="s">
        <v>58</v>
      </c>
      <c r="D1642" s="39" t="s">
        <v>2675</v>
      </c>
      <c r="E1642" s="38" t="s">
        <v>2008</v>
      </c>
      <c r="F1642" s="38" t="s">
        <v>3601</v>
      </c>
      <c r="G1642" s="39">
        <v>0.8</v>
      </c>
      <c r="H1642" s="40">
        <v>24.51</v>
      </c>
      <c r="I1642" s="196"/>
    </row>
    <row r="1643" spans="1:9" x14ac:dyDescent="0.2">
      <c r="A1643" s="37" t="s">
        <v>77</v>
      </c>
      <c r="B1643" s="38" t="s">
        <v>3602</v>
      </c>
      <c r="C1643" s="39" t="s">
        <v>58</v>
      </c>
      <c r="D1643" s="39" t="s">
        <v>3603</v>
      </c>
      <c r="E1643" s="38" t="s">
        <v>107</v>
      </c>
      <c r="F1643" s="38" t="s">
        <v>2322</v>
      </c>
      <c r="G1643" s="39">
        <v>105.72</v>
      </c>
      <c r="H1643" s="40">
        <v>2.11</v>
      </c>
      <c r="I1643" s="196"/>
    </row>
    <row r="1644" spans="1:9" x14ac:dyDescent="0.2">
      <c r="A1644" s="37" t="s">
        <v>77</v>
      </c>
      <c r="B1644" s="38" t="s">
        <v>3050</v>
      </c>
      <c r="C1644" s="39" t="s">
        <v>58</v>
      </c>
      <c r="D1644" s="39" t="s">
        <v>3051</v>
      </c>
      <c r="E1644" s="38" t="s">
        <v>107</v>
      </c>
      <c r="F1644" s="38" t="s">
        <v>2322</v>
      </c>
      <c r="G1644" s="39">
        <v>105.16</v>
      </c>
      <c r="H1644" s="40">
        <v>2.1</v>
      </c>
      <c r="I1644" s="196"/>
    </row>
    <row r="1645" spans="1:9" x14ac:dyDescent="0.2">
      <c r="A1645" s="37" t="s">
        <v>77</v>
      </c>
      <c r="B1645" s="38" t="s">
        <v>2669</v>
      </c>
      <c r="C1645" s="39" t="s">
        <v>58</v>
      </c>
      <c r="D1645" s="39" t="s">
        <v>2670</v>
      </c>
      <c r="E1645" s="38" t="s">
        <v>107</v>
      </c>
      <c r="F1645" s="38" t="s">
        <v>2852</v>
      </c>
      <c r="G1645" s="39">
        <v>84</v>
      </c>
      <c r="H1645" s="40">
        <v>9.24</v>
      </c>
      <c r="I1645" s="196"/>
    </row>
    <row r="1646" spans="1:9" x14ac:dyDescent="0.2">
      <c r="A1646" s="37" t="s">
        <v>77</v>
      </c>
      <c r="B1646" s="38" t="s">
        <v>3056</v>
      </c>
      <c r="C1646" s="39" t="s">
        <v>58</v>
      </c>
      <c r="D1646" s="39" t="s">
        <v>3057</v>
      </c>
      <c r="E1646" s="38" t="s">
        <v>67</v>
      </c>
      <c r="F1646" s="38" t="s">
        <v>3604</v>
      </c>
      <c r="G1646" s="39">
        <v>0.67</v>
      </c>
      <c r="H1646" s="40">
        <v>65.84</v>
      </c>
      <c r="I1646" s="196"/>
    </row>
    <row r="1647" spans="1:9" ht="19.5" x14ac:dyDescent="0.2">
      <c r="A1647" s="37" t="s">
        <v>77</v>
      </c>
      <c r="B1647" s="38" t="s">
        <v>3605</v>
      </c>
      <c r="C1647" s="39" t="s">
        <v>58</v>
      </c>
      <c r="D1647" s="39" t="s">
        <v>3606</v>
      </c>
      <c r="E1647" s="38" t="s">
        <v>67</v>
      </c>
      <c r="F1647" s="38" t="s">
        <v>6</v>
      </c>
      <c r="G1647" s="39">
        <v>285.33</v>
      </c>
      <c r="H1647" s="40">
        <v>285.33</v>
      </c>
      <c r="I1647" s="196"/>
    </row>
    <row r="1648" spans="1:9" x14ac:dyDescent="0.2">
      <c r="A1648" s="37" t="s">
        <v>2106</v>
      </c>
      <c r="B1648" s="38" t="s">
        <v>44</v>
      </c>
      <c r="C1648" s="39" t="s">
        <v>45</v>
      </c>
      <c r="D1648" s="39" t="s">
        <v>3</v>
      </c>
      <c r="E1648" s="38" t="s">
        <v>46</v>
      </c>
      <c r="F1648" s="38" t="s">
        <v>47</v>
      </c>
      <c r="G1648" s="39" t="s">
        <v>48</v>
      </c>
      <c r="H1648" s="40" t="s">
        <v>4</v>
      </c>
      <c r="I1648" s="196"/>
    </row>
    <row r="1649" spans="1:9" ht="29.25" x14ac:dyDescent="0.2">
      <c r="A1649" s="37" t="s">
        <v>62</v>
      </c>
      <c r="B1649" s="38" t="s">
        <v>2107</v>
      </c>
      <c r="C1649" s="39" t="s">
        <v>65</v>
      </c>
      <c r="D1649" s="39" t="s">
        <v>2108</v>
      </c>
      <c r="E1649" s="38" t="s">
        <v>2037</v>
      </c>
      <c r="F1649" s="38" t="s">
        <v>6</v>
      </c>
      <c r="G1649" s="39">
        <v>406.22</v>
      </c>
      <c r="H1649" s="40">
        <v>406.22</v>
      </c>
      <c r="I1649" s="196"/>
    </row>
    <row r="1650" spans="1:9" x14ac:dyDescent="0.2">
      <c r="A1650" s="37" t="s">
        <v>2319</v>
      </c>
      <c r="B1650" s="38" t="s">
        <v>2931</v>
      </c>
      <c r="C1650" s="39" t="s">
        <v>58</v>
      </c>
      <c r="D1650" s="39" t="s">
        <v>2932</v>
      </c>
      <c r="E1650" s="38" t="s">
        <v>2633</v>
      </c>
      <c r="F1650" s="38" t="s">
        <v>3607</v>
      </c>
      <c r="G1650" s="39">
        <v>25.04</v>
      </c>
      <c r="H1650" s="40">
        <v>28.79</v>
      </c>
      <c r="I1650" s="196"/>
    </row>
    <row r="1651" spans="1:9" x14ac:dyDescent="0.2">
      <c r="A1651" s="37" t="s">
        <v>2319</v>
      </c>
      <c r="B1651" s="38" t="s">
        <v>2951</v>
      </c>
      <c r="C1651" s="39" t="s">
        <v>58</v>
      </c>
      <c r="D1651" s="39" t="s">
        <v>2952</v>
      </c>
      <c r="E1651" s="38" t="s">
        <v>2633</v>
      </c>
      <c r="F1651" s="38" t="s">
        <v>3607</v>
      </c>
      <c r="G1651" s="39">
        <v>20.68</v>
      </c>
      <c r="H1651" s="40">
        <v>23.78</v>
      </c>
      <c r="I1651" s="196"/>
    </row>
    <row r="1652" spans="1:9" x14ac:dyDescent="0.2">
      <c r="A1652" s="37" t="s">
        <v>77</v>
      </c>
      <c r="B1652" s="38" t="s">
        <v>2965</v>
      </c>
      <c r="C1652" s="39" t="s">
        <v>58</v>
      </c>
      <c r="D1652" s="39" t="s">
        <v>2966</v>
      </c>
      <c r="E1652" s="38" t="s">
        <v>67</v>
      </c>
      <c r="F1652" s="38" t="s">
        <v>3608</v>
      </c>
      <c r="G1652" s="39">
        <v>18.440000000000001</v>
      </c>
      <c r="H1652" s="40">
        <v>0.52</v>
      </c>
      <c r="I1652" s="196"/>
    </row>
    <row r="1653" spans="1:9" ht="29.25" x14ac:dyDescent="0.2">
      <c r="A1653" s="37" t="s">
        <v>77</v>
      </c>
      <c r="B1653" s="38" t="s">
        <v>3609</v>
      </c>
      <c r="C1653" s="39" t="s">
        <v>58</v>
      </c>
      <c r="D1653" s="39" t="s">
        <v>3610</v>
      </c>
      <c r="E1653" s="38" t="s">
        <v>67</v>
      </c>
      <c r="F1653" s="38" t="s">
        <v>6</v>
      </c>
      <c r="G1653" s="39">
        <v>180</v>
      </c>
      <c r="H1653" s="40">
        <v>180</v>
      </c>
      <c r="I1653" s="196"/>
    </row>
    <row r="1654" spans="1:9" ht="19.5" x14ac:dyDescent="0.2">
      <c r="A1654" s="37" t="s">
        <v>77</v>
      </c>
      <c r="B1654" s="38" t="s">
        <v>3611</v>
      </c>
      <c r="C1654" s="39" t="s">
        <v>58</v>
      </c>
      <c r="D1654" s="39" t="s">
        <v>3612</v>
      </c>
      <c r="E1654" s="38" t="s">
        <v>67</v>
      </c>
      <c r="F1654" s="38" t="s">
        <v>6</v>
      </c>
      <c r="G1654" s="39">
        <v>94.28</v>
      </c>
      <c r="H1654" s="40">
        <v>94.28</v>
      </c>
      <c r="I1654" s="196"/>
    </row>
    <row r="1655" spans="1:9" ht="19.5" x14ac:dyDescent="0.2">
      <c r="A1655" s="37" t="s">
        <v>77</v>
      </c>
      <c r="B1655" s="38" t="s">
        <v>3613</v>
      </c>
      <c r="C1655" s="39" t="s">
        <v>58</v>
      </c>
      <c r="D1655" s="39" t="s">
        <v>3614</v>
      </c>
      <c r="E1655" s="38" t="s">
        <v>67</v>
      </c>
      <c r="F1655" s="38" t="s">
        <v>6</v>
      </c>
      <c r="G1655" s="39">
        <v>78.849999999999994</v>
      </c>
      <c r="H1655" s="40">
        <v>78.849999999999994</v>
      </c>
      <c r="I1655" s="196"/>
    </row>
    <row r="1656" spans="1:9" x14ac:dyDescent="0.2">
      <c r="A1656" s="37" t="s">
        <v>2112</v>
      </c>
      <c r="B1656" s="38" t="s">
        <v>44</v>
      </c>
      <c r="C1656" s="39" t="s">
        <v>45</v>
      </c>
      <c r="D1656" s="39" t="s">
        <v>3</v>
      </c>
      <c r="E1656" s="38" t="s">
        <v>46</v>
      </c>
      <c r="F1656" s="38" t="s">
        <v>47</v>
      </c>
      <c r="G1656" s="39" t="s">
        <v>48</v>
      </c>
      <c r="H1656" s="40" t="s">
        <v>4</v>
      </c>
      <c r="I1656" s="196"/>
    </row>
    <row r="1657" spans="1:9" x14ac:dyDescent="0.2">
      <c r="A1657" s="37" t="s">
        <v>62</v>
      </c>
      <c r="B1657" s="38" t="s">
        <v>2113</v>
      </c>
      <c r="C1657" s="39" t="s">
        <v>65</v>
      </c>
      <c r="D1657" s="39" t="s">
        <v>2114</v>
      </c>
      <c r="E1657" s="38" t="s">
        <v>67</v>
      </c>
      <c r="F1657" s="38" t="s">
        <v>6</v>
      </c>
      <c r="G1657" s="39">
        <v>556.74</v>
      </c>
      <c r="H1657" s="40">
        <v>556.74</v>
      </c>
      <c r="I1657" s="196"/>
    </row>
    <row r="1658" spans="1:9" x14ac:dyDescent="0.2">
      <c r="A1658" s="37" t="s">
        <v>2319</v>
      </c>
      <c r="B1658" s="38" t="s">
        <v>2631</v>
      </c>
      <c r="C1658" s="39" t="s">
        <v>58</v>
      </c>
      <c r="D1658" s="39" t="s">
        <v>2632</v>
      </c>
      <c r="E1658" s="38" t="s">
        <v>2633</v>
      </c>
      <c r="F1658" s="38" t="s">
        <v>6</v>
      </c>
      <c r="G1658" s="39">
        <v>25.75</v>
      </c>
      <c r="H1658" s="40">
        <v>25.75</v>
      </c>
      <c r="I1658" s="196"/>
    </row>
    <row r="1659" spans="1:9" x14ac:dyDescent="0.2">
      <c r="A1659" s="37" t="s">
        <v>2319</v>
      </c>
      <c r="B1659" s="38" t="s">
        <v>2635</v>
      </c>
      <c r="C1659" s="39" t="s">
        <v>58</v>
      </c>
      <c r="D1659" s="39" t="s">
        <v>2636</v>
      </c>
      <c r="E1659" s="38" t="s">
        <v>2633</v>
      </c>
      <c r="F1659" s="38" t="s">
        <v>6</v>
      </c>
      <c r="G1659" s="39">
        <v>20.74</v>
      </c>
      <c r="H1659" s="40">
        <v>20.74</v>
      </c>
      <c r="I1659" s="196"/>
    </row>
    <row r="1660" spans="1:9" ht="29.25" x14ac:dyDescent="0.2">
      <c r="A1660" s="37" t="s">
        <v>77</v>
      </c>
      <c r="B1660" s="38" t="s">
        <v>3615</v>
      </c>
      <c r="C1660" s="39" t="s">
        <v>58</v>
      </c>
      <c r="D1660" s="39" t="s">
        <v>3616</v>
      </c>
      <c r="E1660" s="38" t="s">
        <v>67</v>
      </c>
      <c r="F1660" s="38" t="s">
        <v>6</v>
      </c>
      <c r="G1660" s="39">
        <v>510.25</v>
      </c>
      <c r="H1660" s="40">
        <v>510.25</v>
      </c>
      <c r="I1660" s="196"/>
    </row>
    <row r="1661" spans="1:9" x14ac:dyDescent="0.2">
      <c r="A1661" s="37" t="s">
        <v>2116</v>
      </c>
      <c r="B1661" s="38" t="s">
        <v>44</v>
      </c>
      <c r="C1661" s="39" t="s">
        <v>45</v>
      </c>
      <c r="D1661" s="39" t="s">
        <v>3</v>
      </c>
      <c r="E1661" s="38" t="s">
        <v>46</v>
      </c>
      <c r="F1661" s="38" t="s">
        <v>47</v>
      </c>
      <c r="G1661" s="39" t="s">
        <v>48</v>
      </c>
      <c r="H1661" s="40" t="s">
        <v>4</v>
      </c>
      <c r="I1661" s="196"/>
    </row>
    <row r="1662" spans="1:9" ht="19.5" x14ac:dyDescent="0.2">
      <c r="A1662" s="37" t="s">
        <v>62</v>
      </c>
      <c r="B1662" s="38" t="s">
        <v>2117</v>
      </c>
      <c r="C1662" s="39" t="s">
        <v>65</v>
      </c>
      <c r="D1662" s="39" t="s">
        <v>2118</v>
      </c>
      <c r="E1662" s="38" t="s">
        <v>67</v>
      </c>
      <c r="F1662" s="38" t="s">
        <v>6</v>
      </c>
      <c r="G1662" s="39">
        <v>83.41</v>
      </c>
      <c r="H1662" s="40">
        <v>83.41</v>
      </c>
      <c r="I1662" s="196"/>
    </row>
    <row r="1663" spans="1:9" x14ac:dyDescent="0.2">
      <c r="A1663" s="37" t="s">
        <v>2319</v>
      </c>
      <c r="B1663" s="38" t="s">
        <v>2951</v>
      </c>
      <c r="C1663" s="39" t="s">
        <v>58</v>
      </c>
      <c r="D1663" s="39" t="s">
        <v>2952</v>
      </c>
      <c r="E1663" s="38" t="s">
        <v>2633</v>
      </c>
      <c r="F1663" s="38" t="s">
        <v>2344</v>
      </c>
      <c r="G1663" s="39">
        <v>20.68</v>
      </c>
      <c r="H1663" s="40">
        <v>2.06</v>
      </c>
      <c r="I1663" s="196"/>
    </row>
    <row r="1664" spans="1:9" x14ac:dyDescent="0.2">
      <c r="A1664" s="37" t="s">
        <v>2319</v>
      </c>
      <c r="B1664" s="38" t="s">
        <v>2931</v>
      </c>
      <c r="C1664" s="39" t="s">
        <v>58</v>
      </c>
      <c r="D1664" s="39" t="s">
        <v>2932</v>
      </c>
      <c r="E1664" s="38" t="s">
        <v>2633</v>
      </c>
      <c r="F1664" s="38" t="s">
        <v>2344</v>
      </c>
      <c r="G1664" s="39">
        <v>25.04</v>
      </c>
      <c r="H1664" s="40">
        <v>2.5</v>
      </c>
      <c r="I1664" s="196"/>
    </row>
    <row r="1665" spans="1:9" ht="19.5" x14ac:dyDescent="0.2">
      <c r="A1665" s="37" t="s">
        <v>77</v>
      </c>
      <c r="B1665" s="38" t="s">
        <v>3613</v>
      </c>
      <c r="C1665" s="39" t="s">
        <v>58</v>
      </c>
      <c r="D1665" s="39" t="s">
        <v>3614</v>
      </c>
      <c r="E1665" s="38" t="s">
        <v>67</v>
      </c>
      <c r="F1665" s="38" t="s">
        <v>6</v>
      </c>
      <c r="G1665" s="39">
        <v>78.849999999999994</v>
      </c>
      <c r="H1665" s="40">
        <v>78.849999999999994</v>
      </c>
      <c r="I1665" s="196"/>
    </row>
    <row r="1666" spans="1:9" x14ac:dyDescent="0.2">
      <c r="A1666" s="37" t="s">
        <v>2126</v>
      </c>
      <c r="B1666" s="38" t="s">
        <v>44</v>
      </c>
      <c r="C1666" s="39" t="s">
        <v>45</v>
      </c>
      <c r="D1666" s="39" t="s">
        <v>3</v>
      </c>
      <c r="E1666" s="38" t="s">
        <v>46</v>
      </c>
      <c r="F1666" s="38" t="s">
        <v>47</v>
      </c>
      <c r="G1666" s="39" t="s">
        <v>48</v>
      </c>
      <c r="H1666" s="40" t="s">
        <v>4</v>
      </c>
      <c r="I1666" s="196"/>
    </row>
    <row r="1667" spans="1:9" x14ac:dyDescent="0.2">
      <c r="A1667" s="37" t="s">
        <v>62</v>
      </c>
      <c r="B1667" s="38" t="s">
        <v>2127</v>
      </c>
      <c r="C1667" s="39" t="s">
        <v>65</v>
      </c>
      <c r="D1667" s="39" t="s">
        <v>2128</v>
      </c>
      <c r="E1667" s="38" t="s">
        <v>67</v>
      </c>
      <c r="F1667" s="38" t="s">
        <v>6</v>
      </c>
      <c r="G1667" s="39">
        <v>5017.68</v>
      </c>
      <c r="H1667" s="40">
        <v>5017.68</v>
      </c>
      <c r="I1667" s="196"/>
    </row>
    <row r="1668" spans="1:9" x14ac:dyDescent="0.2">
      <c r="A1668" s="37" t="s">
        <v>2319</v>
      </c>
      <c r="B1668" s="38" t="s">
        <v>2931</v>
      </c>
      <c r="C1668" s="39" t="s">
        <v>58</v>
      </c>
      <c r="D1668" s="39" t="s">
        <v>2932</v>
      </c>
      <c r="E1668" s="38" t="s">
        <v>2633</v>
      </c>
      <c r="F1668" s="38" t="s">
        <v>14</v>
      </c>
      <c r="G1668" s="39">
        <v>25.04</v>
      </c>
      <c r="H1668" s="40">
        <v>125.2</v>
      </c>
      <c r="I1668" s="196"/>
    </row>
    <row r="1669" spans="1:9" x14ac:dyDescent="0.2">
      <c r="A1669" s="37" t="s">
        <v>2319</v>
      </c>
      <c r="B1669" s="38" t="s">
        <v>2951</v>
      </c>
      <c r="C1669" s="39" t="s">
        <v>58</v>
      </c>
      <c r="D1669" s="39" t="s">
        <v>2952</v>
      </c>
      <c r="E1669" s="38" t="s">
        <v>2633</v>
      </c>
      <c r="F1669" s="38" t="s">
        <v>14</v>
      </c>
      <c r="G1669" s="39">
        <v>20.68</v>
      </c>
      <c r="H1669" s="40">
        <v>103.4</v>
      </c>
      <c r="I1669" s="196"/>
    </row>
    <row r="1670" spans="1:9" x14ac:dyDescent="0.2">
      <c r="A1670" s="37" t="s">
        <v>77</v>
      </c>
      <c r="B1670" s="38" t="s">
        <v>3617</v>
      </c>
      <c r="C1670" s="39" t="s">
        <v>472</v>
      </c>
      <c r="D1670" s="39" t="s">
        <v>3618</v>
      </c>
      <c r="E1670" s="38" t="s">
        <v>67</v>
      </c>
      <c r="F1670" s="38" t="s">
        <v>6</v>
      </c>
      <c r="G1670" s="39">
        <v>4788</v>
      </c>
      <c r="H1670" s="40">
        <v>4788</v>
      </c>
      <c r="I1670" s="196"/>
    </row>
    <row r="1671" spans="1:9" x14ac:dyDescent="0.2">
      <c r="A1671" s="37" t="s">
        <v>77</v>
      </c>
      <c r="B1671" s="38" t="s">
        <v>3619</v>
      </c>
      <c r="C1671" s="39" t="s">
        <v>58</v>
      </c>
      <c r="D1671" s="39" t="s">
        <v>3620</v>
      </c>
      <c r="E1671" s="38" t="s">
        <v>67</v>
      </c>
      <c r="F1671" s="38" t="s">
        <v>3621</v>
      </c>
      <c r="G1671" s="39">
        <v>1085.49</v>
      </c>
      <c r="H1671" s="40">
        <v>1.08</v>
      </c>
      <c r="I1671" s="196"/>
    </row>
    <row r="1672" spans="1:9" x14ac:dyDescent="0.2">
      <c r="A1672" s="37" t="s">
        <v>2130</v>
      </c>
      <c r="B1672" s="38" t="s">
        <v>44</v>
      </c>
      <c r="C1672" s="39" t="s">
        <v>45</v>
      </c>
      <c r="D1672" s="39" t="s">
        <v>3</v>
      </c>
      <c r="E1672" s="38" t="s">
        <v>46</v>
      </c>
      <c r="F1672" s="38" t="s">
        <v>47</v>
      </c>
      <c r="G1672" s="39" t="s">
        <v>48</v>
      </c>
      <c r="H1672" s="40" t="s">
        <v>4</v>
      </c>
      <c r="I1672" s="196"/>
    </row>
    <row r="1673" spans="1:9" ht="19.5" x14ac:dyDescent="0.2">
      <c r="A1673" s="37" t="s">
        <v>62</v>
      </c>
      <c r="B1673" s="38" t="s">
        <v>2131</v>
      </c>
      <c r="C1673" s="39" t="s">
        <v>65</v>
      </c>
      <c r="D1673" s="39" t="s">
        <v>2132</v>
      </c>
      <c r="E1673" s="38" t="s">
        <v>67</v>
      </c>
      <c r="F1673" s="38" t="s">
        <v>6</v>
      </c>
      <c r="G1673" s="39">
        <v>1595.79</v>
      </c>
      <c r="H1673" s="40">
        <v>1595.79</v>
      </c>
      <c r="I1673" s="196"/>
    </row>
    <row r="1674" spans="1:9" x14ac:dyDescent="0.2">
      <c r="A1674" s="37" t="s">
        <v>2319</v>
      </c>
      <c r="B1674" s="38" t="s">
        <v>2985</v>
      </c>
      <c r="C1674" s="39" t="s">
        <v>58</v>
      </c>
      <c r="D1674" s="39" t="s">
        <v>2986</v>
      </c>
      <c r="E1674" s="38" t="s">
        <v>2633</v>
      </c>
      <c r="F1674" s="38" t="s">
        <v>3622</v>
      </c>
      <c r="G1674" s="39">
        <v>29.06</v>
      </c>
      <c r="H1674" s="40">
        <v>178.71</v>
      </c>
      <c r="I1674" s="196"/>
    </row>
    <row r="1675" spans="1:9" x14ac:dyDescent="0.2">
      <c r="A1675" s="37" t="s">
        <v>2319</v>
      </c>
      <c r="B1675" s="38" t="s">
        <v>2990</v>
      </c>
      <c r="C1675" s="39" t="s">
        <v>58</v>
      </c>
      <c r="D1675" s="39" t="s">
        <v>2991</v>
      </c>
      <c r="E1675" s="38" t="s">
        <v>2633</v>
      </c>
      <c r="F1675" s="38" t="s">
        <v>16</v>
      </c>
      <c r="G1675" s="39">
        <v>21.65</v>
      </c>
      <c r="H1675" s="40">
        <v>129.9</v>
      </c>
      <c r="I1675" s="196"/>
    </row>
    <row r="1676" spans="1:9" x14ac:dyDescent="0.2">
      <c r="A1676" s="37" t="s">
        <v>77</v>
      </c>
      <c r="B1676" s="38" t="s">
        <v>3623</v>
      </c>
      <c r="C1676" s="39" t="s">
        <v>58</v>
      </c>
      <c r="D1676" s="39" t="s">
        <v>3624</v>
      </c>
      <c r="E1676" s="38" t="s">
        <v>67</v>
      </c>
      <c r="F1676" s="38" t="s">
        <v>6</v>
      </c>
      <c r="G1676" s="39">
        <v>77.13</v>
      </c>
      <c r="H1676" s="40">
        <v>77.13</v>
      </c>
      <c r="I1676" s="196"/>
    </row>
    <row r="1677" spans="1:9" x14ac:dyDescent="0.2">
      <c r="A1677" s="37" t="s">
        <v>77</v>
      </c>
      <c r="B1677" s="38" t="s">
        <v>3625</v>
      </c>
      <c r="C1677" s="39" t="s">
        <v>472</v>
      </c>
      <c r="D1677" s="39" t="s">
        <v>3626</v>
      </c>
      <c r="E1677" s="38" t="s">
        <v>67</v>
      </c>
      <c r="F1677" s="38" t="s">
        <v>6</v>
      </c>
      <c r="G1677" s="39">
        <v>488.03</v>
      </c>
      <c r="H1677" s="40">
        <v>488.03</v>
      </c>
      <c r="I1677" s="196"/>
    </row>
    <row r="1678" spans="1:9" ht="19.5" x14ac:dyDescent="0.2">
      <c r="A1678" s="37" t="s">
        <v>77</v>
      </c>
      <c r="B1678" s="38" t="s">
        <v>3627</v>
      </c>
      <c r="C1678" s="39" t="s">
        <v>472</v>
      </c>
      <c r="D1678" s="39" t="s">
        <v>3628</v>
      </c>
      <c r="E1678" s="38" t="s">
        <v>67</v>
      </c>
      <c r="F1678" s="38" t="s">
        <v>8</v>
      </c>
      <c r="G1678" s="39">
        <v>36.64</v>
      </c>
      <c r="H1678" s="40">
        <v>73.28</v>
      </c>
      <c r="I1678" s="196"/>
    </row>
    <row r="1679" spans="1:9" x14ac:dyDescent="0.2">
      <c r="A1679" s="37" t="s">
        <v>77</v>
      </c>
      <c r="B1679" s="38" t="s">
        <v>3629</v>
      </c>
      <c r="C1679" s="39" t="s">
        <v>472</v>
      </c>
      <c r="D1679" s="39" t="s">
        <v>3630</v>
      </c>
      <c r="E1679" s="38" t="s">
        <v>67</v>
      </c>
      <c r="F1679" s="38" t="s">
        <v>8</v>
      </c>
      <c r="G1679" s="39">
        <v>15.54</v>
      </c>
      <c r="H1679" s="40">
        <v>31.08</v>
      </c>
      <c r="I1679" s="196"/>
    </row>
    <row r="1680" spans="1:9" x14ac:dyDescent="0.2">
      <c r="A1680" s="37" t="s">
        <v>77</v>
      </c>
      <c r="B1680" s="38" t="s">
        <v>3631</v>
      </c>
      <c r="C1680" s="39" t="s">
        <v>472</v>
      </c>
      <c r="D1680" s="39" t="s">
        <v>3632</v>
      </c>
      <c r="E1680" s="38" t="s">
        <v>67</v>
      </c>
      <c r="F1680" s="38" t="s">
        <v>6</v>
      </c>
      <c r="G1680" s="39">
        <v>189.82</v>
      </c>
      <c r="H1680" s="40">
        <v>189.82</v>
      </c>
      <c r="I1680" s="196"/>
    </row>
    <row r="1681" spans="1:9" x14ac:dyDescent="0.2">
      <c r="A1681" s="37" t="s">
        <v>77</v>
      </c>
      <c r="B1681" s="38" t="s">
        <v>3633</v>
      </c>
      <c r="C1681" s="39" t="s">
        <v>472</v>
      </c>
      <c r="D1681" s="39" t="s">
        <v>3634</v>
      </c>
      <c r="E1681" s="38" t="s">
        <v>67</v>
      </c>
      <c r="F1681" s="38" t="s">
        <v>6</v>
      </c>
      <c r="G1681" s="39">
        <v>159.09</v>
      </c>
      <c r="H1681" s="40">
        <v>159.09</v>
      </c>
      <c r="I1681" s="196"/>
    </row>
    <row r="1682" spans="1:9" ht="19.5" x14ac:dyDescent="0.2">
      <c r="A1682" s="37" t="s">
        <v>77</v>
      </c>
      <c r="B1682" s="38" t="s">
        <v>3635</v>
      </c>
      <c r="C1682" s="39" t="s">
        <v>58</v>
      </c>
      <c r="D1682" s="39" t="s">
        <v>3636</v>
      </c>
      <c r="E1682" s="38" t="s">
        <v>67</v>
      </c>
      <c r="F1682" s="38" t="s">
        <v>6</v>
      </c>
      <c r="G1682" s="39">
        <v>268.75</v>
      </c>
      <c r="H1682" s="40">
        <v>268.75</v>
      </c>
      <c r="I1682" s="196"/>
    </row>
    <row r="1683" spans="1:9" x14ac:dyDescent="0.2">
      <c r="A1683" s="37" t="s">
        <v>2134</v>
      </c>
      <c r="B1683" s="38" t="s">
        <v>44</v>
      </c>
      <c r="C1683" s="39" t="s">
        <v>45</v>
      </c>
      <c r="D1683" s="39" t="s">
        <v>3</v>
      </c>
      <c r="E1683" s="38" t="s">
        <v>46</v>
      </c>
      <c r="F1683" s="38" t="s">
        <v>47</v>
      </c>
      <c r="G1683" s="39" t="s">
        <v>48</v>
      </c>
      <c r="H1683" s="40" t="s">
        <v>4</v>
      </c>
      <c r="I1683" s="196"/>
    </row>
    <row r="1684" spans="1:9" ht="19.5" x14ac:dyDescent="0.2">
      <c r="A1684" s="37" t="s">
        <v>62</v>
      </c>
      <c r="B1684" s="38" t="s">
        <v>2135</v>
      </c>
      <c r="C1684" s="39" t="s">
        <v>65</v>
      </c>
      <c r="D1684" s="39" t="s">
        <v>2136</v>
      </c>
      <c r="E1684" s="38" t="s">
        <v>67</v>
      </c>
      <c r="F1684" s="38" t="s">
        <v>6</v>
      </c>
      <c r="G1684" s="39">
        <v>87.81</v>
      </c>
      <c r="H1684" s="40">
        <v>87.81</v>
      </c>
      <c r="I1684" s="196"/>
    </row>
    <row r="1685" spans="1:9" x14ac:dyDescent="0.2">
      <c r="A1685" s="37" t="s">
        <v>2319</v>
      </c>
      <c r="B1685" s="38" t="s">
        <v>2985</v>
      </c>
      <c r="C1685" s="39" t="s">
        <v>58</v>
      </c>
      <c r="D1685" s="39" t="s">
        <v>2986</v>
      </c>
      <c r="E1685" s="38" t="s">
        <v>2633</v>
      </c>
      <c r="F1685" s="38" t="s">
        <v>3519</v>
      </c>
      <c r="G1685" s="39">
        <v>29.06</v>
      </c>
      <c r="H1685" s="40">
        <v>8.42</v>
      </c>
      <c r="I1685" s="196"/>
    </row>
    <row r="1686" spans="1:9" x14ac:dyDescent="0.2">
      <c r="A1686" s="37" t="s">
        <v>2319</v>
      </c>
      <c r="B1686" s="38" t="s">
        <v>2990</v>
      </c>
      <c r="C1686" s="39" t="s">
        <v>58</v>
      </c>
      <c r="D1686" s="39" t="s">
        <v>2991</v>
      </c>
      <c r="E1686" s="38" t="s">
        <v>2633</v>
      </c>
      <c r="F1686" s="38" t="s">
        <v>3519</v>
      </c>
      <c r="G1686" s="39">
        <v>21.65</v>
      </c>
      <c r="H1686" s="40">
        <v>6.27</v>
      </c>
      <c r="I1686" s="196"/>
    </row>
    <row r="1687" spans="1:9" ht="19.5" x14ac:dyDescent="0.2">
      <c r="A1687" s="37" t="s">
        <v>77</v>
      </c>
      <c r="B1687" s="38" t="s">
        <v>3637</v>
      </c>
      <c r="C1687" s="39" t="s">
        <v>472</v>
      </c>
      <c r="D1687" s="39" t="s">
        <v>2136</v>
      </c>
      <c r="E1687" s="38" t="s">
        <v>67</v>
      </c>
      <c r="F1687" s="38" t="s">
        <v>6</v>
      </c>
      <c r="G1687" s="39">
        <v>73.12</v>
      </c>
      <c r="H1687" s="40">
        <v>73.12</v>
      </c>
      <c r="I1687" s="196"/>
    </row>
    <row r="1688" spans="1:9" x14ac:dyDescent="0.2">
      <c r="A1688" s="37" t="s">
        <v>2183</v>
      </c>
      <c r="B1688" s="38" t="s">
        <v>44</v>
      </c>
      <c r="C1688" s="39" t="s">
        <v>45</v>
      </c>
      <c r="D1688" s="39" t="s">
        <v>3</v>
      </c>
      <c r="E1688" s="38" t="s">
        <v>46</v>
      </c>
      <c r="F1688" s="38" t="s">
        <v>47</v>
      </c>
      <c r="G1688" s="39" t="s">
        <v>48</v>
      </c>
      <c r="H1688" s="40" t="s">
        <v>4</v>
      </c>
      <c r="I1688" s="196"/>
    </row>
    <row r="1689" spans="1:9" ht="19.5" x14ac:dyDescent="0.2">
      <c r="A1689" s="37" t="s">
        <v>62</v>
      </c>
      <c r="B1689" s="38" t="s">
        <v>2184</v>
      </c>
      <c r="C1689" s="39" t="s">
        <v>65</v>
      </c>
      <c r="D1689" s="39" t="s">
        <v>2185</v>
      </c>
      <c r="E1689" s="38" t="s">
        <v>67</v>
      </c>
      <c r="F1689" s="38" t="s">
        <v>6</v>
      </c>
      <c r="G1689" s="39">
        <v>1488.89</v>
      </c>
      <c r="H1689" s="40">
        <v>1488.89</v>
      </c>
      <c r="I1689" s="196"/>
    </row>
    <row r="1690" spans="1:9" ht="29.25" x14ac:dyDescent="0.2">
      <c r="A1690" s="37" t="s">
        <v>2319</v>
      </c>
      <c r="B1690" s="38" t="s">
        <v>151</v>
      </c>
      <c r="C1690" s="39" t="s">
        <v>58</v>
      </c>
      <c r="D1690" s="39" t="s">
        <v>152</v>
      </c>
      <c r="E1690" s="38" t="s">
        <v>60</v>
      </c>
      <c r="F1690" s="38" t="s">
        <v>3638</v>
      </c>
      <c r="G1690" s="39">
        <v>92.7</v>
      </c>
      <c r="H1690" s="40">
        <v>105.67</v>
      </c>
      <c r="I1690" s="196"/>
    </row>
    <row r="1691" spans="1:9" ht="19.5" x14ac:dyDescent="0.2">
      <c r="A1691" s="37" t="s">
        <v>2319</v>
      </c>
      <c r="B1691" s="38" t="s">
        <v>261</v>
      </c>
      <c r="C1691" s="39" t="s">
        <v>58</v>
      </c>
      <c r="D1691" s="39" t="s">
        <v>262</v>
      </c>
      <c r="E1691" s="38" t="s">
        <v>60</v>
      </c>
      <c r="F1691" s="38" t="s">
        <v>3639</v>
      </c>
      <c r="G1691" s="39">
        <v>4.25</v>
      </c>
      <c r="H1691" s="40">
        <v>6.46</v>
      </c>
      <c r="I1691" s="196"/>
    </row>
    <row r="1692" spans="1:9" ht="29.25" x14ac:dyDescent="0.2">
      <c r="A1692" s="37" t="s">
        <v>2319</v>
      </c>
      <c r="B1692" s="38" t="s">
        <v>3640</v>
      </c>
      <c r="C1692" s="39" t="s">
        <v>58</v>
      </c>
      <c r="D1692" s="39" t="s">
        <v>3641</v>
      </c>
      <c r="E1692" s="38" t="s">
        <v>60</v>
      </c>
      <c r="F1692" s="38" t="s">
        <v>3639</v>
      </c>
      <c r="G1692" s="39">
        <v>25.06</v>
      </c>
      <c r="H1692" s="40">
        <v>38.090000000000003</v>
      </c>
      <c r="I1692" s="196"/>
    </row>
    <row r="1693" spans="1:9" ht="29.25" x14ac:dyDescent="0.2">
      <c r="A1693" s="37" t="s">
        <v>2319</v>
      </c>
      <c r="B1693" s="38" t="s">
        <v>3642</v>
      </c>
      <c r="C1693" s="39" t="s">
        <v>58</v>
      </c>
      <c r="D1693" s="39" t="s">
        <v>3643</v>
      </c>
      <c r="E1693" s="38" t="s">
        <v>60</v>
      </c>
      <c r="F1693" s="38" t="s">
        <v>3644</v>
      </c>
      <c r="G1693" s="39">
        <v>55.62</v>
      </c>
      <c r="H1693" s="40">
        <v>72.86</v>
      </c>
      <c r="I1693" s="196"/>
    </row>
    <row r="1694" spans="1:9" ht="29.25" x14ac:dyDescent="0.2">
      <c r="A1694" s="37" t="s">
        <v>2319</v>
      </c>
      <c r="B1694" s="38" t="s">
        <v>2200</v>
      </c>
      <c r="C1694" s="39" t="s">
        <v>58</v>
      </c>
      <c r="D1694" s="39" t="s">
        <v>2201</v>
      </c>
      <c r="E1694" s="38" t="s">
        <v>60</v>
      </c>
      <c r="F1694" s="38" t="s">
        <v>3644</v>
      </c>
      <c r="G1694" s="39">
        <v>7.6</v>
      </c>
      <c r="H1694" s="40">
        <v>9.9499999999999993</v>
      </c>
      <c r="I1694" s="196"/>
    </row>
    <row r="1695" spans="1:9" ht="29.25" x14ac:dyDescent="0.2">
      <c r="A1695" s="37" t="s">
        <v>2319</v>
      </c>
      <c r="B1695" s="38" t="s">
        <v>3645</v>
      </c>
      <c r="C1695" s="39" t="s">
        <v>58</v>
      </c>
      <c r="D1695" s="39" t="s">
        <v>3646</v>
      </c>
      <c r="E1695" s="38" t="s">
        <v>60</v>
      </c>
      <c r="F1695" s="38" t="s">
        <v>3647</v>
      </c>
      <c r="G1695" s="39">
        <v>5.99</v>
      </c>
      <c r="H1695" s="40">
        <v>9.82</v>
      </c>
      <c r="I1695" s="196"/>
    </row>
    <row r="1696" spans="1:9" ht="19.5" x14ac:dyDescent="0.2">
      <c r="A1696" s="37" t="s">
        <v>2319</v>
      </c>
      <c r="B1696" s="38" t="s">
        <v>3648</v>
      </c>
      <c r="C1696" s="39" t="s">
        <v>58</v>
      </c>
      <c r="D1696" s="39" t="s">
        <v>3649</v>
      </c>
      <c r="E1696" s="38" t="s">
        <v>60</v>
      </c>
      <c r="F1696" s="38" t="s">
        <v>3647</v>
      </c>
      <c r="G1696" s="39">
        <v>30.62</v>
      </c>
      <c r="H1696" s="40">
        <v>50.21</v>
      </c>
      <c r="I1696" s="196"/>
    </row>
    <row r="1697" spans="1:9" ht="19.5" x14ac:dyDescent="0.2">
      <c r="A1697" s="37" t="s">
        <v>2319</v>
      </c>
      <c r="B1697" s="38" t="s">
        <v>3650</v>
      </c>
      <c r="C1697" s="39" t="s">
        <v>58</v>
      </c>
      <c r="D1697" s="39" t="s">
        <v>3651</v>
      </c>
      <c r="E1697" s="38" t="s">
        <v>60</v>
      </c>
      <c r="F1697" s="38" t="s">
        <v>2942</v>
      </c>
      <c r="G1697" s="39">
        <v>202.38</v>
      </c>
      <c r="H1697" s="40">
        <v>141.66</v>
      </c>
      <c r="I1697" s="196"/>
    </row>
    <row r="1698" spans="1:9" x14ac:dyDescent="0.2">
      <c r="A1698" s="37" t="s">
        <v>2319</v>
      </c>
      <c r="B1698" s="38" t="s">
        <v>289</v>
      </c>
      <c r="C1698" s="39" t="s">
        <v>58</v>
      </c>
      <c r="D1698" s="39" t="s">
        <v>290</v>
      </c>
      <c r="E1698" s="38" t="s">
        <v>60</v>
      </c>
      <c r="F1698" s="38" t="s">
        <v>3652</v>
      </c>
      <c r="G1698" s="39">
        <v>3.84</v>
      </c>
      <c r="H1698" s="40">
        <v>18.66</v>
      </c>
      <c r="I1698" s="196"/>
    </row>
    <row r="1699" spans="1:9" ht="19.5" x14ac:dyDescent="0.2">
      <c r="A1699" s="37" t="s">
        <v>2319</v>
      </c>
      <c r="B1699" s="38" t="s">
        <v>333</v>
      </c>
      <c r="C1699" s="39" t="s">
        <v>58</v>
      </c>
      <c r="D1699" s="39" t="s">
        <v>334</v>
      </c>
      <c r="E1699" s="38" t="s">
        <v>60</v>
      </c>
      <c r="F1699" s="38" t="s">
        <v>3652</v>
      </c>
      <c r="G1699" s="39">
        <v>18.73</v>
      </c>
      <c r="H1699" s="40">
        <v>91.02</v>
      </c>
      <c r="I1699" s="196"/>
    </row>
    <row r="1700" spans="1:9" ht="19.5" x14ac:dyDescent="0.2">
      <c r="A1700" s="37" t="s">
        <v>2319</v>
      </c>
      <c r="B1700" s="38" t="s">
        <v>305</v>
      </c>
      <c r="C1700" s="39" t="s">
        <v>58</v>
      </c>
      <c r="D1700" s="39" t="s">
        <v>306</v>
      </c>
      <c r="E1700" s="38" t="s">
        <v>60</v>
      </c>
      <c r="F1700" s="38" t="s">
        <v>3652</v>
      </c>
      <c r="G1700" s="39">
        <v>12.36</v>
      </c>
      <c r="H1700" s="40">
        <v>60.06</v>
      </c>
      <c r="I1700" s="196"/>
    </row>
    <row r="1701" spans="1:9" ht="29.25" x14ac:dyDescent="0.2">
      <c r="A1701" s="37" t="s">
        <v>2319</v>
      </c>
      <c r="B1701" s="38" t="s">
        <v>3653</v>
      </c>
      <c r="C1701" s="39" t="s">
        <v>65</v>
      </c>
      <c r="D1701" s="39" t="s">
        <v>3654</v>
      </c>
      <c r="E1701" s="38" t="s">
        <v>60</v>
      </c>
      <c r="F1701" s="38" t="s">
        <v>2942</v>
      </c>
      <c r="G1701" s="39">
        <v>266.72000000000003</v>
      </c>
      <c r="H1701" s="40">
        <v>186.7</v>
      </c>
      <c r="I1701" s="196"/>
    </row>
    <row r="1702" spans="1:9" ht="19.5" x14ac:dyDescent="0.2">
      <c r="A1702" s="37" t="s">
        <v>2319</v>
      </c>
      <c r="B1702" s="38" t="s">
        <v>2323</v>
      </c>
      <c r="C1702" s="39" t="s">
        <v>58</v>
      </c>
      <c r="D1702" s="39" t="s">
        <v>2324</v>
      </c>
      <c r="E1702" s="38" t="s">
        <v>60</v>
      </c>
      <c r="F1702" s="38" t="s">
        <v>2680</v>
      </c>
      <c r="G1702" s="39">
        <v>744.77</v>
      </c>
      <c r="H1702" s="40">
        <v>357.48</v>
      </c>
      <c r="I1702" s="196"/>
    </row>
    <row r="1703" spans="1:9" ht="19.5" x14ac:dyDescent="0.2">
      <c r="A1703" s="37" t="s">
        <v>2319</v>
      </c>
      <c r="B1703" s="38" t="s">
        <v>2320</v>
      </c>
      <c r="C1703" s="39" t="s">
        <v>58</v>
      </c>
      <c r="D1703" s="39" t="s">
        <v>2321</v>
      </c>
      <c r="E1703" s="38" t="s">
        <v>67</v>
      </c>
      <c r="F1703" s="38" t="s">
        <v>6</v>
      </c>
      <c r="G1703" s="39">
        <v>103.4</v>
      </c>
      <c r="H1703" s="40">
        <v>103.4</v>
      </c>
      <c r="I1703" s="196"/>
    </row>
    <row r="1704" spans="1:9" x14ac:dyDescent="0.2">
      <c r="A1704" s="37" t="s">
        <v>2319</v>
      </c>
      <c r="B1704" s="38" t="s">
        <v>3655</v>
      </c>
      <c r="C1704" s="39" t="s">
        <v>58</v>
      </c>
      <c r="D1704" s="39" t="s">
        <v>3656</v>
      </c>
      <c r="E1704" s="38" t="s">
        <v>60</v>
      </c>
      <c r="F1704" s="38" t="s">
        <v>3657</v>
      </c>
      <c r="G1704" s="39">
        <v>9.39</v>
      </c>
      <c r="H1704" s="40">
        <v>13.52</v>
      </c>
      <c r="I1704" s="196"/>
    </row>
    <row r="1705" spans="1:9" ht="19.5" x14ac:dyDescent="0.2">
      <c r="A1705" s="37" t="s">
        <v>2319</v>
      </c>
      <c r="B1705" s="38" t="s">
        <v>2228</v>
      </c>
      <c r="C1705" s="39" t="s">
        <v>58</v>
      </c>
      <c r="D1705" s="39" t="s">
        <v>2229</v>
      </c>
      <c r="E1705" s="38" t="s">
        <v>60</v>
      </c>
      <c r="F1705" s="38" t="s">
        <v>3657</v>
      </c>
      <c r="G1705" s="39">
        <v>23.76</v>
      </c>
      <c r="H1705" s="40">
        <v>34.21</v>
      </c>
      <c r="I1705" s="196"/>
    </row>
    <row r="1706" spans="1:9" ht="29.25" x14ac:dyDescent="0.2">
      <c r="A1706" s="37" t="s">
        <v>2319</v>
      </c>
      <c r="B1706" s="38" t="s">
        <v>329</v>
      </c>
      <c r="C1706" s="39" t="s">
        <v>58</v>
      </c>
      <c r="D1706" s="39" t="s">
        <v>330</v>
      </c>
      <c r="E1706" s="38" t="s">
        <v>60</v>
      </c>
      <c r="F1706" s="38" t="s">
        <v>3657</v>
      </c>
      <c r="G1706" s="39">
        <v>46.32</v>
      </c>
      <c r="H1706" s="40">
        <v>66.7</v>
      </c>
      <c r="I1706" s="196"/>
    </row>
    <row r="1707" spans="1:9" ht="19.5" x14ac:dyDescent="0.2">
      <c r="A1707" s="37" t="s">
        <v>2319</v>
      </c>
      <c r="B1707" s="38" t="s">
        <v>3658</v>
      </c>
      <c r="C1707" s="39" t="s">
        <v>58</v>
      </c>
      <c r="D1707" s="39" t="s">
        <v>3659</v>
      </c>
      <c r="E1707" s="38" t="s">
        <v>107</v>
      </c>
      <c r="F1707" s="38" t="s">
        <v>3660</v>
      </c>
      <c r="G1707" s="39">
        <v>754.38</v>
      </c>
      <c r="H1707" s="40">
        <v>23.53</v>
      </c>
      <c r="I1707" s="196"/>
    </row>
    <row r="1708" spans="1:9" ht="19.5" x14ac:dyDescent="0.2">
      <c r="A1708" s="37" t="s">
        <v>77</v>
      </c>
      <c r="B1708" s="38" t="s">
        <v>3661</v>
      </c>
      <c r="C1708" s="39" t="s">
        <v>65</v>
      </c>
      <c r="D1708" s="39" t="s">
        <v>3662</v>
      </c>
      <c r="E1708" s="38" t="s">
        <v>67</v>
      </c>
      <c r="F1708" s="38" t="s">
        <v>6</v>
      </c>
      <c r="G1708" s="39">
        <v>98.89</v>
      </c>
      <c r="H1708" s="40">
        <v>98.89</v>
      </c>
      <c r="I1708" s="196"/>
    </row>
    <row r="1709" spans="1:9" x14ac:dyDescent="0.2">
      <c r="A1709" s="37" t="s">
        <v>2217</v>
      </c>
      <c r="B1709" s="38" t="s">
        <v>44</v>
      </c>
      <c r="C1709" s="39" t="s">
        <v>45</v>
      </c>
      <c r="D1709" s="39" t="s">
        <v>3</v>
      </c>
      <c r="E1709" s="38" t="s">
        <v>46</v>
      </c>
      <c r="F1709" s="38" t="s">
        <v>47</v>
      </c>
      <c r="G1709" s="39" t="s">
        <v>48</v>
      </c>
      <c r="H1709" s="40" t="s">
        <v>4</v>
      </c>
      <c r="I1709" s="196"/>
    </row>
    <row r="1710" spans="1:9" x14ac:dyDescent="0.2">
      <c r="A1710" s="37" t="s">
        <v>62</v>
      </c>
      <c r="B1710" s="38" t="s">
        <v>2218</v>
      </c>
      <c r="C1710" s="39" t="s">
        <v>65</v>
      </c>
      <c r="D1710" s="39" t="s">
        <v>2219</v>
      </c>
      <c r="E1710" s="38" t="s">
        <v>60</v>
      </c>
      <c r="F1710" s="38" t="s">
        <v>6</v>
      </c>
      <c r="G1710" s="39">
        <v>42.94</v>
      </c>
      <c r="H1710" s="40">
        <v>42.94</v>
      </c>
      <c r="I1710" s="196"/>
    </row>
    <row r="1711" spans="1:9" x14ac:dyDescent="0.2">
      <c r="A1711" s="37" t="s">
        <v>2319</v>
      </c>
      <c r="B1711" s="38" t="s">
        <v>2631</v>
      </c>
      <c r="C1711" s="39" t="s">
        <v>58</v>
      </c>
      <c r="D1711" s="39" t="s">
        <v>2632</v>
      </c>
      <c r="E1711" s="38" t="s">
        <v>2633</v>
      </c>
      <c r="F1711" s="38" t="s">
        <v>2924</v>
      </c>
      <c r="G1711" s="39">
        <v>25.75</v>
      </c>
      <c r="H1711" s="40">
        <v>9.01</v>
      </c>
      <c r="I1711" s="196"/>
    </row>
    <row r="1712" spans="1:9" x14ac:dyDescent="0.2">
      <c r="A1712" s="37" t="s">
        <v>2319</v>
      </c>
      <c r="B1712" s="38" t="s">
        <v>2635</v>
      </c>
      <c r="C1712" s="39" t="s">
        <v>58</v>
      </c>
      <c r="D1712" s="39" t="s">
        <v>2636</v>
      </c>
      <c r="E1712" s="38" t="s">
        <v>2633</v>
      </c>
      <c r="F1712" s="38" t="s">
        <v>2942</v>
      </c>
      <c r="G1712" s="39">
        <v>20.74</v>
      </c>
      <c r="H1712" s="40">
        <v>14.51</v>
      </c>
      <c r="I1712" s="196"/>
    </row>
    <row r="1713" spans="1:9" ht="19.5" x14ac:dyDescent="0.2">
      <c r="A1713" s="37" t="s">
        <v>2319</v>
      </c>
      <c r="B1713" s="38" t="s">
        <v>3663</v>
      </c>
      <c r="C1713" s="39" t="s">
        <v>58</v>
      </c>
      <c r="D1713" s="39" t="s">
        <v>3664</v>
      </c>
      <c r="E1713" s="38" t="s">
        <v>107</v>
      </c>
      <c r="F1713" s="38" t="s">
        <v>2930</v>
      </c>
      <c r="G1713" s="39">
        <v>388.41</v>
      </c>
      <c r="H1713" s="40">
        <v>19.420000000000002</v>
      </c>
      <c r="I1713" s="196"/>
    </row>
    <row r="1714" spans="1:9" x14ac:dyDescent="0.2">
      <c r="A1714" s="37" t="s">
        <v>2234</v>
      </c>
      <c r="B1714" s="38" t="s">
        <v>44</v>
      </c>
      <c r="C1714" s="39" t="s">
        <v>45</v>
      </c>
      <c r="D1714" s="39" t="s">
        <v>3</v>
      </c>
      <c r="E1714" s="38" t="s">
        <v>46</v>
      </c>
      <c r="F1714" s="38" t="s">
        <v>47</v>
      </c>
      <c r="G1714" s="39" t="s">
        <v>48</v>
      </c>
      <c r="H1714" s="40" t="s">
        <v>4</v>
      </c>
      <c r="I1714" s="196"/>
    </row>
    <row r="1715" spans="1:9" x14ac:dyDescent="0.2">
      <c r="A1715" s="37" t="s">
        <v>62</v>
      </c>
      <c r="B1715" s="38" t="s">
        <v>2235</v>
      </c>
      <c r="C1715" s="39" t="s">
        <v>65</v>
      </c>
      <c r="D1715" s="39" t="s">
        <v>2236</v>
      </c>
      <c r="E1715" s="38" t="s">
        <v>67</v>
      </c>
      <c r="F1715" s="38" t="s">
        <v>6</v>
      </c>
      <c r="G1715" s="39">
        <v>124.7</v>
      </c>
      <c r="H1715" s="40">
        <v>124.7</v>
      </c>
      <c r="I1715" s="196"/>
    </row>
    <row r="1716" spans="1:9" x14ac:dyDescent="0.2">
      <c r="A1716" s="37" t="s">
        <v>2319</v>
      </c>
      <c r="B1716" s="38" t="s">
        <v>2931</v>
      </c>
      <c r="C1716" s="39" t="s">
        <v>58</v>
      </c>
      <c r="D1716" s="39" t="s">
        <v>2932</v>
      </c>
      <c r="E1716" s="38" t="s">
        <v>2633</v>
      </c>
      <c r="F1716" s="38" t="s">
        <v>2964</v>
      </c>
      <c r="G1716" s="39">
        <v>25.04</v>
      </c>
      <c r="H1716" s="40">
        <v>7.51</v>
      </c>
      <c r="I1716" s="196"/>
    </row>
    <row r="1717" spans="1:9" x14ac:dyDescent="0.2">
      <c r="A1717" s="37" t="s">
        <v>77</v>
      </c>
      <c r="B1717" s="38" t="s">
        <v>2965</v>
      </c>
      <c r="C1717" s="39" t="s">
        <v>58</v>
      </c>
      <c r="D1717" s="39" t="s">
        <v>2966</v>
      </c>
      <c r="E1717" s="38" t="s">
        <v>67</v>
      </c>
      <c r="F1717" s="38" t="s">
        <v>2322</v>
      </c>
      <c r="G1717" s="39">
        <v>18.440000000000001</v>
      </c>
      <c r="H1717" s="40">
        <v>0.36</v>
      </c>
      <c r="I1717" s="196"/>
    </row>
    <row r="1718" spans="1:9" ht="19.5" x14ac:dyDescent="0.2">
      <c r="A1718" s="37" t="s">
        <v>77</v>
      </c>
      <c r="B1718" s="38" t="s">
        <v>3665</v>
      </c>
      <c r="C1718" s="39" t="s">
        <v>65</v>
      </c>
      <c r="D1718" s="39" t="s">
        <v>3666</v>
      </c>
      <c r="E1718" s="38" t="s">
        <v>67</v>
      </c>
      <c r="F1718" s="38" t="s">
        <v>6</v>
      </c>
      <c r="G1718" s="39">
        <v>116.83</v>
      </c>
      <c r="H1718" s="40">
        <v>116.83</v>
      </c>
      <c r="I1718" s="196"/>
    </row>
    <row r="1719" spans="1:9" x14ac:dyDescent="0.2">
      <c r="A1719" s="37" t="s">
        <v>2238</v>
      </c>
      <c r="B1719" s="38" t="s">
        <v>44</v>
      </c>
      <c r="C1719" s="39" t="s">
        <v>45</v>
      </c>
      <c r="D1719" s="39" t="s">
        <v>3</v>
      </c>
      <c r="E1719" s="38" t="s">
        <v>46</v>
      </c>
      <c r="F1719" s="38" t="s">
        <v>47</v>
      </c>
      <c r="G1719" s="39" t="s">
        <v>48</v>
      </c>
      <c r="H1719" s="40" t="s">
        <v>4</v>
      </c>
      <c r="I1719" s="196"/>
    </row>
    <row r="1720" spans="1:9" x14ac:dyDescent="0.2">
      <c r="A1720" s="37" t="s">
        <v>62</v>
      </c>
      <c r="B1720" s="38" t="s">
        <v>2239</v>
      </c>
      <c r="C1720" s="39" t="s">
        <v>65</v>
      </c>
      <c r="D1720" s="39" t="s">
        <v>2240</v>
      </c>
      <c r="E1720" s="38" t="s">
        <v>67</v>
      </c>
      <c r="F1720" s="38" t="s">
        <v>6</v>
      </c>
      <c r="G1720" s="39">
        <v>137.82</v>
      </c>
      <c r="H1720" s="40">
        <v>137.82</v>
      </c>
      <c r="I1720" s="196"/>
    </row>
    <row r="1721" spans="1:9" x14ac:dyDescent="0.2">
      <c r="A1721" s="37" t="s">
        <v>2319</v>
      </c>
      <c r="B1721" s="38" t="s">
        <v>2931</v>
      </c>
      <c r="C1721" s="39" t="s">
        <v>58</v>
      </c>
      <c r="D1721" s="39" t="s">
        <v>2932</v>
      </c>
      <c r="E1721" s="38" t="s">
        <v>2633</v>
      </c>
      <c r="F1721" s="38" t="s">
        <v>2964</v>
      </c>
      <c r="G1721" s="39">
        <v>25.04</v>
      </c>
      <c r="H1721" s="40">
        <v>7.51</v>
      </c>
      <c r="I1721" s="196"/>
    </row>
    <row r="1722" spans="1:9" x14ac:dyDescent="0.2">
      <c r="A1722" s="37" t="s">
        <v>77</v>
      </c>
      <c r="B1722" s="38" t="s">
        <v>2965</v>
      </c>
      <c r="C1722" s="39" t="s">
        <v>58</v>
      </c>
      <c r="D1722" s="39" t="s">
        <v>2966</v>
      </c>
      <c r="E1722" s="38" t="s">
        <v>67</v>
      </c>
      <c r="F1722" s="38" t="s">
        <v>2322</v>
      </c>
      <c r="G1722" s="39">
        <v>18.440000000000001</v>
      </c>
      <c r="H1722" s="40">
        <v>0.36</v>
      </c>
      <c r="I1722" s="196"/>
    </row>
    <row r="1723" spans="1:9" ht="19.5" x14ac:dyDescent="0.2">
      <c r="A1723" s="37" t="s">
        <v>77</v>
      </c>
      <c r="B1723" s="38" t="s">
        <v>3667</v>
      </c>
      <c r="C1723" s="39" t="s">
        <v>65</v>
      </c>
      <c r="D1723" s="39" t="s">
        <v>3668</v>
      </c>
      <c r="E1723" s="38" t="s">
        <v>67</v>
      </c>
      <c r="F1723" s="38" t="s">
        <v>6</v>
      </c>
      <c r="G1723" s="39">
        <v>129.94999999999999</v>
      </c>
      <c r="H1723" s="40">
        <v>129.94999999999999</v>
      </c>
      <c r="I1723" s="196"/>
    </row>
    <row r="1724" spans="1:9" x14ac:dyDescent="0.2">
      <c r="A1724" s="37" t="s">
        <v>2242</v>
      </c>
      <c r="B1724" s="38" t="s">
        <v>44</v>
      </c>
      <c r="C1724" s="39" t="s">
        <v>45</v>
      </c>
      <c r="D1724" s="39" t="s">
        <v>3</v>
      </c>
      <c r="E1724" s="38" t="s">
        <v>46</v>
      </c>
      <c r="F1724" s="38" t="s">
        <v>47</v>
      </c>
      <c r="G1724" s="39" t="s">
        <v>48</v>
      </c>
      <c r="H1724" s="40" t="s">
        <v>4</v>
      </c>
      <c r="I1724" s="196"/>
    </row>
    <row r="1725" spans="1:9" x14ac:dyDescent="0.2">
      <c r="A1725" s="37" t="s">
        <v>62</v>
      </c>
      <c r="B1725" s="38" t="s">
        <v>2243</v>
      </c>
      <c r="C1725" s="39" t="s">
        <v>65</v>
      </c>
      <c r="D1725" s="39" t="s">
        <v>2244</v>
      </c>
      <c r="E1725" s="38" t="s">
        <v>67</v>
      </c>
      <c r="F1725" s="38" t="s">
        <v>6</v>
      </c>
      <c r="G1725" s="39">
        <v>677.44</v>
      </c>
      <c r="H1725" s="40">
        <v>677.44</v>
      </c>
      <c r="I1725" s="196"/>
    </row>
    <row r="1726" spans="1:9" x14ac:dyDescent="0.2">
      <c r="A1726" s="37" t="s">
        <v>2319</v>
      </c>
      <c r="B1726" s="38" t="s">
        <v>2990</v>
      </c>
      <c r="C1726" s="39" t="s">
        <v>58</v>
      </c>
      <c r="D1726" s="39" t="s">
        <v>2991</v>
      </c>
      <c r="E1726" s="38" t="s">
        <v>2633</v>
      </c>
      <c r="F1726" s="38" t="s">
        <v>2964</v>
      </c>
      <c r="G1726" s="39">
        <v>21.65</v>
      </c>
      <c r="H1726" s="40">
        <v>6.49</v>
      </c>
      <c r="I1726" s="196"/>
    </row>
    <row r="1727" spans="1:9" x14ac:dyDescent="0.2">
      <c r="A1727" s="37" t="s">
        <v>2319</v>
      </c>
      <c r="B1727" s="38" t="s">
        <v>2985</v>
      </c>
      <c r="C1727" s="39" t="s">
        <v>58</v>
      </c>
      <c r="D1727" s="39" t="s">
        <v>2986</v>
      </c>
      <c r="E1727" s="38" t="s">
        <v>2633</v>
      </c>
      <c r="F1727" s="38" t="s">
        <v>2964</v>
      </c>
      <c r="G1727" s="39">
        <v>29.06</v>
      </c>
      <c r="H1727" s="40">
        <v>8.7100000000000009</v>
      </c>
      <c r="I1727" s="196"/>
    </row>
    <row r="1728" spans="1:9" ht="19.5" x14ac:dyDescent="0.2">
      <c r="A1728" s="37" t="s">
        <v>77</v>
      </c>
      <c r="B1728" s="38" t="s">
        <v>3669</v>
      </c>
      <c r="C1728" s="39" t="s">
        <v>65</v>
      </c>
      <c r="D1728" s="39" t="s">
        <v>3670</v>
      </c>
      <c r="E1728" s="38" t="s">
        <v>67</v>
      </c>
      <c r="F1728" s="38" t="s">
        <v>6</v>
      </c>
      <c r="G1728" s="39">
        <v>662.24</v>
      </c>
      <c r="H1728" s="40">
        <v>662.24</v>
      </c>
      <c r="I1728" s="196"/>
    </row>
    <row r="1729" spans="1:9" x14ac:dyDescent="0.2">
      <c r="A1729" s="37" t="s">
        <v>2246</v>
      </c>
      <c r="B1729" s="38" t="s">
        <v>44</v>
      </c>
      <c r="C1729" s="39" t="s">
        <v>45</v>
      </c>
      <c r="D1729" s="39" t="s">
        <v>3</v>
      </c>
      <c r="E1729" s="38" t="s">
        <v>46</v>
      </c>
      <c r="F1729" s="38" t="s">
        <v>47</v>
      </c>
      <c r="G1729" s="39" t="s">
        <v>48</v>
      </c>
      <c r="H1729" s="40" t="s">
        <v>4</v>
      </c>
      <c r="I1729" s="196"/>
    </row>
    <row r="1730" spans="1:9" x14ac:dyDescent="0.2">
      <c r="A1730" s="37" t="s">
        <v>62</v>
      </c>
      <c r="B1730" s="38" t="s">
        <v>2247</v>
      </c>
      <c r="C1730" s="39" t="s">
        <v>65</v>
      </c>
      <c r="D1730" s="39" t="s">
        <v>2248</v>
      </c>
      <c r="E1730" s="38" t="s">
        <v>67</v>
      </c>
      <c r="F1730" s="38" t="s">
        <v>6</v>
      </c>
      <c r="G1730" s="39">
        <v>140.97</v>
      </c>
      <c r="H1730" s="40">
        <v>140.97</v>
      </c>
      <c r="I1730" s="196"/>
    </row>
    <row r="1731" spans="1:9" x14ac:dyDescent="0.2">
      <c r="A1731" s="37" t="s">
        <v>2319</v>
      </c>
      <c r="B1731" s="38" t="s">
        <v>2931</v>
      </c>
      <c r="C1731" s="39" t="s">
        <v>58</v>
      </c>
      <c r="D1731" s="39" t="s">
        <v>2932</v>
      </c>
      <c r="E1731" s="38" t="s">
        <v>2633</v>
      </c>
      <c r="F1731" s="38" t="s">
        <v>2964</v>
      </c>
      <c r="G1731" s="39">
        <v>25.04</v>
      </c>
      <c r="H1731" s="40">
        <v>7.51</v>
      </c>
      <c r="I1731" s="196"/>
    </row>
    <row r="1732" spans="1:9" x14ac:dyDescent="0.2">
      <c r="A1732" s="37" t="s">
        <v>77</v>
      </c>
      <c r="B1732" s="38" t="s">
        <v>2965</v>
      </c>
      <c r="C1732" s="39" t="s">
        <v>58</v>
      </c>
      <c r="D1732" s="39" t="s">
        <v>2966</v>
      </c>
      <c r="E1732" s="38" t="s">
        <v>67</v>
      </c>
      <c r="F1732" s="38" t="s">
        <v>2322</v>
      </c>
      <c r="G1732" s="39">
        <v>18.440000000000001</v>
      </c>
      <c r="H1732" s="40">
        <v>0.36</v>
      </c>
      <c r="I1732" s="196"/>
    </row>
    <row r="1733" spans="1:9" ht="19.5" x14ac:dyDescent="0.2">
      <c r="A1733" s="37" t="s">
        <v>77</v>
      </c>
      <c r="B1733" s="38" t="s">
        <v>3671</v>
      </c>
      <c r="C1733" s="39" t="s">
        <v>65</v>
      </c>
      <c r="D1733" s="39" t="s">
        <v>3672</v>
      </c>
      <c r="E1733" s="38" t="s">
        <v>67</v>
      </c>
      <c r="F1733" s="38" t="s">
        <v>6</v>
      </c>
      <c r="G1733" s="39">
        <v>133.1</v>
      </c>
      <c r="H1733" s="40">
        <v>133.1</v>
      </c>
      <c r="I1733" s="196"/>
    </row>
    <row r="1734" spans="1:9" x14ac:dyDescent="0.2">
      <c r="A1734" s="37" t="s">
        <v>2298</v>
      </c>
      <c r="B1734" s="38" t="s">
        <v>44</v>
      </c>
      <c r="C1734" s="39" t="s">
        <v>45</v>
      </c>
      <c r="D1734" s="39" t="s">
        <v>3</v>
      </c>
      <c r="E1734" s="38" t="s">
        <v>46</v>
      </c>
      <c r="F1734" s="38" t="s">
        <v>47</v>
      </c>
      <c r="G1734" s="39" t="s">
        <v>48</v>
      </c>
      <c r="H1734" s="40" t="s">
        <v>4</v>
      </c>
      <c r="I1734" s="196"/>
    </row>
    <row r="1735" spans="1:9" x14ac:dyDescent="0.2">
      <c r="A1735" s="37" t="s">
        <v>62</v>
      </c>
      <c r="B1735" s="38" t="s">
        <v>2299</v>
      </c>
      <c r="C1735" s="39" t="s">
        <v>65</v>
      </c>
      <c r="D1735" s="39" t="s">
        <v>2300</v>
      </c>
      <c r="E1735" s="38" t="s">
        <v>67</v>
      </c>
      <c r="F1735" s="38" t="s">
        <v>6</v>
      </c>
      <c r="G1735" s="39">
        <v>867.86</v>
      </c>
      <c r="H1735" s="40">
        <v>867.86</v>
      </c>
      <c r="I1735" s="196"/>
    </row>
    <row r="1736" spans="1:9" ht="39" x14ac:dyDescent="0.2">
      <c r="A1736" s="37" t="s">
        <v>2319</v>
      </c>
      <c r="B1736" s="38" t="s">
        <v>3673</v>
      </c>
      <c r="C1736" s="39" t="s">
        <v>58</v>
      </c>
      <c r="D1736" s="39" t="s">
        <v>3674</v>
      </c>
      <c r="E1736" s="38" t="s">
        <v>2649</v>
      </c>
      <c r="F1736" s="38" t="s">
        <v>6</v>
      </c>
      <c r="G1736" s="39">
        <v>356.96</v>
      </c>
      <c r="H1736" s="40">
        <v>356.96</v>
      </c>
      <c r="I1736" s="196"/>
    </row>
    <row r="1737" spans="1:9" ht="39" x14ac:dyDescent="0.2">
      <c r="A1737" s="37" t="s">
        <v>2319</v>
      </c>
      <c r="B1737" s="38" t="s">
        <v>3675</v>
      </c>
      <c r="C1737" s="39" t="s">
        <v>58</v>
      </c>
      <c r="D1737" s="39" t="s">
        <v>3676</v>
      </c>
      <c r="E1737" s="38" t="s">
        <v>2653</v>
      </c>
      <c r="F1737" s="38" t="s">
        <v>6</v>
      </c>
      <c r="G1737" s="39">
        <v>88.92</v>
      </c>
      <c r="H1737" s="40">
        <v>88.92</v>
      </c>
      <c r="I1737" s="196"/>
    </row>
    <row r="1738" spans="1:9" ht="19.5" x14ac:dyDescent="0.2">
      <c r="A1738" s="37" t="s">
        <v>2319</v>
      </c>
      <c r="B1738" s="38" t="s">
        <v>3677</v>
      </c>
      <c r="C1738" s="39" t="s">
        <v>58</v>
      </c>
      <c r="D1738" s="39" t="s">
        <v>3678</v>
      </c>
      <c r="E1738" s="38" t="s">
        <v>107</v>
      </c>
      <c r="F1738" s="38" t="s">
        <v>3304</v>
      </c>
      <c r="G1738" s="39">
        <v>192.32</v>
      </c>
      <c r="H1738" s="40">
        <v>20.96</v>
      </c>
      <c r="I1738" s="196"/>
    </row>
    <row r="1739" spans="1:9" ht="19.5" x14ac:dyDescent="0.2">
      <c r="A1739" s="37" t="s">
        <v>2319</v>
      </c>
      <c r="B1739" s="38" t="s">
        <v>3658</v>
      </c>
      <c r="C1739" s="39" t="s">
        <v>58</v>
      </c>
      <c r="D1739" s="39" t="s">
        <v>3659</v>
      </c>
      <c r="E1739" s="38" t="s">
        <v>107</v>
      </c>
      <c r="F1739" s="38" t="s">
        <v>3679</v>
      </c>
      <c r="G1739" s="39">
        <v>754.38</v>
      </c>
      <c r="H1739" s="40">
        <v>164.45</v>
      </c>
      <c r="I1739" s="196"/>
    </row>
    <row r="1740" spans="1:9" x14ac:dyDescent="0.2">
      <c r="A1740" s="37" t="s">
        <v>77</v>
      </c>
      <c r="B1740" s="38" t="s">
        <v>3680</v>
      </c>
      <c r="C1740" s="39" t="s">
        <v>58</v>
      </c>
      <c r="D1740" s="39" t="s">
        <v>3681</v>
      </c>
      <c r="E1740" s="38" t="s">
        <v>107</v>
      </c>
      <c r="F1740" s="38" t="s">
        <v>3682</v>
      </c>
      <c r="G1740" s="39">
        <v>54.26</v>
      </c>
      <c r="H1740" s="40">
        <v>236.57</v>
      </c>
      <c r="I1740" s="196"/>
    </row>
    <row r="1741" spans="1:9" x14ac:dyDescent="0.2">
      <c r="A1741" s="37" t="s">
        <v>2309</v>
      </c>
      <c r="B1741" s="38" t="s">
        <v>44</v>
      </c>
      <c r="C1741" s="39" t="s">
        <v>45</v>
      </c>
      <c r="D1741" s="39" t="s">
        <v>3</v>
      </c>
      <c r="E1741" s="38" t="s">
        <v>46</v>
      </c>
      <c r="F1741" s="38" t="s">
        <v>47</v>
      </c>
      <c r="G1741" s="39" t="s">
        <v>48</v>
      </c>
      <c r="H1741" s="40" t="s">
        <v>4</v>
      </c>
      <c r="I1741" s="196"/>
    </row>
    <row r="1742" spans="1:9" ht="19.5" x14ac:dyDescent="0.2">
      <c r="A1742" s="37" t="s">
        <v>62</v>
      </c>
      <c r="B1742" s="38" t="s">
        <v>2310</v>
      </c>
      <c r="C1742" s="39" t="s">
        <v>65</v>
      </c>
      <c r="D1742" s="39" t="s">
        <v>2311</v>
      </c>
      <c r="E1742" s="38" t="s">
        <v>67</v>
      </c>
      <c r="F1742" s="38" t="s">
        <v>6</v>
      </c>
      <c r="G1742" s="39">
        <v>436664.25</v>
      </c>
      <c r="H1742" s="40">
        <v>436664.25</v>
      </c>
      <c r="I1742" s="196"/>
    </row>
    <row r="1743" spans="1:9" x14ac:dyDescent="0.2">
      <c r="A1743" s="37" t="s">
        <v>2319</v>
      </c>
      <c r="B1743" s="38" t="s">
        <v>3683</v>
      </c>
      <c r="C1743" s="39" t="s">
        <v>58</v>
      </c>
      <c r="D1743" s="39" t="s">
        <v>3684</v>
      </c>
      <c r="E1743" s="38" t="s">
        <v>3685</v>
      </c>
      <c r="F1743" s="38" t="s">
        <v>22</v>
      </c>
      <c r="G1743" s="39">
        <v>21934.91</v>
      </c>
      <c r="H1743" s="40">
        <v>197414.19</v>
      </c>
      <c r="I1743" s="196"/>
    </row>
    <row r="1744" spans="1:9" x14ac:dyDescent="0.2">
      <c r="A1744" s="37" t="s">
        <v>2319</v>
      </c>
      <c r="B1744" s="38" t="s">
        <v>3686</v>
      </c>
      <c r="C1744" s="39" t="s">
        <v>58</v>
      </c>
      <c r="D1744" s="39" t="s">
        <v>3687</v>
      </c>
      <c r="E1744" s="38" t="s">
        <v>3685</v>
      </c>
      <c r="F1744" s="38" t="s">
        <v>40</v>
      </c>
      <c r="G1744" s="39">
        <v>5162.5200000000004</v>
      </c>
      <c r="H1744" s="40">
        <v>92925.36</v>
      </c>
      <c r="I1744" s="196"/>
    </row>
    <row r="1745" spans="1:9" x14ac:dyDescent="0.2">
      <c r="A1745" s="37" t="s">
        <v>2319</v>
      </c>
      <c r="B1745" s="38" t="s">
        <v>3688</v>
      </c>
      <c r="C1745" s="39" t="s">
        <v>58</v>
      </c>
      <c r="D1745" s="39" t="s">
        <v>3689</v>
      </c>
      <c r="E1745" s="38" t="s">
        <v>3685</v>
      </c>
      <c r="F1745" s="38" t="s">
        <v>40</v>
      </c>
      <c r="G1745" s="39">
        <v>4017.19</v>
      </c>
      <c r="H1745" s="40">
        <v>72309.42</v>
      </c>
      <c r="I1745" s="196"/>
    </row>
    <row r="1746" spans="1:9" x14ac:dyDescent="0.2">
      <c r="A1746" s="37" t="s">
        <v>2319</v>
      </c>
      <c r="B1746" s="38" t="s">
        <v>3690</v>
      </c>
      <c r="C1746" s="39" t="s">
        <v>58</v>
      </c>
      <c r="D1746" s="39" t="s">
        <v>3691</v>
      </c>
      <c r="E1746" s="38" t="s">
        <v>3685</v>
      </c>
      <c r="F1746" s="38" t="s">
        <v>40</v>
      </c>
      <c r="G1746" s="39">
        <v>4111.96</v>
      </c>
      <c r="H1746" s="40">
        <v>74015.28</v>
      </c>
      <c r="I1746" s="196"/>
    </row>
    <row r="1747" spans="1:9" ht="19.5" x14ac:dyDescent="0.2">
      <c r="A1747" s="37" t="s">
        <v>3692</v>
      </c>
      <c r="B1747" s="38"/>
      <c r="C1747" s="39"/>
      <c r="D1747" s="39" t="s">
        <v>52</v>
      </c>
      <c r="E1747" s="38"/>
      <c r="F1747" s="38"/>
      <c r="G1747" s="39"/>
      <c r="H1747" s="40"/>
      <c r="I1747" s="196"/>
    </row>
    <row r="1748" spans="1:9" ht="29.25" x14ac:dyDescent="0.2">
      <c r="A1748" s="37" t="s">
        <v>62</v>
      </c>
      <c r="B1748" s="38" t="s">
        <v>3653</v>
      </c>
      <c r="C1748" s="39" t="s">
        <v>65</v>
      </c>
      <c r="D1748" s="39" t="s">
        <v>3654</v>
      </c>
      <c r="E1748" s="38" t="s">
        <v>60</v>
      </c>
      <c r="F1748" s="38" t="s">
        <v>6</v>
      </c>
      <c r="G1748" s="39">
        <v>266.72000000000003</v>
      </c>
      <c r="H1748" s="40">
        <v>266.72000000000003</v>
      </c>
      <c r="I1748" s="196"/>
    </row>
    <row r="1749" spans="1:9" ht="19.5" x14ac:dyDescent="0.2">
      <c r="A1749" s="37" t="s">
        <v>2319</v>
      </c>
      <c r="B1749" s="38" t="s">
        <v>3693</v>
      </c>
      <c r="C1749" s="39" t="s">
        <v>58</v>
      </c>
      <c r="D1749" s="39" t="s">
        <v>3694</v>
      </c>
      <c r="E1749" s="38" t="s">
        <v>60</v>
      </c>
      <c r="F1749" s="38" t="s">
        <v>6</v>
      </c>
      <c r="G1749" s="39">
        <v>74.14</v>
      </c>
      <c r="H1749" s="40">
        <v>74.14</v>
      </c>
      <c r="I1749" s="196"/>
    </row>
    <row r="1750" spans="1:9" ht="19.5" x14ac:dyDescent="0.2">
      <c r="A1750" s="37" t="s">
        <v>2319</v>
      </c>
      <c r="B1750" s="38" t="s">
        <v>3695</v>
      </c>
      <c r="C1750" s="39" t="s">
        <v>58</v>
      </c>
      <c r="D1750" s="39" t="s">
        <v>3696</v>
      </c>
      <c r="E1750" s="38" t="s">
        <v>2008</v>
      </c>
      <c r="F1750" s="38" t="s">
        <v>3697</v>
      </c>
      <c r="G1750" s="39">
        <v>13.29</v>
      </c>
      <c r="H1750" s="40">
        <v>41.33</v>
      </c>
      <c r="I1750" s="196"/>
    </row>
    <row r="1751" spans="1:9" ht="19.5" x14ac:dyDescent="0.2">
      <c r="A1751" s="37" t="s">
        <v>2319</v>
      </c>
      <c r="B1751" s="38" t="s">
        <v>3698</v>
      </c>
      <c r="C1751" s="39" t="s">
        <v>58</v>
      </c>
      <c r="D1751" s="39" t="s">
        <v>3699</v>
      </c>
      <c r="E1751" s="38" t="s">
        <v>107</v>
      </c>
      <c r="F1751" s="38" t="s">
        <v>10</v>
      </c>
      <c r="G1751" s="39">
        <v>15.5</v>
      </c>
      <c r="H1751" s="40">
        <v>46.5</v>
      </c>
      <c r="I1751" s="196"/>
    </row>
    <row r="1752" spans="1:9" ht="19.5" x14ac:dyDescent="0.2">
      <c r="A1752" s="37" t="s">
        <v>2319</v>
      </c>
      <c r="B1752" s="38" t="s">
        <v>3700</v>
      </c>
      <c r="C1752" s="39" t="s">
        <v>58</v>
      </c>
      <c r="D1752" s="39" t="s">
        <v>3701</v>
      </c>
      <c r="E1752" s="38" t="s">
        <v>107</v>
      </c>
      <c r="F1752" s="38" t="s">
        <v>2344</v>
      </c>
      <c r="G1752" s="39">
        <v>1047.51</v>
      </c>
      <c r="H1752" s="40">
        <v>104.75</v>
      </c>
      <c r="I1752" s="196"/>
    </row>
    <row r="1753" spans="1:9" x14ac:dyDescent="0.2">
      <c r="A1753" s="37" t="s">
        <v>62</v>
      </c>
      <c r="B1753" s="38" t="s">
        <v>3555</v>
      </c>
      <c r="C1753" s="39" t="s">
        <v>65</v>
      </c>
      <c r="D1753" s="39" t="s">
        <v>3556</v>
      </c>
      <c r="E1753" s="38" t="s">
        <v>148</v>
      </c>
      <c r="F1753" s="38" t="s">
        <v>6</v>
      </c>
      <c r="G1753" s="39">
        <v>0.92</v>
      </c>
      <c r="H1753" s="40">
        <v>0.92</v>
      </c>
      <c r="I1753" s="196"/>
    </row>
    <row r="1754" spans="1:9" x14ac:dyDescent="0.2">
      <c r="A1754" s="37" t="s">
        <v>2319</v>
      </c>
      <c r="B1754" s="38" t="s">
        <v>2662</v>
      </c>
      <c r="C1754" s="39" t="s">
        <v>58</v>
      </c>
      <c r="D1754" s="39" t="s">
        <v>2663</v>
      </c>
      <c r="E1754" s="38" t="s">
        <v>2633</v>
      </c>
      <c r="F1754" s="38" t="s">
        <v>3702</v>
      </c>
      <c r="G1754" s="39">
        <v>26.02</v>
      </c>
      <c r="H1754" s="40">
        <v>0.72</v>
      </c>
      <c r="I1754" s="196"/>
    </row>
    <row r="1755" spans="1:9" x14ac:dyDescent="0.2">
      <c r="A1755" s="37" t="s">
        <v>77</v>
      </c>
      <c r="B1755" s="38" t="s">
        <v>3703</v>
      </c>
      <c r="C1755" s="39" t="s">
        <v>3442</v>
      </c>
      <c r="D1755" s="39" t="s">
        <v>3704</v>
      </c>
      <c r="E1755" s="38" t="s">
        <v>2633</v>
      </c>
      <c r="F1755" s="38" t="s">
        <v>3705</v>
      </c>
      <c r="G1755" s="39">
        <v>14.805300000000001</v>
      </c>
      <c r="H1755" s="40">
        <v>0.2</v>
      </c>
      <c r="I1755" s="196"/>
    </row>
    <row r="1756" spans="1:9" ht="19.5" x14ac:dyDescent="0.2">
      <c r="A1756" s="37" t="s">
        <v>62</v>
      </c>
      <c r="B1756" s="38" t="s">
        <v>3115</v>
      </c>
      <c r="C1756" s="39" t="s">
        <v>65</v>
      </c>
      <c r="D1756" s="39" t="s">
        <v>3116</v>
      </c>
      <c r="E1756" s="38" t="s">
        <v>67</v>
      </c>
      <c r="F1756" s="38" t="s">
        <v>6</v>
      </c>
      <c r="G1756" s="39">
        <v>91.76</v>
      </c>
      <c r="H1756" s="40">
        <v>91.76</v>
      </c>
      <c r="I1756" s="196"/>
    </row>
    <row r="1757" spans="1:9" x14ac:dyDescent="0.2">
      <c r="A1757" s="37" t="s">
        <v>2319</v>
      </c>
      <c r="B1757" s="38" t="s">
        <v>2990</v>
      </c>
      <c r="C1757" s="39" t="s">
        <v>58</v>
      </c>
      <c r="D1757" s="39" t="s">
        <v>2991</v>
      </c>
      <c r="E1757" s="38" t="s">
        <v>2633</v>
      </c>
      <c r="F1757" s="38" t="s">
        <v>3706</v>
      </c>
      <c r="G1757" s="39">
        <v>21.65</v>
      </c>
      <c r="H1757" s="40">
        <v>3.96</v>
      </c>
      <c r="I1757" s="196"/>
    </row>
    <row r="1758" spans="1:9" x14ac:dyDescent="0.2">
      <c r="A1758" s="37" t="s">
        <v>2319</v>
      </c>
      <c r="B1758" s="38" t="s">
        <v>2985</v>
      </c>
      <c r="C1758" s="39" t="s">
        <v>58</v>
      </c>
      <c r="D1758" s="39" t="s">
        <v>2986</v>
      </c>
      <c r="E1758" s="38" t="s">
        <v>2633</v>
      </c>
      <c r="F1758" s="38" t="s">
        <v>3706</v>
      </c>
      <c r="G1758" s="39">
        <v>29.06</v>
      </c>
      <c r="H1758" s="40">
        <v>5.31</v>
      </c>
      <c r="I1758" s="196"/>
    </row>
    <row r="1759" spans="1:9" x14ac:dyDescent="0.2">
      <c r="A1759" s="37" t="s">
        <v>77</v>
      </c>
      <c r="B1759" s="38" t="s">
        <v>1896</v>
      </c>
      <c r="C1759" s="39" t="s">
        <v>58</v>
      </c>
      <c r="D1759" s="39" t="s">
        <v>1897</v>
      </c>
      <c r="E1759" s="38" t="s">
        <v>67</v>
      </c>
      <c r="F1759" s="38" t="s">
        <v>3084</v>
      </c>
      <c r="G1759" s="39">
        <v>0.35</v>
      </c>
      <c r="H1759" s="40">
        <v>5.88</v>
      </c>
      <c r="I1759" s="196"/>
    </row>
    <row r="1760" spans="1:9" x14ac:dyDescent="0.2">
      <c r="A1760" s="37" t="s">
        <v>77</v>
      </c>
      <c r="B1760" s="38" t="s">
        <v>3707</v>
      </c>
      <c r="C1760" s="39" t="s">
        <v>3024</v>
      </c>
      <c r="D1760" s="39" t="s">
        <v>3708</v>
      </c>
      <c r="E1760" s="38" t="s">
        <v>67</v>
      </c>
      <c r="F1760" s="38" t="s">
        <v>6</v>
      </c>
      <c r="G1760" s="39">
        <v>3.29</v>
      </c>
      <c r="H1760" s="40">
        <v>3.29</v>
      </c>
      <c r="I1760" s="196"/>
    </row>
    <row r="1761" spans="1:9" ht="19.5" x14ac:dyDescent="0.2">
      <c r="A1761" s="37" t="s">
        <v>77</v>
      </c>
      <c r="B1761" s="38" t="s">
        <v>3085</v>
      </c>
      <c r="C1761" s="39" t="s">
        <v>65</v>
      </c>
      <c r="D1761" s="39" t="s">
        <v>3086</v>
      </c>
      <c r="E1761" s="38" t="s">
        <v>67</v>
      </c>
      <c r="F1761" s="38" t="s">
        <v>3084</v>
      </c>
      <c r="G1761" s="39">
        <v>0.8</v>
      </c>
      <c r="H1761" s="40">
        <v>13.44</v>
      </c>
      <c r="I1761" s="196"/>
    </row>
    <row r="1762" spans="1:9" ht="19.5" x14ac:dyDescent="0.2">
      <c r="A1762" s="37" t="s">
        <v>77</v>
      </c>
      <c r="B1762" s="38" t="s">
        <v>3091</v>
      </c>
      <c r="C1762" s="39" t="s">
        <v>58</v>
      </c>
      <c r="D1762" s="39" t="s">
        <v>3092</v>
      </c>
      <c r="E1762" s="38" t="s">
        <v>67</v>
      </c>
      <c r="F1762" s="38" t="s">
        <v>3093</v>
      </c>
      <c r="G1762" s="39">
        <v>1.63</v>
      </c>
      <c r="H1762" s="40">
        <v>54.76</v>
      </c>
      <c r="I1762" s="196"/>
    </row>
    <row r="1763" spans="1:9" ht="19.5" x14ac:dyDescent="0.2">
      <c r="A1763" s="37" t="s">
        <v>77</v>
      </c>
      <c r="B1763" s="38" t="s">
        <v>3095</v>
      </c>
      <c r="C1763" s="39" t="s">
        <v>65</v>
      </c>
      <c r="D1763" s="39" t="s">
        <v>3096</v>
      </c>
      <c r="E1763" s="38" t="s">
        <v>3033</v>
      </c>
      <c r="F1763" s="38" t="s">
        <v>12</v>
      </c>
      <c r="G1763" s="39">
        <v>1.28</v>
      </c>
      <c r="H1763" s="40">
        <v>5.12</v>
      </c>
      <c r="I1763" s="196"/>
    </row>
    <row r="1764" spans="1:9" ht="19.5" x14ac:dyDescent="0.2">
      <c r="A1764" s="37" t="s">
        <v>62</v>
      </c>
      <c r="B1764" s="38" t="s">
        <v>3120</v>
      </c>
      <c r="C1764" s="39" t="s">
        <v>65</v>
      </c>
      <c r="D1764" s="39" t="s">
        <v>3121</v>
      </c>
      <c r="E1764" s="38" t="s">
        <v>67</v>
      </c>
      <c r="F1764" s="38" t="s">
        <v>6</v>
      </c>
      <c r="G1764" s="39">
        <v>106.33</v>
      </c>
      <c r="H1764" s="40">
        <v>106.33</v>
      </c>
      <c r="I1764" s="196"/>
    </row>
    <row r="1765" spans="1:9" x14ac:dyDescent="0.2">
      <c r="A1765" s="37" t="s">
        <v>2319</v>
      </c>
      <c r="B1765" s="38" t="s">
        <v>2990</v>
      </c>
      <c r="C1765" s="39" t="s">
        <v>58</v>
      </c>
      <c r="D1765" s="39" t="s">
        <v>2991</v>
      </c>
      <c r="E1765" s="38" t="s">
        <v>2633</v>
      </c>
      <c r="F1765" s="38" t="s">
        <v>3709</v>
      </c>
      <c r="G1765" s="39">
        <v>21.65</v>
      </c>
      <c r="H1765" s="40">
        <v>7</v>
      </c>
      <c r="I1765" s="196"/>
    </row>
    <row r="1766" spans="1:9" x14ac:dyDescent="0.2">
      <c r="A1766" s="37" t="s">
        <v>2319</v>
      </c>
      <c r="B1766" s="38" t="s">
        <v>2985</v>
      </c>
      <c r="C1766" s="39" t="s">
        <v>58</v>
      </c>
      <c r="D1766" s="39" t="s">
        <v>2986</v>
      </c>
      <c r="E1766" s="38" t="s">
        <v>2633</v>
      </c>
      <c r="F1766" s="38" t="s">
        <v>3709</v>
      </c>
      <c r="G1766" s="39">
        <v>29.06</v>
      </c>
      <c r="H1766" s="40">
        <v>9.39</v>
      </c>
      <c r="I1766" s="196"/>
    </row>
    <row r="1767" spans="1:9" x14ac:dyDescent="0.2">
      <c r="A1767" s="37" t="s">
        <v>77</v>
      </c>
      <c r="B1767" s="38" t="s">
        <v>1896</v>
      </c>
      <c r="C1767" s="39" t="s">
        <v>58</v>
      </c>
      <c r="D1767" s="39" t="s">
        <v>1897</v>
      </c>
      <c r="E1767" s="38" t="s">
        <v>67</v>
      </c>
      <c r="F1767" s="38" t="s">
        <v>3084</v>
      </c>
      <c r="G1767" s="39">
        <v>0.35</v>
      </c>
      <c r="H1767" s="40">
        <v>5.88</v>
      </c>
      <c r="I1767" s="196"/>
    </row>
    <row r="1768" spans="1:9" ht="19.5" x14ac:dyDescent="0.2">
      <c r="A1768" s="37" t="s">
        <v>77</v>
      </c>
      <c r="B1768" s="38" t="s">
        <v>3710</v>
      </c>
      <c r="C1768" s="39" t="s">
        <v>58</v>
      </c>
      <c r="D1768" s="39" t="s">
        <v>3711</v>
      </c>
      <c r="E1768" s="38" t="s">
        <v>67</v>
      </c>
      <c r="F1768" s="38" t="s">
        <v>3084</v>
      </c>
      <c r="G1768" s="39">
        <v>0.28000000000000003</v>
      </c>
      <c r="H1768" s="40">
        <v>4.7</v>
      </c>
      <c r="I1768" s="196"/>
    </row>
    <row r="1769" spans="1:9" ht="19.5" x14ac:dyDescent="0.2">
      <c r="A1769" s="37" t="s">
        <v>77</v>
      </c>
      <c r="B1769" s="38" t="s">
        <v>3712</v>
      </c>
      <c r="C1769" s="39" t="s">
        <v>65</v>
      </c>
      <c r="D1769" s="39" t="s">
        <v>3713</v>
      </c>
      <c r="E1769" s="38" t="s">
        <v>67</v>
      </c>
      <c r="F1769" s="38" t="s">
        <v>12</v>
      </c>
      <c r="G1769" s="39">
        <v>4.37</v>
      </c>
      <c r="H1769" s="40">
        <v>17.48</v>
      </c>
      <c r="I1769" s="196"/>
    </row>
    <row r="1770" spans="1:9" ht="19.5" x14ac:dyDescent="0.2">
      <c r="A1770" s="37" t="s">
        <v>77</v>
      </c>
      <c r="B1770" s="38" t="s">
        <v>3714</v>
      </c>
      <c r="C1770" s="39" t="s">
        <v>65</v>
      </c>
      <c r="D1770" s="39" t="s">
        <v>3715</v>
      </c>
      <c r="E1770" s="38" t="s">
        <v>67</v>
      </c>
      <c r="F1770" s="38" t="s">
        <v>6</v>
      </c>
      <c r="G1770" s="39">
        <v>7.12</v>
      </c>
      <c r="H1770" s="40">
        <v>7.12</v>
      </c>
      <c r="I1770" s="196"/>
    </row>
    <row r="1771" spans="1:9" ht="19.5" x14ac:dyDescent="0.2">
      <c r="A1771" s="37" t="s">
        <v>77</v>
      </c>
      <c r="B1771" s="38" t="s">
        <v>3091</v>
      </c>
      <c r="C1771" s="39" t="s">
        <v>58</v>
      </c>
      <c r="D1771" s="39" t="s">
        <v>3092</v>
      </c>
      <c r="E1771" s="38" t="s">
        <v>67</v>
      </c>
      <c r="F1771" s="38" t="s">
        <v>3093</v>
      </c>
      <c r="G1771" s="39">
        <v>1.63</v>
      </c>
      <c r="H1771" s="40">
        <v>54.76</v>
      </c>
      <c r="I1771" s="196"/>
    </row>
    <row r="1772" spans="1:9" ht="19.5" x14ac:dyDescent="0.2">
      <c r="A1772" s="37" t="s">
        <v>62</v>
      </c>
      <c r="B1772" s="38" t="s">
        <v>3232</v>
      </c>
      <c r="C1772" s="39" t="s">
        <v>65</v>
      </c>
      <c r="D1772" s="39" t="s">
        <v>3233</v>
      </c>
      <c r="E1772" s="38" t="s">
        <v>67</v>
      </c>
      <c r="F1772" s="38" t="s">
        <v>6</v>
      </c>
      <c r="G1772" s="39">
        <v>104.61</v>
      </c>
      <c r="H1772" s="40">
        <v>104.61</v>
      </c>
      <c r="I1772" s="196"/>
    </row>
    <row r="1773" spans="1:9" x14ac:dyDescent="0.2">
      <c r="A1773" s="37" t="s">
        <v>2319</v>
      </c>
      <c r="B1773" s="38" t="s">
        <v>2990</v>
      </c>
      <c r="C1773" s="39" t="s">
        <v>58</v>
      </c>
      <c r="D1773" s="39" t="s">
        <v>2991</v>
      </c>
      <c r="E1773" s="38" t="s">
        <v>2633</v>
      </c>
      <c r="F1773" s="38" t="s">
        <v>3716</v>
      </c>
      <c r="G1773" s="39">
        <v>21.65</v>
      </c>
      <c r="H1773" s="40">
        <v>7.68</v>
      </c>
      <c r="I1773" s="196"/>
    </row>
    <row r="1774" spans="1:9" x14ac:dyDescent="0.2">
      <c r="A1774" s="37" t="s">
        <v>2319</v>
      </c>
      <c r="B1774" s="38" t="s">
        <v>2985</v>
      </c>
      <c r="C1774" s="39" t="s">
        <v>58</v>
      </c>
      <c r="D1774" s="39" t="s">
        <v>2986</v>
      </c>
      <c r="E1774" s="38" t="s">
        <v>2633</v>
      </c>
      <c r="F1774" s="38" t="s">
        <v>3716</v>
      </c>
      <c r="G1774" s="39">
        <v>29.06</v>
      </c>
      <c r="H1774" s="40">
        <v>10.31</v>
      </c>
      <c r="I1774" s="196"/>
    </row>
    <row r="1775" spans="1:9" x14ac:dyDescent="0.2">
      <c r="A1775" s="37" t="s">
        <v>77</v>
      </c>
      <c r="B1775" s="38" t="s">
        <v>1896</v>
      </c>
      <c r="C1775" s="39" t="s">
        <v>58</v>
      </c>
      <c r="D1775" s="39" t="s">
        <v>1897</v>
      </c>
      <c r="E1775" s="38" t="s">
        <v>67</v>
      </c>
      <c r="F1775" s="38" t="s">
        <v>3084</v>
      </c>
      <c r="G1775" s="39">
        <v>0.35</v>
      </c>
      <c r="H1775" s="40">
        <v>5.88</v>
      </c>
      <c r="I1775" s="196"/>
    </row>
    <row r="1776" spans="1:9" ht="19.5" x14ac:dyDescent="0.2">
      <c r="A1776" s="37" t="s">
        <v>77</v>
      </c>
      <c r="B1776" s="38" t="s">
        <v>3717</v>
      </c>
      <c r="C1776" s="39" t="s">
        <v>65</v>
      </c>
      <c r="D1776" s="39" t="s">
        <v>3718</v>
      </c>
      <c r="E1776" s="38" t="s">
        <v>3033</v>
      </c>
      <c r="F1776" s="38" t="s">
        <v>6</v>
      </c>
      <c r="G1776" s="39">
        <v>7.42</v>
      </c>
      <c r="H1776" s="40">
        <v>7.42</v>
      </c>
      <c r="I1776" s="196"/>
    </row>
    <row r="1777" spans="1:9" ht="19.5" x14ac:dyDescent="0.2">
      <c r="A1777" s="37" t="s">
        <v>77</v>
      </c>
      <c r="B1777" s="38" t="s">
        <v>3085</v>
      </c>
      <c r="C1777" s="39" t="s">
        <v>65</v>
      </c>
      <c r="D1777" s="39" t="s">
        <v>3086</v>
      </c>
      <c r="E1777" s="38" t="s">
        <v>67</v>
      </c>
      <c r="F1777" s="38" t="s">
        <v>3084</v>
      </c>
      <c r="G1777" s="39">
        <v>0.8</v>
      </c>
      <c r="H1777" s="40">
        <v>13.44</v>
      </c>
      <c r="I1777" s="196"/>
    </row>
    <row r="1778" spans="1:9" ht="19.5" x14ac:dyDescent="0.2">
      <c r="A1778" s="37" t="s">
        <v>77</v>
      </c>
      <c r="B1778" s="38" t="s">
        <v>3095</v>
      </c>
      <c r="C1778" s="39" t="s">
        <v>65</v>
      </c>
      <c r="D1778" s="39" t="s">
        <v>3096</v>
      </c>
      <c r="E1778" s="38" t="s">
        <v>3033</v>
      </c>
      <c r="F1778" s="38" t="s">
        <v>12</v>
      </c>
      <c r="G1778" s="39">
        <v>1.28</v>
      </c>
      <c r="H1778" s="40">
        <v>5.12</v>
      </c>
      <c r="I1778" s="196"/>
    </row>
    <row r="1779" spans="1:9" ht="19.5" x14ac:dyDescent="0.2">
      <c r="A1779" s="37" t="s">
        <v>77</v>
      </c>
      <c r="B1779" s="38" t="s">
        <v>3091</v>
      </c>
      <c r="C1779" s="39" t="s">
        <v>58</v>
      </c>
      <c r="D1779" s="39" t="s">
        <v>3092</v>
      </c>
      <c r="E1779" s="38" t="s">
        <v>67</v>
      </c>
      <c r="F1779" s="38" t="s">
        <v>3093</v>
      </c>
      <c r="G1779" s="39">
        <v>1.63</v>
      </c>
      <c r="H1779" s="40">
        <v>54.76</v>
      </c>
      <c r="I1779" s="196"/>
    </row>
    <row r="1780" spans="1:9" ht="19.5" x14ac:dyDescent="0.2">
      <c r="A1780" s="37" t="s">
        <v>62</v>
      </c>
      <c r="B1780" s="38" t="s">
        <v>3248</v>
      </c>
      <c r="C1780" s="39" t="s">
        <v>65</v>
      </c>
      <c r="D1780" s="39" t="s">
        <v>3249</v>
      </c>
      <c r="E1780" s="38" t="s">
        <v>67</v>
      </c>
      <c r="F1780" s="38" t="s">
        <v>6</v>
      </c>
      <c r="G1780" s="39">
        <v>109.68</v>
      </c>
      <c r="H1780" s="40">
        <v>109.68</v>
      </c>
      <c r="I1780" s="196"/>
    </row>
    <row r="1781" spans="1:9" x14ac:dyDescent="0.2">
      <c r="A1781" s="37" t="s">
        <v>2319</v>
      </c>
      <c r="B1781" s="38" t="s">
        <v>2990</v>
      </c>
      <c r="C1781" s="39" t="s">
        <v>58</v>
      </c>
      <c r="D1781" s="39" t="s">
        <v>2991</v>
      </c>
      <c r="E1781" s="38" t="s">
        <v>2633</v>
      </c>
      <c r="F1781" s="38" t="s">
        <v>3719</v>
      </c>
      <c r="G1781" s="39">
        <v>21.65</v>
      </c>
      <c r="H1781" s="40">
        <v>9.93</v>
      </c>
      <c r="I1781" s="196"/>
    </row>
    <row r="1782" spans="1:9" x14ac:dyDescent="0.2">
      <c r="A1782" s="37" t="s">
        <v>2319</v>
      </c>
      <c r="B1782" s="38" t="s">
        <v>2985</v>
      </c>
      <c r="C1782" s="39" t="s">
        <v>58</v>
      </c>
      <c r="D1782" s="39" t="s">
        <v>2986</v>
      </c>
      <c r="E1782" s="38" t="s">
        <v>2633</v>
      </c>
      <c r="F1782" s="38" t="s">
        <v>3719</v>
      </c>
      <c r="G1782" s="39">
        <v>29.06</v>
      </c>
      <c r="H1782" s="40">
        <v>13.33</v>
      </c>
      <c r="I1782" s="196"/>
    </row>
    <row r="1783" spans="1:9" x14ac:dyDescent="0.2">
      <c r="A1783" s="37" t="s">
        <v>77</v>
      </c>
      <c r="B1783" s="38" t="s">
        <v>1896</v>
      </c>
      <c r="C1783" s="39" t="s">
        <v>58</v>
      </c>
      <c r="D1783" s="39" t="s">
        <v>1897</v>
      </c>
      <c r="E1783" s="38" t="s">
        <v>67</v>
      </c>
      <c r="F1783" s="38" t="s">
        <v>3084</v>
      </c>
      <c r="G1783" s="39">
        <v>0.35</v>
      </c>
      <c r="H1783" s="40">
        <v>5.88</v>
      </c>
      <c r="I1783" s="196"/>
    </row>
    <row r="1784" spans="1:9" x14ac:dyDescent="0.2">
      <c r="A1784" s="37" t="s">
        <v>77</v>
      </c>
      <c r="B1784" s="38" t="s">
        <v>3720</v>
      </c>
      <c r="C1784" s="39" t="s">
        <v>3220</v>
      </c>
      <c r="D1784" s="39" t="s">
        <v>3721</v>
      </c>
      <c r="E1784" s="38" t="s">
        <v>399</v>
      </c>
      <c r="F1784" s="38" t="s">
        <v>3084</v>
      </c>
      <c r="G1784" s="39">
        <v>0.4</v>
      </c>
      <c r="H1784" s="40">
        <v>6.72</v>
      </c>
      <c r="I1784" s="196"/>
    </row>
    <row r="1785" spans="1:9" ht="19.5" x14ac:dyDescent="0.2">
      <c r="A1785" s="37" t="s">
        <v>77</v>
      </c>
      <c r="B1785" s="38" t="s">
        <v>3717</v>
      </c>
      <c r="C1785" s="39" t="s">
        <v>65</v>
      </c>
      <c r="D1785" s="39" t="s">
        <v>3718</v>
      </c>
      <c r="E1785" s="38" t="s">
        <v>3033</v>
      </c>
      <c r="F1785" s="38" t="s">
        <v>6</v>
      </c>
      <c r="G1785" s="39">
        <v>7.42</v>
      </c>
      <c r="H1785" s="40">
        <v>7.42</v>
      </c>
      <c r="I1785" s="196"/>
    </row>
    <row r="1786" spans="1:9" ht="19.5" x14ac:dyDescent="0.2">
      <c r="A1786" s="37" t="s">
        <v>77</v>
      </c>
      <c r="B1786" s="38" t="s">
        <v>3722</v>
      </c>
      <c r="C1786" s="39" t="s">
        <v>65</v>
      </c>
      <c r="D1786" s="39" t="s">
        <v>3723</v>
      </c>
      <c r="E1786" s="38" t="s">
        <v>67</v>
      </c>
      <c r="F1786" s="38" t="s">
        <v>12</v>
      </c>
      <c r="G1786" s="39">
        <v>2.91</v>
      </c>
      <c r="H1786" s="40">
        <v>11.64</v>
      </c>
      <c r="I1786" s="196"/>
    </row>
    <row r="1787" spans="1:9" ht="19.5" x14ac:dyDescent="0.2">
      <c r="A1787" s="37" t="s">
        <v>77</v>
      </c>
      <c r="B1787" s="38" t="s">
        <v>3091</v>
      </c>
      <c r="C1787" s="39" t="s">
        <v>58</v>
      </c>
      <c r="D1787" s="39" t="s">
        <v>3092</v>
      </c>
      <c r="E1787" s="38" t="s">
        <v>67</v>
      </c>
      <c r="F1787" s="38" t="s">
        <v>3093</v>
      </c>
      <c r="G1787" s="39">
        <v>1.63</v>
      </c>
      <c r="H1787" s="40">
        <v>54.76</v>
      </c>
      <c r="I1787" s="196"/>
    </row>
    <row r="1788" spans="1:9" ht="19.5" x14ac:dyDescent="0.2">
      <c r="A1788" s="37" t="s">
        <v>62</v>
      </c>
      <c r="B1788" s="38" t="s">
        <v>3240</v>
      </c>
      <c r="C1788" s="39" t="s">
        <v>65</v>
      </c>
      <c r="D1788" s="39" t="s">
        <v>3241</v>
      </c>
      <c r="E1788" s="38" t="s">
        <v>67</v>
      </c>
      <c r="F1788" s="38" t="s">
        <v>6</v>
      </c>
      <c r="G1788" s="39">
        <v>114.42</v>
      </c>
      <c r="H1788" s="40">
        <v>114.42</v>
      </c>
      <c r="I1788" s="196"/>
    </row>
    <row r="1789" spans="1:9" x14ac:dyDescent="0.2">
      <c r="A1789" s="37" t="s">
        <v>2319</v>
      </c>
      <c r="B1789" s="38" t="s">
        <v>2990</v>
      </c>
      <c r="C1789" s="39" t="s">
        <v>58</v>
      </c>
      <c r="D1789" s="39" t="s">
        <v>2991</v>
      </c>
      <c r="E1789" s="38" t="s">
        <v>2633</v>
      </c>
      <c r="F1789" s="38" t="s">
        <v>3474</v>
      </c>
      <c r="G1789" s="39">
        <v>21.65</v>
      </c>
      <c r="H1789" s="40">
        <v>11.4</v>
      </c>
      <c r="I1789" s="196"/>
    </row>
    <row r="1790" spans="1:9" x14ac:dyDescent="0.2">
      <c r="A1790" s="37" t="s">
        <v>2319</v>
      </c>
      <c r="B1790" s="38" t="s">
        <v>2985</v>
      </c>
      <c r="C1790" s="39" t="s">
        <v>58</v>
      </c>
      <c r="D1790" s="39" t="s">
        <v>2986</v>
      </c>
      <c r="E1790" s="38" t="s">
        <v>2633</v>
      </c>
      <c r="F1790" s="38" t="s">
        <v>3474</v>
      </c>
      <c r="G1790" s="39">
        <v>29.06</v>
      </c>
      <c r="H1790" s="40">
        <v>15.31</v>
      </c>
      <c r="I1790" s="196"/>
    </row>
    <row r="1791" spans="1:9" x14ac:dyDescent="0.2">
      <c r="A1791" s="37" t="s">
        <v>77</v>
      </c>
      <c r="B1791" s="38" t="s">
        <v>1896</v>
      </c>
      <c r="C1791" s="39" t="s">
        <v>58</v>
      </c>
      <c r="D1791" s="39" t="s">
        <v>1897</v>
      </c>
      <c r="E1791" s="38" t="s">
        <v>67</v>
      </c>
      <c r="F1791" s="38" t="s">
        <v>3084</v>
      </c>
      <c r="G1791" s="39">
        <v>0.35</v>
      </c>
      <c r="H1791" s="40">
        <v>5.88</v>
      </c>
      <c r="I1791" s="196"/>
    </row>
    <row r="1792" spans="1:9" x14ac:dyDescent="0.2">
      <c r="A1792" s="37" t="s">
        <v>77</v>
      </c>
      <c r="B1792" s="38" t="s">
        <v>3724</v>
      </c>
      <c r="C1792" s="39" t="s">
        <v>3024</v>
      </c>
      <c r="D1792" s="39" t="s">
        <v>3725</v>
      </c>
      <c r="E1792" s="38" t="s">
        <v>67</v>
      </c>
      <c r="F1792" s="38" t="s">
        <v>6</v>
      </c>
      <c r="G1792" s="39">
        <v>8.51</v>
      </c>
      <c r="H1792" s="40">
        <v>8.51</v>
      </c>
      <c r="I1792" s="196"/>
    </row>
    <row r="1793" spans="1:9" ht="19.5" x14ac:dyDescent="0.2">
      <c r="A1793" s="37" t="s">
        <v>77</v>
      </c>
      <c r="B1793" s="38" t="s">
        <v>3085</v>
      </c>
      <c r="C1793" s="39" t="s">
        <v>65</v>
      </c>
      <c r="D1793" s="39" t="s">
        <v>3086</v>
      </c>
      <c r="E1793" s="38" t="s">
        <v>67</v>
      </c>
      <c r="F1793" s="38" t="s">
        <v>3084</v>
      </c>
      <c r="G1793" s="39">
        <v>0.8</v>
      </c>
      <c r="H1793" s="40">
        <v>13.44</v>
      </c>
      <c r="I1793" s="196"/>
    </row>
    <row r="1794" spans="1:9" ht="19.5" x14ac:dyDescent="0.2">
      <c r="A1794" s="37" t="s">
        <v>77</v>
      </c>
      <c r="B1794" s="38" t="s">
        <v>3095</v>
      </c>
      <c r="C1794" s="39" t="s">
        <v>65</v>
      </c>
      <c r="D1794" s="39" t="s">
        <v>3096</v>
      </c>
      <c r="E1794" s="38" t="s">
        <v>3033</v>
      </c>
      <c r="F1794" s="38" t="s">
        <v>12</v>
      </c>
      <c r="G1794" s="39">
        <v>1.28</v>
      </c>
      <c r="H1794" s="40">
        <v>5.12</v>
      </c>
      <c r="I1794" s="196"/>
    </row>
    <row r="1795" spans="1:9" ht="19.5" x14ac:dyDescent="0.2">
      <c r="A1795" s="37" t="s">
        <v>77</v>
      </c>
      <c r="B1795" s="38" t="s">
        <v>3091</v>
      </c>
      <c r="C1795" s="39" t="s">
        <v>58</v>
      </c>
      <c r="D1795" s="39" t="s">
        <v>3092</v>
      </c>
      <c r="E1795" s="38" t="s">
        <v>67</v>
      </c>
      <c r="F1795" s="38" t="s">
        <v>3093</v>
      </c>
      <c r="G1795" s="39">
        <v>1.63</v>
      </c>
      <c r="H1795" s="40">
        <v>54.76</v>
      </c>
      <c r="I1795" s="196"/>
    </row>
    <row r="1796" spans="1:9" ht="19.5" x14ac:dyDescent="0.2">
      <c r="A1796" s="37" t="s">
        <v>62</v>
      </c>
      <c r="B1796" s="38" t="s">
        <v>3252</v>
      </c>
      <c r="C1796" s="39" t="s">
        <v>65</v>
      </c>
      <c r="D1796" s="39" t="s">
        <v>3253</v>
      </c>
      <c r="E1796" s="38" t="s">
        <v>67</v>
      </c>
      <c r="F1796" s="38" t="s">
        <v>6</v>
      </c>
      <c r="G1796" s="39">
        <v>114.14</v>
      </c>
      <c r="H1796" s="40">
        <v>114.14</v>
      </c>
      <c r="I1796" s="196"/>
    </row>
    <row r="1797" spans="1:9" x14ac:dyDescent="0.2">
      <c r="A1797" s="37" t="s">
        <v>2319</v>
      </c>
      <c r="B1797" s="38" t="s">
        <v>2990</v>
      </c>
      <c r="C1797" s="39" t="s">
        <v>58</v>
      </c>
      <c r="D1797" s="39" t="s">
        <v>2991</v>
      </c>
      <c r="E1797" s="38" t="s">
        <v>2633</v>
      </c>
      <c r="F1797" s="38" t="s">
        <v>3474</v>
      </c>
      <c r="G1797" s="39">
        <v>21.65</v>
      </c>
      <c r="H1797" s="40">
        <v>11.4</v>
      </c>
      <c r="I1797" s="196"/>
    </row>
    <row r="1798" spans="1:9" x14ac:dyDescent="0.2">
      <c r="A1798" s="37" t="s">
        <v>2319</v>
      </c>
      <c r="B1798" s="38" t="s">
        <v>2985</v>
      </c>
      <c r="C1798" s="39" t="s">
        <v>58</v>
      </c>
      <c r="D1798" s="39" t="s">
        <v>2986</v>
      </c>
      <c r="E1798" s="38" t="s">
        <v>2633</v>
      </c>
      <c r="F1798" s="38" t="s">
        <v>3474</v>
      </c>
      <c r="G1798" s="39">
        <v>29.06</v>
      </c>
      <c r="H1798" s="40">
        <v>15.31</v>
      </c>
      <c r="I1798" s="196"/>
    </row>
    <row r="1799" spans="1:9" x14ac:dyDescent="0.2">
      <c r="A1799" s="37" t="s">
        <v>77</v>
      </c>
      <c r="B1799" s="38" t="s">
        <v>1896</v>
      </c>
      <c r="C1799" s="39" t="s">
        <v>58</v>
      </c>
      <c r="D1799" s="39" t="s">
        <v>1897</v>
      </c>
      <c r="E1799" s="38" t="s">
        <v>67</v>
      </c>
      <c r="F1799" s="38" t="s">
        <v>3084</v>
      </c>
      <c r="G1799" s="39">
        <v>0.35</v>
      </c>
      <c r="H1799" s="40">
        <v>5.88</v>
      </c>
      <c r="I1799" s="196"/>
    </row>
    <row r="1800" spans="1:9" ht="19.5" x14ac:dyDescent="0.2">
      <c r="A1800" s="37" t="s">
        <v>77</v>
      </c>
      <c r="B1800" s="38" t="s">
        <v>3726</v>
      </c>
      <c r="C1800" s="39" t="s">
        <v>65</v>
      </c>
      <c r="D1800" s="39" t="s">
        <v>3727</v>
      </c>
      <c r="E1800" s="38" t="s">
        <v>67</v>
      </c>
      <c r="F1800" s="38" t="s">
        <v>6</v>
      </c>
      <c r="G1800" s="39">
        <v>8.23</v>
      </c>
      <c r="H1800" s="40">
        <v>8.23</v>
      </c>
      <c r="I1800" s="196"/>
    </row>
    <row r="1801" spans="1:9" ht="19.5" x14ac:dyDescent="0.2">
      <c r="A1801" s="37" t="s">
        <v>77</v>
      </c>
      <c r="B1801" s="38" t="s">
        <v>3095</v>
      </c>
      <c r="C1801" s="39" t="s">
        <v>65</v>
      </c>
      <c r="D1801" s="39" t="s">
        <v>3096</v>
      </c>
      <c r="E1801" s="38" t="s">
        <v>3033</v>
      </c>
      <c r="F1801" s="38" t="s">
        <v>12</v>
      </c>
      <c r="G1801" s="39">
        <v>1.28</v>
      </c>
      <c r="H1801" s="40">
        <v>5.12</v>
      </c>
      <c r="I1801" s="196"/>
    </row>
    <row r="1802" spans="1:9" ht="19.5" x14ac:dyDescent="0.2">
      <c r="A1802" s="37" t="s">
        <v>77</v>
      </c>
      <c r="B1802" s="38" t="s">
        <v>3085</v>
      </c>
      <c r="C1802" s="39" t="s">
        <v>65</v>
      </c>
      <c r="D1802" s="39" t="s">
        <v>3086</v>
      </c>
      <c r="E1802" s="38" t="s">
        <v>67</v>
      </c>
      <c r="F1802" s="38" t="s">
        <v>3084</v>
      </c>
      <c r="G1802" s="39">
        <v>0.8</v>
      </c>
      <c r="H1802" s="40">
        <v>13.44</v>
      </c>
      <c r="I1802" s="196"/>
    </row>
    <row r="1803" spans="1:9" ht="19.5" x14ac:dyDescent="0.2">
      <c r="A1803" s="37" t="s">
        <v>77</v>
      </c>
      <c r="B1803" s="38" t="s">
        <v>3091</v>
      </c>
      <c r="C1803" s="39" t="s">
        <v>58</v>
      </c>
      <c r="D1803" s="39" t="s">
        <v>3092</v>
      </c>
      <c r="E1803" s="38" t="s">
        <v>67</v>
      </c>
      <c r="F1803" s="38" t="s">
        <v>3093</v>
      </c>
      <c r="G1803" s="39">
        <v>1.63</v>
      </c>
      <c r="H1803" s="40">
        <v>54.76</v>
      </c>
      <c r="I1803" s="196"/>
    </row>
    <row r="1804" spans="1:9" ht="19.5" x14ac:dyDescent="0.2">
      <c r="A1804" s="37" t="s">
        <v>62</v>
      </c>
      <c r="B1804" s="38" t="s">
        <v>3245</v>
      </c>
      <c r="C1804" s="39" t="s">
        <v>65</v>
      </c>
      <c r="D1804" s="39" t="s">
        <v>3111</v>
      </c>
      <c r="E1804" s="38" t="s">
        <v>67</v>
      </c>
      <c r="F1804" s="38" t="s">
        <v>6</v>
      </c>
      <c r="G1804" s="39">
        <v>88.65</v>
      </c>
      <c r="H1804" s="40">
        <v>88.65</v>
      </c>
      <c r="I1804" s="196"/>
    </row>
    <row r="1805" spans="1:9" x14ac:dyDescent="0.2">
      <c r="A1805" s="37" t="s">
        <v>2319</v>
      </c>
      <c r="B1805" s="38" t="s">
        <v>2990</v>
      </c>
      <c r="C1805" s="39" t="s">
        <v>58</v>
      </c>
      <c r="D1805" s="39" t="s">
        <v>2991</v>
      </c>
      <c r="E1805" s="38" t="s">
        <v>2633</v>
      </c>
      <c r="F1805" s="38" t="s">
        <v>3728</v>
      </c>
      <c r="G1805" s="39">
        <v>21.65</v>
      </c>
      <c r="H1805" s="40">
        <v>2.72</v>
      </c>
      <c r="I1805" s="196"/>
    </row>
    <row r="1806" spans="1:9" x14ac:dyDescent="0.2">
      <c r="A1806" s="37" t="s">
        <v>2319</v>
      </c>
      <c r="B1806" s="38" t="s">
        <v>2985</v>
      </c>
      <c r="C1806" s="39" t="s">
        <v>58</v>
      </c>
      <c r="D1806" s="39" t="s">
        <v>2986</v>
      </c>
      <c r="E1806" s="38" t="s">
        <v>2633</v>
      </c>
      <c r="F1806" s="38" t="s">
        <v>3728</v>
      </c>
      <c r="G1806" s="39">
        <v>29.06</v>
      </c>
      <c r="H1806" s="40">
        <v>3.66</v>
      </c>
      <c r="I1806" s="196"/>
    </row>
    <row r="1807" spans="1:9" x14ac:dyDescent="0.2">
      <c r="A1807" s="37" t="s">
        <v>77</v>
      </c>
      <c r="B1807" s="38" t="s">
        <v>1896</v>
      </c>
      <c r="C1807" s="39" t="s">
        <v>58</v>
      </c>
      <c r="D1807" s="39" t="s">
        <v>1897</v>
      </c>
      <c r="E1807" s="38" t="s">
        <v>67</v>
      </c>
      <c r="F1807" s="38" t="s">
        <v>3084</v>
      </c>
      <c r="G1807" s="39">
        <v>0.35</v>
      </c>
      <c r="H1807" s="40">
        <v>5.88</v>
      </c>
      <c r="I1807" s="196"/>
    </row>
    <row r="1808" spans="1:9" x14ac:dyDescent="0.2">
      <c r="A1808" s="37" t="s">
        <v>77</v>
      </c>
      <c r="B1808" s="38" t="s">
        <v>3729</v>
      </c>
      <c r="C1808" s="39" t="s">
        <v>3024</v>
      </c>
      <c r="D1808" s="39" t="s">
        <v>3730</v>
      </c>
      <c r="E1808" s="38" t="s">
        <v>67</v>
      </c>
      <c r="F1808" s="38" t="s">
        <v>6</v>
      </c>
      <c r="G1808" s="39">
        <v>3.07</v>
      </c>
      <c r="H1808" s="40">
        <v>3.07</v>
      </c>
      <c r="I1808" s="196"/>
    </row>
    <row r="1809" spans="1:9" ht="19.5" x14ac:dyDescent="0.2">
      <c r="A1809" s="37" t="s">
        <v>77</v>
      </c>
      <c r="B1809" s="38" t="s">
        <v>3085</v>
      </c>
      <c r="C1809" s="39" t="s">
        <v>65</v>
      </c>
      <c r="D1809" s="39" t="s">
        <v>3086</v>
      </c>
      <c r="E1809" s="38" t="s">
        <v>67</v>
      </c>
      <c r="F1809" s="38" t="s">
        <v>3084</v>
      </c>
      <c r="G1809" s="39">
        <v>0.8</v>
      </c>
      <c r="H1809" s="40">
        <v>13.44</v>
      </c>
      <c r="I1809" s="196"/>
    </row>
    <row r="1810" spans="1:9" ht="19.5" x14ac:dyDescent="0.2">
      <c r="A1810" s="37" t="s">
        <v>77</v>
      </c>
      <c r="B1810" s="38" t="s">
        <v>3091</v>
      </c>
      <c r="C1810" s="39" t="s">
        <v>58</v>
      </c>
      <c r="D1810" s="39" t="s">
        <v>3092</v>
      </c>
      <c r="E1810" s="38" t="s">
        <v>67</v>
      </c>
      <c r="F1810" s="38" t="s">
        <v>3093</v>
      </c>
      <c r="G1810" s="39">
        <v>1.63</v>
      </c>
      <c r="H1810" s="40">
        <v>54.76</v>
      </c>
      <c r="I1810" s="196"/>
    </row>
    <row r="1811" spans="1:9" ht="19.5" x14ac:dyDescent="0.2">
      <c r="A1811" s="37" t="s">
        <v>77</v>
      </c>
      <c r="B1811" s="38" t="s">
        <v>3095</v>
      </c>
      <c r="C1811" s="39" t="s">
        <v>65</v>
      </c>
      <c r="D1811" s="39" t="s">
        <v>3096</v>
      </c>
      <c r="E1811" s="38" t="s">
        <v>3033</v>
      </c>
      <c r="F1811" s="38" t="s">
        <v>12</v>
      </c>
      <c r="G1811" s="39">
        <v>1.28</v>
      </c>
      <c r="H1811" s="40">
        <v>5.12</v>
      </c>
      <c r="I1811" s="196"/>
    </row>
    <row r="1812" spans="1:9" ht="19.5" x14ac:dyDescent="0.2">
      <c r="A1812" s="37" t="s">
        <v>62</v>
      </c>
      <c r="B1812" s="38" t="s">
        <v>3110</v>
      </c>
      <c r="C1812" s="39" t="s">
        <v>65</v>
      </c>
      <c r="D1812" s="39" t="s">
        <v>3111</v>
      </c>
      <c r="E1812" s="38" t="s">
        <v>67</v>
      </c>
      <c r="F1812" s="38" t="s">
        <v>6</v>
      </c>
      <c r="G1812" s="39">
        <v>89.31</v>
      </c>
      <c r="H1812" s="40">
        <v>89.31</v>
      </c>
      <c r="I1812" s="196"/>
    </row>
    <row r="1813" spans="1:9" x14ac:dyDescent="0.2">
      <c r="A1813" s="37" t="s">
        <v>2319</v>
      </c>
      <c r="B1813" s="38" t="s">
        <v>2990</v>
      </c>
      <c r="C1813" s="39" t="s">
        <v>58</v>
      </c>
      <c r="D1813" s="39" t="s">
        <v>2991</v>
      </c>
      <c r="E1813" s="38" t="s">
        <v>2633</v>
      </c>
      <c r="F1813" s="38" t="s">
        <v>3728</v>
      </c>
      <c r="G1813" s="39">
        <v>21.65</v>
      </c>
      <c r="H1813" s="40">
        <v>2.72</v>
      </c>
      <c r="I1813" s="196"/>
    </row>
    <row r="1814" spans="1:9" x14ac:dyDescent="0.2">
      <c r="A1814" s="37" t="s">
        <v>2319</v>
      </c>
      <c r="B1814" s="38" t="s">
        <v>2985</v>
      </c>
      <c r="C1814" s="39" t="s">
        <v>58</v>
      </c>
      <c r="D1814" s="39" t="s">
        <v>2986</v>
      </c>
      <c r="E1814" s="38" t="s">
        <v>2633</v>
      </c>
      <c r="F1814" s="38" t="s">
        <v>3728</v>
      </c>
      <c r="G1814" s="39">
        <v>29.06</v>
      </c>
      <c r="H1814" s="40">
        <v>3.66</v>
      </c>
      <c r="I1814" s="196"/>
    </row>
    <row r="1815" spans="1:9" x14ac:dyDescent="0.2">
      <c r="A1815" s="37" t="s">
        <v>77</v>
      </c>
      <c r="B1815" s="38" t="s">
        <v>1896</v>
      </c>
      <c r="C1815" s="39" t="s">
        <v>58</v>
      </c>
      <c r="D1815" s="39" t="s">
        <v>1897</v>
      </c>
      <c r="E1815" s="38" t="s">
        <v>67</v>
      </c>
      <c r="F1815" s="38" t="s">
        <v>3084</v>
      </c>
      <c r="G1815" s="39">
        <v>0.35</v>
      </c>
      <c r="H1815" s="40">
        <v>5.88</v>
      </c>
      <c r="I1815" s="196"/>
    </row>
    <row r="1816" spans="1:9" ht="19.5" x14ac:dyDescent="0.2">
      <c r="A1816" s="37" t="s">
        <v>77</v>
      </c>
      <c r="B1816" s="38" t="s">
        <v>3095</v>
      </c>
      <c r="C1816" s="39" t="s">
        <v>65</v>
      </c>
      <c r="D1816" s="39" t="s">
        <v>3096</v>
      </c>
      <c r="E1816" s="38" t="s">
        <v>3033</v>
      </c>
      <c r="F1816" s="38" t="s">
        <v>12</v>
      </c>
      <c r="G1816" s="39">
        <v>1.28</v>
      </c>
      <c r="H1816" s="40">
        <v>5.12</v>
      </c>
      <c r="I1816" s="196"/>
    </row>
    <row r="1817" spans="1:9" ht="19.5" x14ac:dyDescent="0.2">
      <c r="A1817" s="37" t="s">
        <v>77</v>
      </c>
      <c r="B1817" s="38" t="s">
        <v>3085</v>
      </c>
      <c r="C1817" s="39" t="s">
        <v>65</v>
      </c>
      <c r="D1817" s="39" t="s">
        <v>3086</v>
      </c>
      <c r="E1817" s="38" t="s">
        <v>67</v>
      </c>
      <c r="F1817" s="38" t="s">
        <v>3084</v>
      </c>
      <c r="G1817" s="39">
        <v>0.8</v>
      </c>
      <c r="H1817" s="40">
        <v>13.44</v>
      </c>
      <c r="I1817" s="196"/>
    </row>
    <row r="1818" spans="1:9" ht="19.5" x14ac:dyDescent="0.2">
      <c r="A1818" s="37" t="s">
        <v>77</v>
      </c>
      <c r="B1818" s="38" t="s">
        <v>3731</v>
      </c>
      <c r="C1818" s="39" t="s">
        <v>65</v>
      </c>
      <c r="D1818" s="39" t="s">
        <v>3732</v>
      </c>
      <c r="E1818" s="38" t="s">
        <v>67</v>
      </c>
      <c r="F1818" s="38" t="s">
        <v>6</v>
      </c>
      <c r="G1818" s="39">
        <v>3.73</v>
      </c>
      <c r="H1818" s="40">
        <v>3.73</v>
      </c>
      <c r="I1818" s="196"/>
    </row>
    <row r="1819" spans="1:9" ht="19.5" x14ac:dyDescent="0.2">
      <c r="A1819" s="37" t="s">
        <v>77</v>
      </c>
      <c r="B1819" s="38" t="s">
        <v>3091</v>
      </c>
      <c r="C1819" s="39" t="s">
        <v>58</v>
      </c>
      <c r="D1819" s="39" t="s">
        <v>3092</v>
      </c>
      <c r="E1819" s="38" t="s">
        <v>67</v>
      </c>
      <c r="F1819" s="38" t="s">
        <v>3093</v>
      </c>
      <c r="G1819" s="39">
        <v>1.63</v>
      </c>
      <c r="H1819" s="40">
        <v>54.76</v>
      </c>
      <c r="I1819" s="196"/>
    </row>
    <row r="1820" spans="1:9" ht="19.5" x14ac:dyDescent="0.2">
      <c r="A1820" s="37" t="s">
        <v>62</v>
      </c>
      <c r="B1820" s="38" t="s">
        <v>3591</v>
      </c>
      <c r="C1820" s="39" t="s">
        <v>65</v>
      </c>
      <c r="D1820" s="39" t="s">
        <v>3592</v>
      </c>
      <c r="E1820" s="38" t="s">
        <v>67</v>
      </c>
      <c r="F1820" s="38" t="s">
        <v>6</v>
      </c>
      <c r="G1820" s="39">
        <v>10.74</v>
      </c>
      <c r="H1820" s="40">
        <v>10.74</v>
      </c>
      <c r="I1820" s="196"/>
    </row>
    <row r="1821" spans="1:9" x14ac:dyDescent="0.2">
      <c r="A1821" s="37" t="s">
        <v>2319</v>
      </c>
      <c r="B1821" s="38" t="s">
        <v>2990</v>
      </c>
      <c r="C1821" s="39" t="s">
        <v>58</v>
      </c>
      <c r="D1821" s="39" t="s">
        <v>2991</v>
      </c>
      <c r="E1821" s="38" t="s">
        <v>2633</v>
      </c>
      <c r="F1821" s="38" t="s">
        <v>3733</v>
      </c>
      <c r="G1821" s="39">
        <v>21.65</v>
      </c>
      <c r="H1821" s="40">
        <v>3.95</v>
      </c>
      <c r="I1821" s="196"/>
    </row>
    <row r="1822" spans="1:9" x14ac:dyDescent="0.2">
      <c r="A1822" s="37" t="s">
        <v>2319</v>
      </c>
      <c r="B1822" s="38" t="s">
        <v>2985</v>
      </c>
      <c r="C1822" s="39" t="s">
        <v>58</v>
      </c>
      <c r="D1822" s="39" t="s">
        <v>2986</v>
      </c>
      <c r="E1822" s="38" t="s">
        <v>2633</v>
      </c>
      <c r="F1822" s="38" t="s">
        <v>3733</v>
      </c>
      <c r="G1822" s="39">
        <v>29.06</v>
      </c>
      <c r="H1822" s="40">
        <v>5.3</v>
      </c>
      <c r="I1822" s="196"/>
    </row>
    <row r="1823" spans="1:9" ht="19.5" x14ac:dyDescent="0.2">
      <c r="A1823" s="37" t="s">
        <v>77</v>
      </c>
      <c r="B1823" s="38" t="s">
        <v>3734</v>
      </c>
      <c r="C1823" s="39" t="s">
        <v>58</v>
      </c>
      <c r="D1823" s="39" t="s">
        <v>3735</v>
      </c>
      <c r="E1823" s="38" t="s">
        <v>67</v>
      </c>
      <c r="F1823" s="38" t="s">
        <v>6</v>
      </c>
      <c r="G1823" s="39">
        <v>1.49</v>
      </c>
      <c r="H1823" s="40">
        <v>1.49</v>
      </c>
      <c r="I1823" s="196"/>
    </row>
    <row r="1824" spans="1:9" ht="19.5" x14ac:dyDescent="0.2">
      <c r="A1824" s="37" t="s">
        <v>62</v>
      </c>
      <c r="B1824" s="38" t="s">
        <v>2761</v>
      </c>
      <c r="C1824" s="39" t="s">
        <v>65</v>
      </c>
      <c r="D1824" s="39" t="s">
        <v>2762</v>
      </c>
      <c r="E1824" s="38" t="s">
        <v>67</v>
      </c>
      <c r="F1824" s="38" t="s">
        <v>6</v>
      </c>
      <c r="G1824" s="39">
        <v>530.30999999999995</v>
      </c>
      <c r="H1824" s="40">
        <v>530.30999999999995</v>
      </c>
      <c r="I1824" s="196"/>
    </row>
    <row r="1825" spans="1:9" x14ac:dyDescent="0.2">
      <c r="A1825" s="37" t="s">
        <v>2319</v>
      </c>
      <c r="B1825" s="38" t="s">
        <v>2763</v>
      </c>
      <c r="C1825" s="39" t="s">
        <v>58</v>
      </c>
      <c r="D1825" s="39" t="s">
        <v>2764</v>
      </c>
      <c r="E1825" s="38" t="s">
        <v>2633</v>
      </c>
      <c r="F1825" s="38" t="s">
        <v>3736</v>
      </c>
      <c r="G1825" s="39">
        <v>24.27</v>
      </c>
      <c r="H1825" s="40">
        <v>37.520000000000003</v>
      </c>
      <c r="I1825" s="196"/>
    </row>
    <row r="1826" spans="1:9" x14ac:dyDescent="0.2">
      <c r="A1826" s="37" t="s">
        <v>2319</v>
      </c>
      <c r="B1826" s="38" t="s">
        <v>2635</v>
      </c>
      <c r="C1826" s="39" t="s">
        <v>58</v>
      </c>
      <c r="D1826" s="39" t="s">
        <v>2636</v>
      </c>
      <c r="E1826" s="38" t="s">
        <v>2633</v>
      </c>
      <c r="F1826" s="38" t="s">
        <v>3737</v>
      </c>
      <c r="G1826" s="39">
        <v>20.74</v>
      </c>
      <c r="H1826" s="40">
        <v>16.03</v>
      </c>
      <c r="I1826" s="196"/>
    </row>
    <row r="1827" spans="1:9" ht="19.5" x14ac:dyDescent="0.2">
      <c r="A1827" s="37" t="s">
        <v>77</v>
      </c>
      <c r="B1827" s="38" t="s">
        <v>2748</v>
      </c>
      <c r="C1827" s="39" t="s">
        <v>58</v>
      </c>
      <c r="D1827" s="39" t="s">
        <v>2749</v>
      </c>
      <c r="E1827" s="38" t="s">
        <v>67</v>
      </c>
      <c r="F1827" s="38" t="s">
        <v>10</v>
      </c>
      <c r="G1827" s="39">
        <v>27.96</v>
      </c>
      <c r="H1827" s="40">
        <v>83.88</v>
      </c>
      <c r="I1827" s="196"/>
    </row>
    <row r="1828" spans="1:9" x14ac:dyDescent="0.2">
      <c r="A1828" s="37" t="s">
        <v>77</v>
      </c>
      <c r="B1828" s="38" t="s">
        <v>3738</v>
      </c>
      <c r="C1828" s="39" t="s">
        <v>58</v>
      </c>
      <c r="D1828" s="39" t="s">
        <v>3739</v>
      </c>
      <c r="E1828" s="38" t="s">
        <v>67</v>
      </c>
      <c r="F1828" s="38" t="s">
        <v>3740</v>
      </c>
      <c r="G1828" s="39">
        <v>0.06</v>
      </c>
      <c r="H1828" s="40">
        <v>1.18</v>
      </c>
      <c r="I1828" s="196"/>
    </row>
    <row r="1829" spans="1:9" ht="29.25" x14ac:dyDescent="0.2">
      <c r="A1829" s="37" t="s">
        <v>77</v>
      </c>
      <c r="B1829" s="38" t="s">
        <v>3741</v>
      </c>
      <c r="C1829" s="39" t="s">
        <v>58</v>
      </c>
      <c r="D1829" s="39" t="s">
        <v>3742</v>
      </c>
      <c r="E1829" s="38" t="s">
        <v>67</v>
      </c>
      <c r="F1829" s="38" t="s">
        <v>6</v>
      </c>
      <c r="G1829" s="39">
        <v>391.7</v>
      </c>
      <c r="H1829" s="40">
        <v>391.7</v>
      </c>
      <c r="I1829" s="196"/>
    </row>
    <row r="1830" spans="1:9" ht="19.5" x14ac:dyDescent="0.2">
      <c r="A1830" s="37" t="s">
        <v>62</v>
      </c>
      <c r="B1830" s="38" t="s">
        <v>3068</v>
      </c>
      <c r="C1830" s="39" t="s">
        <v>65</v>
      </c>
      <c r="D1830" s="39" t="s">
        <v>3069</v>
      </c>
      <c r="E1830" s="38" t="s">
        <v>67</v>
      </c>
      <c r="F1830" s="38" t="s">
        <v>6</v>
      </c>
      <c r="G1830" s="39">
        <v>1560</v>
      </c>
      <c r="H1830" s="40">
        <v>1560</v>
      </c>
      <c r="I1830" s="196"/>
    </row>
    <row r="1831" spans="1:9" x14ac:dyDescent="0.2">
      <c r="A1831" s="37" t="s">
        <v>2319</v>
      </c>
      <c r="B1831" s="38" t="s">
        <v>2990</v>
      </c>
      <c r="C1831" s="39" t="s">
        <v>58</v>
      </c>
      <c r="D1831" s="39" t="s">
        <v>2991</v>
      </c>
      <c r="E1831" s="38" t="s">
        <v>2633</v>
      </c>
      <c r="F1831" s="38" t="s">
        <v>16</v>
      </c>
      <c r="G1831" s="39">
        <v>21.65</v>
      </c>
      <c r="H1831" s="40">
        <v>129.9</v>
      </c>
      <c r="I1831" s="196"/>
    </row>
    <row r="1832" spans="1:9" x14ac:dyDescent="0.2">
      <c r="A1832" s="37" t="s">
        <v>2319</v>
      </c>
      <c r="B1832" s="38" t="s">
        <v>2985</v>
      </c>
      <c r="C1832" s="39" t="s">
        <v>58</v>
      </c>
      <c r="D1832" s="39" t="s">
        <v>2986</v>
      </c>
      <c r="E1832" s="38" t="s">
        <v>2633</v>
      </c>
      <c r="F1832" s="38" t="s">
        <v>16</v>
      </c>
      <c r="G1832" s="39">
        <v>29.06</v>
      </c>
      <c r="H1832" s="40">
        <v>174.36</v>
      </c>
      <c r="I1832" s="196"/>
    </row>
    <row r="1833" spans="1:9" x14ac:dyDescent="0.2">
      <c r="A1833" s="37" t="s">
        <v>77</v>
      </c>
      <c r="B1833" s="38" t="s">
        <v>3050</v>
      </c>
      <c r="C1833" s="39" t="s">
        <v>58</v>
      </c>
      <c r="D1833" s="39" t="s">
        <v>3051</v>
      </c>
      <c r="E1833" s="38" t="s">
        <v>107</v>
      </c>
      <c r="F1833" s="38" t="s">
        <v>3743</v>
      </c>
      <c r="G1833" s="39">
        <v>105.16</v>
      </c>
      <c r="H1833" s="40">
        <v>2.11</v>
      </c>
      <c r="I1833" s="196"/>
    </row>
    <row r="1834" spans="1:9" x14ac:dyDescent="0.2">
      <c r="A1834" s="37" t="s">
        <v>77</v>
      </c>
      <c r="B1834" s="38" t="s">
        <v>3602</v>
      </c>
      <c r="C1834" s="39" t="s">
        <v>58</v>
      </c>
      <c r="D1834" s="39" t="s">
        <v>3603</v>
      </c>
      <c r="E1834" s="38" t="s">
        <v>107</v>
      </c>
      <c r="F1834" s="38" t="s">
        <v>3744</v>
      </c>
      <c r="G1834" s="39">
        <v>105.72</v>
      </c>
      <c r="H1834" s="40">
        <v>6.36</v>
      </c>
      <c r="I1834" s="196"/>
    </row>
    <row r="1835" spans="1:9" x14ac:dyDescent="0.2">
      <c r="A1835" s="37" t="s">
        <v>77</v>
      </c>
      <c r="B1835" s="38" t="s">
        <v>2669</v>
      </c>
      <c r="C1835" s="39" t="s">
        <v>58</v>
      </c>
      <c r="D1835" s="39" t="s">
        <v>2670</v>
      </c>
      <c r="E1835" s="38" t="s">
        <v>107</v>
      </c>
      <c r="F1835" s="38" t="s">
        <v>3745</v>
      </c>
      <c r="G1835" s="39">
        <v>84</v>
      </c>
      <c r="H1835" s="40">
        <v>11</v>
      </c>
      <c r="I1835" s="196"/>
    </row>
    <row r="1836" spans="1:9" ht="19.5" x14ac:dyDescent="0.2">
      <c r="A1836" s="37" t="s">
        <v>77</v>
      </c>
      <c r="B1836" s="38" t="s">
        <v>3746</v>
      </c>
      <c r="C1836" s="39" t="s">
        <v>58</v>
      </c>
      <c r="D1836" s="39" t="s">
        <v>3747</v>
      </c>
      <c r="E1836" s="38" t="s">
        <v>67</v>
      </c>
      <c r="F1836" s="38" t="s">
        <v>6</v>
      </c>
      <c r="G1836" s="39">
        <v>1236.27</v>
      </c>
      <c r="H1836" s="40">
        <v>1236.27</v>
      </c>
      <c r="I1836" s="196"/>
    </row>
    <row r="1837" spans="1:9" x14ac:dyDescent="0.2">
      <c r="A1837" s="37" t="s">
        <v>62</v>
      </c>
      <c r="B1837" s="38" t="s">
        <v>3553</v>
      </c>
      <c r="C1837" s="39" t="s">
        <v>65</v>
      </c>
      <c r="D1837" s="39" t="s">
        <v>3554</v>
      </c>
      <c r="E1837" s="38" t="s">
        <v>2008</v>
      </c>
      <c r="F1837" s="38" t="s">
        <v>6</v>
      </c>
      <c r="G1837" s="39">
        <v>52.02</v>
      </c>
      <c r="H1837" s="40">
        <v>52.02</v>
      </c>
      <c r="I1837" s="196"/>
    </row>
    <row r="1838" spans="1:9" x14ac:dyDescent="0.2">
      <c r="A1838" s="37" t="s">
        <v>2319</v>
      </c>
      <c r="B1838" s="38" t="s">
        <v>2665</v>
      </c>
      <c r="C1838" s="39" t="s">
        <v>58</v>
      </c>
      <c r="D1838" s="39" t="s">
        <v>2666</v>
      </c>
      <c r="E1838" s="38" t="s">
        <v>2633</v>
      </c>
      <c r="F1838" s="38" t="s">
        <v>3748</v>
      </c>
      <c r="G1838" s="39">
        <v>21.61</v>
      </c>
      <c r="H1838" s="40">
        <v>7.74</v>
      </c>
      <c r="I1838" s="196"/>
    </row>
    <row r="1839" spans="1:9" x14ac:dyDescent="0.2">
      <c r="A1839" s="37" t="s">
        <v>2319</v>
      </c>
      <c r="B1839" s="38" t="s">
        <v>2659</v>
      </c>
      <c r="C1839" s="39" t="s">
        <v>58</v>
      </c>
      <c r="D1839" s="39" t="s">
        <v>2660</v>
      </c>
      <c r="E1839" s="38" t="s">
        <v>2633</v>
      </c>
      <c r="F1839" s="38" t="s">
        <v>3748</v>
      </c>
      <c r="G1839" s="39">
        <v>26.53</v>
      </c>
      <c r="H1839" s="40">
        <v>9.5</v>
      </c>
      <c r="I1839" s="196"/>
    </row>
    <row r="1840" spans="1:9" x14ac:dyDescent="0.2">
      <c r="A1840" s="37" t="s">
        <v>77</v>
      </c>
      <c r="B1840" s="38" t="s">
        <v>2791</v>
      </c>
      <c r="C1840" s="39" t="s">
        <v>58</v>
      </c>
      <c r="D1840" s="39" t="s">
        <v>2792</v>
      </c>
      <c r="E1840" s="38" t="s">
        <v>2008</v>
      </c>
      <c r="F1840" s="38" t="s">
        <v>6</v>
      </c>
      <c r="G1840" s="39">
        <v>34.65</v>
      </c>
      <c r="H1840" s="40">
        <v>34.65</v>
      </c>
      <c r="I1840" s="196"/>
    </row>
    <row r="1841" spans="1:9" ht="19.5" x14ac:dyDescent="0.2">
      <c r="A1841" s="37" t="s">
        <v>77</v>
      </c>
      <c r="B1841" s="38" t="s">
        <v>3749</v>
      </c>
      <c r="C1841" s="39" t="s">
        <v>58</v>
      </c>
      <c r="D1841" s="39" t="s">
        <v>3750</v>
      </c>
      <c r="E1841" s="38" t="s">
        <v>67</v>
      </c>
      <c r="F1841" s="38" t="s">
        <v>3751</v>
      </c>
      <c r="G1841" s="39">
        <v>1388.96</v>
      </c>
      <c r="H1841" s="40">
        <v>0.13</v>
      </c>
      <c r="I1841" s="196"/>
    </row>
    <row r="1842" spans="1:9" x14ac:dyDescent="0.2">
      <c r="A1842" s="37" t="s">
        <v>62</v>
      </c>
      <c r="B1842" s="38" t="s">
        <v>3066</v>
      </c>
      <c r="C1842" s="39" t="s">
        <v>65</v>
      </c>
      <c r="D1842" s="39" t="s">
        <v>3067</v>
      </c>
      <c r="E1842" s="38" t="s">
        <v>67</v>
      </c>
      <c r="F1842" s="38" t="s">
        <v>6</v>
      </c>
      <c r="G1842" s="39">
        <v>15.2</v>
      </c>
      <c r="H1842" s="40">
        <v>15.2</v>
      </c>
      <c r="I1842" s="196"/>
    </row>
    <row r="1843" spans="1:9" x14ac:dyDescent="0.2">
      <c r="A1843" s="37" t="s">
        <v>2319</v>
      </c>
      <c r="B1843" s="38" t="s">
        <v>2990</v>
      </c>
      <c r="C1843" s="39" t="s">
        <v>58</v>
      </c>
      <c r="D1843" s="39" t="s">
        <v>2991</v>
      </c>
      <c r="E1843" s="38" t="s">
        <v>2633</v>
      </c>
      <c r="F1843" s="38" t="s">
        <v>2964</v>
      </c>
      <c r="G1843" s="39">
        <v>21.65</v>
      </c>
      <c r="H1843" s="40">
        <v>6.49</v>
      </c>
      <c r="I1843" s="196"/>
    </row>
    <row r="1844" spans="1:9" x14ac:dyDescent="0.2">
      <c r="A1844" s="37" t="s">
        <v>2319</v>
      </c>
      <c r="B1844" s="38" t="s">
        <v>2985</v>
      </c>
      <c r="C1844" s="39" t="s">
        <v>58</v>
      </c>
      <c r="D1844" s="39" t="s">
        <v>2986</v>
      </c>
      <c r="E1844" s="38" t="s">
        <v>2633</v>
      </c>
      <c r="F1844" s="38" t="s">
        <v>2964</v>
      </c>
      <c r="G1844" s="39">
        <v>29.06</v>
      </c>
      <c r="H1844" s="40">
        <v>8.7100000000000009</v>
      </c>
      <c r="I1844" s="39"/>
    </row>
  </sheetData>
  <mergeCells count="2">
    <mergeCell ref="A1:H1"/>
    <mergeCell ref="A2:H2"/>
  </mergeCells>
  <conditionalFormatting sqref="A3">
    <cfRule type="expression" dxfId="157" priority="2">
      <formula>$A3="Composições Auxiliares"</formula>
    </cfRule>
    <cfRule type="expression" dxfId="156" priority="4">
      <formula>$A3="Insumo"</formula>
    </cfRule>
  </conditionalFormatting>
  <conditionalFormatting sqref="A3:I1844">
    <cfRule type="expression" dxfId="155" priority="1">
      <formula>$B3=""</formula>
    </cfRule>
    <cfRule type="expression" dxfId="154" priority="3">
      <formula>$B3="Código"</formula>
    </cfRule>
    <cfRule type="expression" dxfId="153" priority="5">
      <formula>$A3="Composição Auxiliar"</formula>
    </cfRule>
    <cfRule type="expression" dxfId="152" priority="6">
      <formula>$A3="Composição"</formula>
    </cfRule>
  </conditionalFormatting>
  <printOptions horizontalCentered="1"/>
  <pageMargins left="0.78740157480314998" right="0.70866141732283505" top="0.98425196850393704" bottom="0.70866141732283505" header="0.39370078740157499" footer="0.196850393700787"/>
  <pageSetup paperSize="9" scale="85" orientation="landscape"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21/10/2025</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U114"/>
  <sheetViews>
    <sheetView showZeros="0" view="pageBreakPreview" zoomScale="85" zoomScaleNormal="100" zoomScaleSheetLayoutView="85" zoomScalePageLayoutView="70" workbookViewId="0">
      <selection activeCell="F110" sqref="F110"/>
    </sheetView>
  </sheetViews>
  <sheetFormatPr defaultRowHeight="14.25" x14ac:dyDescent="0.25"/>
  <cols>
    <col min="1" max="1" width="7.85546875" style="43" customWidth="1"/>
    <col min="2" max="2" width="24.85546875" style="43" customWidth="1"/>
    <col min="3" max="3" width="8.42578125" style="43" customWidth="1"/>
    <col min="4" max="4" width="16.140625" style="43" bestFit="1" customWidth="1"/>
    <col min="5" max="7" width="11.5703125" style="43" bestFit="1" customWidth="1"/>
    <col min="8" max="44" width="13.42578125" style="43" bestFit="1" customWidth="1"/>
    <col min="45" max="45" width="9.7109375" style="43" customWidth="1"/>
    <col min="46" max="46" width="13.85546875" style="43" bestFit="1" customWidth="1"/>
    <col min="47" max="53" width="13.7109375" style="43" customWidth="1"/>
    <col min="54" max="60" width="13.7109375" style="43" bestFit="1" customWidth="1"/>
    <col min="61" max="16384" width="9.140625" style="43"/>
  </cols>
  <sheetData>
    <row r="1" spans="1:47" ht="12" customHeight="1" thickBot="1" x14ac:dyDescent="0.3">
      <c r="A1" s="252" t="s">
        <v>3752</v>
      </c>
      <c r="B1" s="252"/>
      <c r="C1" s="252"/>
      <c r="D1" s="252"/>
      <c r="E1" s="252"/>
      <c r="F1" s="252"/>
      <c r="G1" s="252"/>
      <c r="H1" s="252"/>
      <c r="I1" s="252"/>
      <c r="J1" s="252"/>
      <c r="K1" s="252"/>
      <c r="L1" s="252"/>
      <c r="M1" s="252"/>
      <c r="N1" s="252"/>
      <c r="O1" s="252"/>
      <c r="P1" s="252"/>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37"/>
      <c r="AR1" s="237"/>
      <c r="AS1" s="42"/>
      <c r="AU1" s="44" t="s">
        <v>0</v>
      </c>
    </row>
    <row r="2" spans="1:47" ht="14.25" customHeight="1" x14ac:dyDescent="0.25">
      <c r="A2" s="276" t="s">
        <v>4175</v>
      </c>
      <c r="B2" s="276"/>
      <c r="C2" s="276"/>
      <c r="D2" s="276"/>
      <c r="E2" s="276"/>
      <c r="F2" s="276"/>
      <c r="G2" s="275" t="s">
        <v>3950</v>
      </c>
      <c r="H2" s="275"/>
      <c r="I2" s="275"/>
      <c r="J2" s="275"/>
      <c r="K2" s="276" t="s">
        <v>4175</v>
      </c>
      <c r="L2" s="276"/>
      <c r="M2" s="276"/>
      <c r="N2" s="276"/>
      <c r="O2" s="276"/>
      <c r="P2" s="276"/>
      <c r="Q2" s="275" t="s">
        <v>3950</v>
      </c>
      <c r="R2" s="275"/>
      <c r="S2" s="275"/>
      <c r="T2" s="275"/>
      <c r="U2" s="273" t="s">
        <v>4175</v>
      </c>
      <c r="V2" s="273"/>
      <c r="W2" s="273"/>
      <c r="X2" s="273"/>
      <c r="Y2" s="275" t="s">
        <v>3950</v>
      </c>
      <c r="Z2" s="275"/>
      <c r="AA2" s="275"/>
      <c r="AB2" s="275"/>
      <c r="AC2" s="273" t="s">
        <v>4175</v>
      </c>
      <c r="AD2" s="273"/>
      <c r="AE2" s="273"/>
      <c r="AF2" s="273"/>
      <c r="AG2" s="275" t="s">
        <v>3950</v>
      </c>
      <c r="AH2" s="275"/>
      <c r="AI2" s="275"/>
      <c r="AJ2" s="275"/>
      <c r="AK2" s="273" t="s">
        <v>4175</v>
      </c>
      <c r="AL2" s="273"/>
      <c r="AM2" s="273"/>
      <c r="AN2" s="273"/>
      <c r="AO2" s="275" t="s">
        <v>3950</v>
      </c>
      <c r="AP2" s="275"/>
      <c r="AQ2" s="275"/>
      <c r="AR2" s="275"/>
      <c r="AS2" s="45"/>
    </row>
    <row r="3" spans="1:47" ht="14.25" customHeight="1" x14ac:dyDescent="0.25">
      <c r="A3" s="277"/>
      <c r="B3" s="277"/>
      <c r="C3" s="277"/>
      <c r="D3" s="277"/>
      <c r="E3" s="277"/>
      <c r="F3" s="277"/>
      <c r="G3" s="272"/>
      <c r="H3" s="272"/>
      <c r="I3" s="272"/>
      <c r="J3" s="272"/>
      <c r="K3" s="277"/>
      <c r="L3" s="277"/>
      <c r="M3" s="277"/>
      <c r="N3" s="277"/>
      <c r="O3" s="277"/>
      <c r="P3" s="277"/>
      <c r="Q3" s="272"/>
      <c r="R3" s="272"/>
      <c r="S3" s="272"/>
      <c r="T3" s="272"/>
      <c r="U3" s="274"/>
      <c r="V3" s="274"/>
      <c r="W3" s="274"/>
      <c r="X3" s="274"/>
      <c r="Y3" s="272"/>
      <c r="Z3" s="272"/>
      <c r="AA3" s="272"/>
      <c r="AB3" s="272"/>
      <c r="AC3" s="274"/>
      <c r="AD3" s="274"/>
      <c r="AE3" s="274"/>
      <c r="AF3" s="274"/>
      <c r="AG3" s="272"/>
      <c r="AH3" s="272"/>
      <c r="AI3" s="272"/>
      <c r="AJ3" s="272"/>
      <c r="AK3" s="274"/>
      <c r="AL3" s="274"/>
      <c r="AM3" s="274"/>
      <c r="AN3" s="274"/>
      <c r="AO3" s="272"/>
      <c r="AP3" s="272"/>
      <c r="AQ3" s="272"/>
      <c r="AR3" s="272"/>
      <c r="AS3" s="46"/>
    </row>
    <row r="4" spans="1:47" ht="10.5" customHeight="1" x14ac:dyDescent="0.25">
      <c r="A4" s="238"/>
      <c r="B4" s="238"/>
      <c r="C4" s="238"/>
      <c r="D4" s="238"/>
      <c r="E4" s="269" t="s">
        <v>4170</v>
      </c>
      <c r="F4" s="270"/>
      <c r="G4" s="270"/>
      <c r="H4" s="270"/>
      <c r="I4" s="270"/>
      <c r="J4" s="270"/>
      <c r="K4" s="269" t="s">
        <v>4171</v>
      </c>
      <c r="L4" s="270"/>
      <c r="M4" s="270"/>
      <c r="N4" s="270"/>
      <c r="O4" s="270"/>
      <c r="P4" s="270"/>
      <c r="Q4" s="270"/>
      <c r="R4" s="270"/>
      <c r="S4" s="270"/>
      <c r="T4" s="270"/>
      <c r="U4" s="270" t="s">
        <v>4172</v>
      </c>
      <c r="V4" s="270"/>
      <c r="W4" s="270"/>
      <c r="X4" s="270"/>
      <c r="Y4" s="270"/>
      <c r="Z4" s="270"/>
      <c r="AA4" s="270"/>
      <c r="AB4" s="270"/>
      <c r="AC4" s="270" t="s">
        <v>4172</v>
      </c>
      <c r="AD4" s="270"/>
      <c r="AE4" s="270"/>
      <c r="AF4" s="270"/>
      <c r="AG4" s="270"/>
      <c r="AH4" s="270"/>
      <c r="AI4" s="270"/>
      <c r="AJ4" s="270"/>
      <c r="AK4" s="270" t="s">
        <v>4172</v>
      </c>
      <c r="AL4" s="270"/>
      <c r="AM4" s="270"/>
      <c r="AN4" s="271"/>
      <c r="AO4" s="269" t="s">
        <v>4173</v>
      </c>
      <c r="AP4" s="270"/>
      <c r="AQ4" s="270"/>
      <c r="AR4" s="271"/>
      <c r="AS4" s="46"/>
    </row>
    <row r="5" spans="1:47" ht="10.5" customHeight="1" x14ac:dyDescent="0.2">
      <c r="A5" s="47" t="s">
        <v>2</v>
      </c>
      <c r="B5" s="47" t="s">
        <v>3</v>
      </c>
      <c r="C5" s="48" t="s">
        <v>50</v>
      </c>
      <c r="D5" s="49" t="s">
        <v>3753</v>
      </c>
      <c r="E5" s="50" t="str">
        <f>(COLUMN()-COLUMN($D5))*30&amp;" DIAS"</f>
        <v>30 DIAS</v>
      </c>
      <c r="F5" s="50" t="str">
        <f t="shared" ref="F5:AR5" si="0">(COLUMN()-COLUMN($D5))*30&amp;" DIAS"</f>
        <v>60 DIAS</v>
      </c>
      <c r="G5" s="50" t="str">
        <f t="shared" si="0"/>
        <v>90 DIAS</v>
      </c>
      <c r="H5" s="50" t="str">
        <f t="shared" si="0"/>
        <v>120 DIAS</v>
      </c>
      <c r="I5" s="50" t="str">
        <f t="shared" si="0"/>
        <v>150 DIAS</v>
      </c>
      <c r="J5" s="50" t="str">
        <f t="shared" si="0"/>
        <v>180 DIAS</v>
      </c>
      <c r="K5" s="50" t="str">
        <f t="shared" si="0"/>
        <v>210 DIAS</v>
      </c>
      <c r="L5" s="50" t="str">
        <f t="shared" si="0"/>
        <v>240 DIAS</v>
      </c>
      <c r="M5" s="50" t="str">
        <f t="shared" si="0"/>
        <v>270 DIAS</v>
      </c>
      <c r="N5" s="50" t="str">
        <f t="shared" si="0"/>
        <v>300 DIAS</v>
      </c>
      <c r="O5" s="50" t="str">
        <f t="shared" si="0"/>
        <v>330 DIAS</v>
      </c>
      <c r="P5" s="50" t="str">
        <f t="shared" si="0"/>
        <v>360 DIAS</v>
      </c>
      <c r="Q5" s="50" t="str">
        <f t="shared" si="0"/>
        <v>390 DIAS</v>
      </c>
      <c r="R5" s="50" t="str">
        <f t="shared" si="0"/>
        <v>420 DIAS</v>
      </c>
      <c r="S5" s="50" t="str">
        <f t="shared" si="0"/>
        <v>450 DIAS</v>
      </c>
      <c r="T5" s="50" t="str">
        <f t="shared" si="0"/>
        <v>480 DIAS</v>
      </c>
      <c r="U5" s="50" t="str">
        <f t="shared" si="0"/>
        <v>510 DIAS</v>
      </c>
      <c r="V5" s="50" t="str">
        <f t="shared" si="0"/>
        <v>540 DIAS</v>
      </c>
      <c r="W5" s="50" t="str">
        <f t="shared" si="0"/>
        <v>570 DIAS</v>
      </c>
      <c r="X5" s="50" t="str">
        <f t="shared" si="0"/>
        <v>600 DIAS</v>
      </c>
      <c r="Y5" s="50" t="str">
        <f t="shared" si="0"/>
        <v>630 DIAS</v>
      </c>
      <c r="Z5" s="50" t="str">
        <f t="shared" si="0"/>
        <v>660 DIAS</v>
      </c>
      <c r="AA5" s="50" t="str">
        <f t="shared" si="0"/>
        <v>690 DIAS</v>
      </c>
      <c r="AB5" s="50" t="str">
        <f t="shared" si="0"/>
        <v>720 DIAS</v>
      </c>
      <c r="AC5" s="50" t="str">
        <f t="shared" si="0"/>
        <v>750 DIAS</v>
      </c>
      <c r="AD5" s="50" t="str">
        <f t="shared" si="0"/>
        <v>780 DIAS</v>
      </c>
      <c r="AE5" s="50" t="str">
        <f t="shared" si="0"/>
        <v>810 DIAS</v>
      </c>
      <c r="AF5" s="50" t="str">
        <f t="shared" si="0"/>
        <v>840 DIAS</v>
      </c>
      <c r="AG5" s="50" t="str">
        <f t="shared" si="0"/>
        <v>870 DIAS</v>
      </c>
      <c r="AH5" s="50" t="str">
        <f t="shared" si="0"/>
        <v>900 DIAS</v>
      </c>
      <c r="AI5" s="50" t="str">
        <f t="shared" si="0"/>
        <v>930 DIAS</v>
      </c>
      <c r="AJ5" s="50" t="str">
        <f t="shared" si="0"/>
        <v>960 DIAS</v>
      </c>
      <c r="AK5" s="50" t="str">
        <f t="shared" si="0"/>
        <v>990 DIAS</v>
      </c>
      <c r="AL5" s="50" t="str">
        <f t="shared" si="0"/>
        <v>1020 DIAS</v>
      </c>
      <c r="AM5" s="50" t="str">
        <f t="shared" si="0"/>
        <v>1050 DIAS</v>
      </c>
      <c r="AN5" s="50" t="str">
        <f t="shared" si="0"/>
        <v>1080 DIAS</v>
      </c>
      <c r="AO5" s="50" t="str">
        <f t="shared" si="0"/>
        <v>1110 DIAS</v>
      </c>
      <c r="AP5" s="50" t="str">
        <f t="shared" si="0"/>
        <v>1140 DIAS</v>
      </c>
      <c r="AQ5" s="50" t="str">
        <f t="shared" si="0"/>
        <v>1170 DIAS</v>
      </c>
      <c r="AR5" s="50" t="str">
        <f t="shared" si="0"/>
        <v>1200 DIAS</v>
      </c>
      <c r="AS5" s="51"/>
      <c r="AT5" s="52" t="s">
        <v>3754</v>
      </c>
      <c r="AU5" s="53"/>
    </row>
    <row r="6" spans="1:47" ht="10.5" customHeight="1" thickBot="1" x14ac:dyDescent="0.25">
      <c r="A6" s="260" t="s">
        <v>6</v>
      </c>
      <c r="B6" s="260" t="s">
        <v>7</v>
      </c>
      <c r="C6" s="261">
        <v>5.1055883814032754E-2</v>
      </c>
      <c r="D6" s="54">
        <v>1</v>
      </c>
      <c r="E6" s="55">
        <v>2.5000000000000001E-2</v>
      </c>
      <c r="F6" s="55">
        <v>2.5000000000000001E-2</v>
      </c>
      <c r="G6" s="55">
        <v>2.5000000000000001E-2</v>
      </c>
      <c r="H6" s="55">
        <v>2.5000000000000001E-2</v>
      </c>
      <c r="I6" s="55">
        <v>2.5000000000000001E-2</v>
      </c>
      <c r="J6" s="239">
        <v>2.5000000000000001E-2</v>
      </c>
      <c r="K6" s="240">
        <v>2.5000000000000001E-2</v>
      </c>
      <c r="L6" s="241">
        <v>2.5000000000000001E-2</v>
      </c>
      <c r="M6" s="241">
        <v>2.5000000000000001E-2</v>
      </c>
      <c r="N6" s="241">
        <v>2.5000000000000001E-2</v>
      </c>
      <c r="O6" s="241">
        <v>2.5000000000000001E-2</v>
      </c>
      <c r="P6" s="241">
        <v>2.5000000000000001E-2</v>
      </c>
      <c r="Q6" s="241">
        <v>2.5000000000000001E-2</v>
      </c>
      <c r="R6" s="241">
        <v>2.5000000000000001E-2</v>
      </c>
      <c r="S6" s="241">
        <v>2.5000000000000001E-2</v>
      </c>
      <c r="T6" s="241">
        <v>2.5000000000000001E-2</v>
      </c>
      <c r="U6" s="241">
        <v>2.5000000000000001E-2</v>
      </c>
      <c r="V6" s="242">
        <v>2.5000000000000001E-2</v>
      </c>
      <c r="W6" s="243">
        <v>2.5000000000000001E-2</v>
      </c>
      <c r="X6" s="55">
        <v>2.5000000000000001E-2</v>
      </c>
      <c r="Y6" s="55">
        <v>2.5000000000000001E-2</v>
      </c>
      <c r="Z6" s="55">
        <v>2.5000000000000001E-2</v>
      </c>
      <c r="AA6" s="55">
        <v>2.5000000000000001E-2</v>
      </c>
      <c r="AB6" s="55">
        <v>2.5000000000000001E-2</v>
      </c>
      <c r="AC6" s="55">
        <v>2.5000000000000001E-2</v>
      </c>
      <c r="AD6" s="55">
        <v>2.5000000000000001E-2</v>
      </c>
      <c r="AE6" s="55">
        <v>2.5000000000000001E-2</v>
      </c>
      <c r="AF6" s="55">
        <v>2.5000000000000001E-2</v>
      </c>
      <c r="AG6" s="55">
        <v>2.5000000000000001E-2</v>
      </c>
      <c r="AH6" s="55">
        <v>2.5000000000000001E-2</v>
      </c>
      <c r="AI6" s="55">
        <v>2.5000000000000001E-2</v>
      </c>
      <c r="AJ6" s="55">
        <v>2.5000000000000001E-2</v>
      </c>
      <c r="AK6" s="55">
        <v>2.5000000000000001E-2</v>
      </c>
      <c r="AL6" s="55">
        <v>2.5000000000000001E-2</v>
      </c>
      <c r="AM6" s="55">
        <v>2.5000000000000001E-2</v>
      </c>
      <c r="AN6" s="239">
        <v>2.5000000000000001E-2</v>
      </c>
      <c r="AO6" s="244">
        <v>2.5000000000000001E-2</v>
      </c>
      <c r="AP6" s="239">
        <v>2.5000000000000001E-2</v>
      </c>
      <c r="AQ6" s="239">
        <v>2.5000000000000001E-2</v>
      </c>
      <c r="AR6" s="242">
        <v>2.5000000000000001E-2</v>
      </c>
      <c r="AS6" s="56"/>
      <c r="AT6" s="57">
        <f>SUM(E6:AS6)</f>
        <v>1.0000000000000004</v>
      </c>
      <c r="AU6" s="58" t="str">
        <f t="shared" ref="AU6:AU69" si="1">IF(AT6=D6,"OK","ERRO")</f>
        <v>OK</v>
      </c>
    </row>
    <row r="7" spans="1:47" ht="10.5" customHeight="1" thickTop="1" x14ac:dyDescent="0.2">
      <c r="A7" s="260"/>
      <c r="B7" s="260"/>
      <c r="C7" s="261"/>
      <c r="D7" s="59">
        <v>459549.46</v>
      </c>
      <c r="E7" s="60">
        <f>IFERROR(TRUNC($D7*E6,2),"")</f>
        <v>11488.73</v>
      </c>
      <c r="F7" s="60">
        <f>IFERROR(IF(SUM($E6:F6)=1,$D7-SUM($E7:E7),TRUNC($D7*F6,2)),"")</f>
        <v>11488.73</v>
      </c>
      <c r="G7" s="60">
        <f>IFERROR(IF(SUM($E6:G6)=1,$D7-SUM($E7:F7),TRUNC($D7*G6,2)),"")</f>
        <v>11488.73</v>
      </c>
      <c r="H7" s="60">
        <f>IFERROR(IF(SUM($E6:H6)=1,$D7-SUM($E7:G7),TRUNC($D7*H6,2)),"")</f>
        <v>11488.73</v>
      </c>
      <c r="I7" s="60">
        <f>IFERROR(IF(SUM($E6:I6)=1,$D7-SUM($E7:H7),TRUNC($D7*I6,2)),"")</f>
        <v>11488.73</v>
      </c>
      <c r="J7" s="60">
        <f>IFERROR(IF(SUM($E6:J6)=1,$D7-SUM($E7:I7),TRUNC($D7*J6,2)),"")</f>
        <v>11488.73</v>
      </c>
      <c r="K7" s="60">
        <f>IFERROR(IF(SUM($E6:K6)=1,$D7-SUM($E7:J7),TRUNC($D7*K6,2)),"")</f>
        <v>11488.73</v>
      </c>
      <c r="L7" s="60">
        <f>IFERROR(IF(SUM($E6:L6)=1,$D7-SUM($E7:K7),TRUNC($D7*L6,2)),"")</f>
        <v>11488.73</v>
      </c>
      <c r="M7" s="60">
        <f>IFERROR(IF(SUM($E6:M6)=1,$D7-SUM($E7:L7),TRUNC($D7*M6,2)),"")</f>
        <v>11488.73</v>
      </c>
      <c r="N7" s="60">
        <f>IFERROR(IF(SUM($E6:N6)=1,$D7-SUM($E7:M7),TRUNC($D7*N6,2)),"")</f>
        <v>11488.73</v>
      </c>
      <c r="O7" s="60">
        <f>IFERROR(IF(SUM($E6:O6)=1,$D7-SUM($E7:N7),TRUNC($D7*O6,2)),"")</f>
        <v>11488.73</v>
      </c>
      <c r="P7" s="60">
        <f>IFERROR(IF(SUM($E6:P6)=1,$D7-SUM($E7:O7),TRUNC($D7*P6,2)),"")</f>
        <v>11488.73</v>
      </c>
      <c r="Q7" s="60">
        <f>IFERROR(IF(SUM($E6:Q6)=1,$D7-SUM($E7:P7),TRUNC($D7*Q6,2)),"")</f>
        <v>11488.73</v>
      </c>
      <c r="R7" s="60">
        <f>IFERROR(IF(SUM($E6:R6)=1,$D7-SUM($E7:Q7),TRUNC($D7*R6,2)),"")</f>
        <v>11488.73</v>
      </c>
      <c r="S7" s="60">
        <f>IFERROR(IF(SUM($E6:S6)=1,$D7-SUM($E7:R7),TRUNC($D7*S6,2)),"")</f>
        <v>11488.73</v>
      </c>
      <c r="T7" s="60">
        <f>IFERROR(IF(SUM($E6:T6)=1,$D7-SUM($E7:S7),TRUNC($D7*T6,2)),"")</f>
        <v>11488.73</v>
      </c>
      <c r="U7" s="60">
        <f>IFERROR(IF(SUM($E6:U6)=1,$D7-SUM($E7:T7),TRUNC($D7*U6,2)),"")</f>
        <v>11488.73</v>
      </c>
      <c r="V7" s="60">
        <f>IFERROR(IF(SUM($E6:V6)=1,$D7-SUM($E7:U7),TRUNC($D7*V6,2)),"")</f>
        <v>11488.73</v>
      </c>
      <c r="W7" s="60">
        <f>IFERROR(IF(SUM($E6:W6)=1,$D7-SUM($E7:V7),TRUNC($D7*W6,2)),"")</f>
        <v>11488.73</v>
      </c>
      <c r="X7" s="60">
        <f>IFERROR(IF(SUM($E6:X6)=1,$D7-SUM($E7:W7),TRUNC($D7*X6,2)),"")</f>
        <v>11488.73</v>
      </c>
      <c r="Y7" s="60">
        <f>IFERROR(IF(SUM($E6:Y6)=1,$D7-SUM($E7:X7),TRUNC($D7*Y6,2)),"")</f>
        <v>11488.73</v>
      </c>
      <c r="Z7" s="60">
        <f>IFERROR(IF(SUM($E6:Z6)=1,$D7-SUM($E7:Y7),TRUNC($D7*Z6,2)),"")</f>
        <v>11488.73</v>
      </c>
      <c r="AA7" s="60">
        <f>IFERROR(IF(SUM($E6:AA6)=1,$D7-SUM($E7:Z7),TRUNC($D7*AA6,2)),"")</f>
        <v>11488.73</v>
      </c>
      <c r="AB7" s="60">
        <f>IFERROR(IF(SUM($E6:AB6)=1,$D7-SUM($E7:AA7),TRUNC($D7*AB6,2)),"")</f>
        <v>11488.73</v>
      </c>
      <c r="AC7" s="60">
        <f>IFERROR(IF(SUM($E6:AC6)=1,$D7-SUM($E7:AB7),TRUNC($D7*AC6,2)),"")</f>
        <v>11488.73</v>
      </c>
      <c r="AD7" s="60">
        <f>IFERROR(IF(SUM($E6:AD6)=1,$D7-SUM($E7:AC7),TRUNC($D7*AD6,2)),"")</f>
        <v>11488.73</v>
      </c>
      <c r="AE7" s="60">
        <f>IFERROR(IF(SUM($E6:AE6)=1,$D7-SUM($E7:AD7),TRUNC($D7*AE6,2)),"")</f>
        <v>11488.73</v>
      </c>
      <c r="AF7" s="60">
        <f>IFERROR(IF(SUM($E6:AF6)=1,$D7-SUM($E7:AE7),TRUNC($D7*AF6,2)),"")</f>
        <v>11488.73</v>
      </c>
      <c r="AG7" s="60">
        <f>IFERROR(IF(SUM($E6:AG6)=1,$D7-SUM($E7:AF7),TRUNC($D7*AG6,2)),"")</f>
        <v>11488.73</v>
      </c>
      <c r="AH7" s="60">
        <f>IFERROR(IF(SUM($E6:AH6)=1,$D7-SUM($E7:AG7),TRUNC($D7*AH6,2)),"")</f>
        <v>11488.73</v>
      </c>
      <c r="AI7" s="60">
        <f>IFERROR(IF(SUM($E6:AI6)=1,$D7-SUM($E7:AH7),TRUNC($D7*AI6,2)),"")</f>
        <v>11488.73</v>
      </c>
      <c r="AJ7" s="60">
        <f>IFERROR(IF(SUM($E6:AJ6)=1,$D7-SUM($E7:AI7),TRUNC($D7*AJ6,2)),"")</f>
        <v>11488.73</v>
      </c>
      <c r="AK7" s="60">
        <f>IFERROR(IF(SUM($E6:AK6)=1,$D7-SUM($E7:AJ7),TRUNC($D7*AK6,2)),"")</f>
        <v>11488.73</v>
      </c>
      <c r="AL7" s="60">
        <f>IFERROR(IF(SUM($E6:AL6)=1,$D7-SUM($E7:AK7),TRUNC($D7*AL6,2)),"")</f>
        <v>11488.73</v>
      </c>
      <c r="AM7" s="60">
        <f>IFERROR(IF(SUM($E6:AM6)=1,$D7-SUM($E7:AL7),TRUNC($D7*AM6,2)),"")</f>
        <v>11488.73</v>
      </c>
      <c r="AN7" s="60">
        <f>IFERROR(IF(SUM($E6:AN6)=1,$D7-SUM($E7:AM7),TRUNC($D7*AN6,2)),"")</f>
        <v>11488.73</v>
      </c>
      <c r="AO7" s="60">
        <f>IFERROR(IF(SUM($E6:AO6)=1,$D7-SUM($E7:AN7),TRUNC($D7*AO6,2)),"")</f>
        <v>11488.73</v>
      </c>
      <c r="AP7" s="60">
        <f>IFERROR(IF(SUM($E6:AP6)=1,$D7-SUM($E7:AO7),TRUNC($D7*AP6,2)),"")</f>
        <v>11488.73</v>
      </c>
      <c r="AQ7" s="60">
        <f>IFERROR(IF(SUM($E6:AQ6)=1,$D7-SUM($E7:AP7),TRUNC($D7*AQ6,2)),"")</f>
        <v>11488.73</v>
      </c>
      <c r="AR7" s="60">
        <f>IFERROR(IF(SUM($E6:AR6)=1,$D7-SUM($E7:AQ7),TRUNC($D7*AR6,2)),"")</f>
        <v>11488.990000000224</v>
      </c>
      <c r="AS7" s="61"/>
      <c r="AT7" s="62">
        <f t="shared" ref="AT7:AT65" si="2">SUM(E7:AS7)</f>
        <v>459549.46</v>
      </c>
      <c r="AU7" s="58" t="str">
        <f t="shared" si="1"/>
        <v>OK</v>
      </c>
    </row>
    <row r="8" spans="1:47" ht="10.5" customHeight="1" thickBot="1" x14ac:dyDescent="0.25">
      <c r="A8" s="260" t="s">
        <v>8</v>
      </c>
      <c r="B8" s="266" t="s">
        <v>9</v>
      </c>
      <c r="C8" s="261">
        <v>3.7841617796666872E-2</v>
      </c>
      <c r="D8" s="54">
        <v>1</v>
      </c>
      <c r="E8" s="55"/>
      <c r="F8" s="55"/>
      <c r="G8" s="55"/>
      <c r="H8" s="55"/>
      <c r="I8" s="55"/>
      <c r="J8" s="239"/>
      <c r="K8" s="240">
        <v>0.35</v>
      </c>
      <c r="L8" s="241"/>
      <c r="M8" s="241"/>
      <c r="N8" s="241"/>
      <c r="O8" s="241"/>
      <c r="P8" s="241"/>
      <c r="Q8" s="241"/>
      <c r="R8" s="241"/>
      <c r="S8" s="241"/>
      <c r="T8" s="241"/>
      <c r="U8" s="241"/>
      <c r="V8" s="242"/>
      <c r="W8" s="243">
        <v>0.65</v>
      </c>
      <c r="X8" s="55"/>
      <c r="Y8" s="55"/>
      <c r="Z8" s="55"/>
      <c r="AA8" s="55"/>
      <c r="AB8" s="55"/>
      <c r="AC8" s="55"/>
      <c r="AD8" s="55"/>
      <c r="AE8" s="55"/>
      <c r="AF8" s="55"/>
      <c r="AG8" s="55"/>
      <c r="AH8" s="55"/>
      <c r="AI8" s="55"/>
      <c r="AJ8" s="55"/>
      <c r="AK8" s="55"/>
      <c r="AL8" s="55"/>
      <c r="AM8" s="55"/>
      <c r="AN8" s="239"/>
      <c r="AO8" s="244"/>
      <c r="AP8" s="239"/>
      <c r="AQ8" s="239"/>
      <c r="AR8" s="242"/>
      <c r="AS8" s="56"/>
      <c r="AT8" s="57">
        <f>SUM(E8:AS8)</f>
        <v>1</v>
      </c>
      <c r="AU8" s="58" t="str">
        <f t="shared" si="1"/>
        <v>OK</v>
      </c>
    </row>
    <row r="9" spans="1:47" ht="10.5" customHeight="1" thickTop="1" x14ac:dyDescent="0.2">
      <c r="A9" s="260"/>
      <c r="B9" s="267"/>
      <c r="C9" s="261"/>
      <c r="D9" s="59">
        <v>340522.47</v>
      </c>
      <c r="E9" s="60">
        <f>IFERROR(TRUNC($D9*E8,2),"")</f>
        <v>0</v>
      </c>
      <c r="F9" s="60">
        <f>IFERROR(IF(SUM($E8:F8)=1,$D9-SUM($E9:E9),TRUNC($D9*F8,2)),"")</f>
        <v>0</v>
      </c>
      <c r="G9" s="60">
        <f>IFERROR(IF(SUM($E8:G8)=1,$D9-SUM($E9:F9),TRUNC($D9*G8,2)),"")</f>
        <v>0</v>
      </c>
      <c r="H9" s="60">
        <f>IFERROR(IF(SUM($E8:H8)=1,$D9-SUM($E9:G9),TRUNC($D9*H8,2)),"")</f>
        <v>0</v>
      </c>
      <c r="I9" s="60">
        <f>IFERROR(IF(SUM($E8:I8)=1,$D9-SUM($E9:H9),TRUNC($D9*I8,2)),"")</f>
        <v>0</v>
      </c>
      <c r="J9" s="60">
        <f>IFERROR(IF(SUM($E8:J8)=1,$D9-SUM($E9:I9),TRUNC($D9*J8,2)),"")</f>
        <v>0</v>
      </c>
      <c r="K9" s="60">
        <f>IFERROR(IF(SUM($E8:K8)=1,$D9-SUM($E9:J9),TRUNC($D9*K8,2)),"")</f>
        <v>119182.86</v>
      </c>
      <c r="L9" s="60">
        <f>IFERROR(IF(SUM($E8:L8)=1,$D9-SUM($E9:K9),TRUNC($D9*L8,2)),"")</f>
        <v>0</v>
      </c>
      <c r="M9" s="60">
        <f>IFERROR(IF(SUM($E8:M8)=1,$D9-SUM($E9:L9),TRUNC($D9*M8,2)),"")</f>
        <v>0</v>
      </c>
      <c r="N9" s="60">
        <f>IFERROR(IF(SUM($E8:N8)=1,$D9-SUM($E9:M9),TRUNC($D9*N8,2)),"")</f>
        <v>0</v>
      </c>
      <c r="O9" s="60">
        <f>IFERROR(IF(SUM($E8:O8)=1,$D9-SUM($E9:N9),TRUNC($D9*O8,2)),"")</f>
        <v>0</v>
      </c>
      <c r="P9" s="60">
        <f>IFERROR(IF(SUM($E8:P8)=1,$D9-SUM($E9:O9),TRUNC($D9*P8,2)),"")</f>
        <v>0</v>
      </c>
      <c r="Q9" s="60">
        <f>IFERROR(IF(SUM($E8:Q8)=1,$D9-SUM($E9:P9),TRUNC($D9*Q8,2)),"")</f>
        <v>0</v>
      </c>
      <c r="R9" s="60">
        <f>IFERROR(IF(SUM($E8:R8)=1,$D9-SUM($E9:Q9),TRUNC($D9*R8,2)),"")</f>
        <v>0</v>
      </c>
      <c r="S9" s="60">
        <f>IFERROR(IF(SUM($E8:S8)=1,$D9-SUM($E9:R9),TRUNC($D9*S8,2)),"")</f>
        <v>0</v>
      </c>
      <c r="T9" s="60">
        <f>IFERROR(IF(SUM($E8:T8)=1,$D9-SUM($E9:S9),TRUNC($D9*T8,2)),"")</f>
        <v>0</v>
      </c>
      <c r="U9" s="60">
        <f>IFERROR(IF(SUM($E8:U8)=1,$D9-SUM($E9:T9),TRUNC($D9*U8,2)),"")</f>
        <v>0</v>
      </c>
      <c r="V9" s="60">
        <f>IFERROR(IF(SUM($E8:V8)=1,$D9-SUM($E9:U9),TRUNC($D9*V8,2)),"")</f>
        <v>0</v>
      </c>
      <c r="W9" s="60">
        <f>IFERROR(IF(SUM($E8:W8)=1,$D9-SUM($E9:V9),TRUNC($D9*W8,2)),"")</f>
        <v>221339.61</v>
      </c>
      <c r="X9" s="60">
        <f>IFERROR(IF(SUM($E8:X8)=1,$D9-SUM($E9:W9),TRUNC($D9*X8,2)),"")</f>
        <v>0</v>
      </c>
      <c r="Y9" s="60">
        <f>IFERROR(IF(SUM($E8:Y8)=1,$D9-SUM($E9:X9),TRUNC($D9*Y8,2)),"")</f>
        <v>0</v>
      </c>
      <c r="Z9" s="60">
        <f>IFERROR(IF(SUM($E8:Z8)=1,$D9-SUM($E9:Y9),TRUNC($D9*Z8,2)),"")</f>
        <v>0</v>
      </c>
      <c r="AA9" s="60">
        <f>IFERROR(IF(SUM($E8:AA8)=1,$D9-SUM($E9:Z9),TRUNC($D9*AA8,2)),"")</f>
        <v>0</v>
      </c>
      <c r="AB9" s="60">
        <f>IFERROR(IF(SUM($E8:AB8)=1,$D9-SUM($E9:AA9),TRUNC($D9*AB8,2)),"")</f>
        <v>0</v>
      </c>
      <c r="AC9" s="60">
        <f>IFERROR(IF(SUM($E8:AC8)=1,$D9-SUM($E9:AB9),TRUNC($D9*AC8,2)),"")</f>
        <v>0</v>
      </c>
      <c r="AD9" s="60">
        <f>IFERROR(IF(SUM($E8:AD8)=1,$D9-SUM($E9:AC9),TRUNC($D9*AD8,2)),"")</f>
        <v>0</v>
      </c>
      <c r="AE9" s="60">
        <f>IFERROR(IF(SUM($E8:AE8)=1,$D9-SUM($E9:AD9),TRUNC($D9*AE8,2)),"")</f>
        <v>0</v>
      </c>
      <c r="AF9" s="60">
        <f>IFERROR(IF(SUM($E8:AF8)=1,$D9-SUM($E9:AE9),TRUNC($D9*AF8,2)),"")</f>
        <v>0</v>
      </c>
      <c r="AG9" s="60">
        <f>IFERROR(IF(SUM($E8:AG8)=1,$D9-SUM($E9:AF9),TRUNC($D9*AG8,2)),"")</f>
        <v>0</v>
      </c>
      <c r="AH9" s="60">
        <f>IFERROR(IF(SUM($E8:AH8)=1,$D9-SUM($E9:AG9),TRUNC($D9*AH8,2)),"")</f>
        <v>0</v>
      </c>
      <c r="AI9" s="60">
        <f>IFERROR(IF(SUM($E8:AI8)=1,$D9-SUM($E9:AH9),TRUNC($D9*AI8,2)),"")</f>
        <v>0</v>
      </c>
      <c r="AJ9" s="60">
        <f>IFERROR(IF(SUM($E8:AJ8)=1,$D9-SUM($E9:AI9),TRUNC($D9*AJ8,2)),"")</f>
        <v>0</v>
      </c>
      <c r="AK9" s="60">
        <f>IFERROR(IF(SUM($E8:AK8)=1,$D9-SUM($E9:AJ9),TRUNC($D9*AK8,2)),"")</f>
        <v>0</v>
      </c>
      <c r="AL9" s="60">
        <f>IFERROR(IF(SUM($E8:AL8)=1,$D9-SUM($E9:AK9),TRUNC($D9*AL8,2)),"")</f>
        <v>0</v>
      </c>
      <c r="AM9" s="60">
        <f>IFERROR(IF(SUM($E8:AM8)=1,$D9-SUM($E9:AL9),TRUNC($D9*AM8,2)),"")</f>
        <v>0</v>
      </c>
      <c r="AN9" s="60">
        <f>IFERROR(IF(SUM($E8:AN8)=1,$D9-SUM($E9:AM9),TRUNC($D9*AN8,2)),"")</f>
        <v>0</v>
      </c>
      <c r="AO9" s="60">
        <f>IFERROR(IF(SUM($E8:AO8)=1,$D9-SUM($E9:AN9),TRUNC($D9*AO8,2)),"")</f>
        <v>0</v>
      </c>
      <c r="AP9" s="60">
        <f>IFERROR(IF(SUM($E8:AP8)=1,$D9-SUM($E9:AO9),TRUNC($D9*AP8,2)),"")</f>
        <v>0</v>
      </c>
      <c r="AQ9" s="60">
        <f>IFERROR(IF(SUM($E8:AQ8)=1,$D9-SUM($E9:AP9),TRUNC($D9*AQ8,2)),"")</f>
        <v>0</v>
      </c>
      <c r="AR9" s="60">
        <f>IFERROR(IF(SUM($E8:AR8)=1,$D9-SUM($E9:AQ9),TRUNC($D9*AR8,2)),"")</f>
        <v>0</v>
      </c>
      <c r="AS9" s="61"/>
      <c r="AT9" s="62">
        <f t="shared" si="2"/>
        <v>340522.47</v>
      </c>
      <c r="AU9" s="58" t="str">
        <f t="shared" si="1"/>
        <v>OK</v>
      </c>
    </row>
    <row r="10" spans="1:47" ht="10.5" customHeight="1" thickBot="1" x14ac:dyDescent="0.25">
      <c r="A10" s="260" t="s">
        <v>10</v>
      </c>
      <c r="B10" s="260" t="s">
        <v>11</v>
      </c>
      <c r="C10" s="261">
        <v>6.4465738833004979E-2</v>
      </c>
      <c r="D10" s="54">
        <v>1</v>
      </c>
      <c r="E10" s="55"/>
      <c r="F10" s="55"/>
      <c r="G10" s="55"/>
      <c r="H10" s="55"/>
      <c r="I10" s="55"/>
      <c r="J10" s="239"/>
      <c r="K10" s="240">
        <v>0.05</v>
      </c>
      <c r="L10" s="241">
        <v>0.2</v>
      </c>
      <c r="M10" s="241">
        <v>0.05</v>
      </c>
      <c r="N10" s="241"/>
      <c r="O10" s="241"/>
      <c r="P10" s="241"/>
      <c r="Q10" s="241"/>
      <c r="R10" s="241"/>
      <c r="S10" s="241"/>
      <c r="T10" s="241"/>
      <c r="U10" s="241"/>
      <c r="V10" s="242"/>
      <c r="W10" s="243"/>
      <c r="X10" s="55">
        <v>0.2</v>
      </c>
      <c r="Y10" s="55">
        <v>0.2</v>
      </c>
      <c r="Z10" s="55">
        <v>0.2</v>
      </c>
      <c r="AA10" s="55"/>
      <c r="AB10" s="55"/>
      <c r="AC10" s="55"/>
      <c r="AD10" s="55"/>
      <c r="AE10" s="55"/>
      <c r="AF10" s="55"/>
      <c r="AG10" s="55"/>
      <c r="AH10" s="55"/>
      <c r="AI10" s="55"/>
      <c r="AJ10" s="55"/>
      <c r="AK10" s="55"/>
      <c r="AL10" s="55"/>
      <c r="AM10" s="55"/>
      <c r="AN10" s="239"/>
      <c r="AO10" s="244"/>
      <c r="AP10" s="239"/>
      <c r="AQ10" s="239">
        <v>0.1</v>
      </c>
      <c r="AR10" s="242"/>
      <c r="AS10" s="56"/>
      <c r="AT10" s="57">
        <f t="shared" si="2"/>
        <v>0.99999999999999989</v>
      </c>
      <c r="AU10" s="58" t="str">
        <f t="shared" si="1"/>
        <v>OK</v>
      </c>
    </row>
    <row r="11" spans="1:47" ht="10.5" customHeight="1" thickTop="1" x14ac:dyDescent="0.2">
      <c r="A11" s="260"/>
      <c r="B11" s="260"/>
      <c r="C11" s="261"/>
      <c r="D11" s="59">
        <v>581273.07999999996</v>
      </c>
      <c r="E11" s="60">
        <f>IFERROR(TRUNC($D11*E10,2),"")</f>
        <v>0</v>
      </c>
      <c r="F11" s="60">
        <f>IFERROR(IF(SUM($E10:F10)=1,$D11-SUM($E11:E11),TRUNC($D11*F10,2)),"")</f>
        <v>0</v>
      </c>
      <c r="G11" s="60">
        <f>IFERROR(IF(SUM($E10:G10)=1,$D11-SUM($E11:F11),TRUNC($D11*G10,2)),"")</f>
        <v>0</v>
      </c>
      <c r="H11" s="60">
        <f>IFERROR(IF(SUM($E10:H10)=1,$D11-SUM($E11:G11),TRUNC($D11*H10,2)),"")</f>
        <v>0</v>
      </c>
      <c r="I11" s="60">
        <f>IFERROR(IF(SUM($E10:I10)=1,$D11-SUM($E11:H11),TRUNC($D11*I10,2)),"")</f>
        <v>0</v>
      </c>
      <c r="J11" s="60">
        <f>IFERROR(IF(SUM($E10:J10)=1,$D11-SUM($E11:I11),TRUNC($D11*J10,2)),"")</f>
        <v>0</v>
      </c>
      <c r="K11" s="60">
        <f>IFERROR(IF(SUM($E10:K10)=1,$D11-SUM($E11:J11),TRUNC($D11*K10,2)),"")</f>
        <v>29063.65</v>
      </c>
      <c r="L11" s="60">
        <f>IFERROR(IF(SUM($E10:L10)=1,$D11-SUM($E11:K11),TRUNC($D11*L10,2)),"")</f>
        <v>116254.61</v>
      </c>
      <c r="M11" s="60">
        <f>IFERROR(IF(SUM($E10:M10)=1,$D11-SUM($E11:L11),TRUNC($D11*M10,2)),"")</f>
        <v>29063.65</v>
      </c>
      <c r="N11" s="60">
        <f>IFERROR(IF(SUM($E10:N10)=1,$D11-SUM($E11:M11),TRUNC($D11*N10,2)),"")</f>
        <v>0</v>
      </c>
      <c r="O11" s="60">
        <f>IFERROR(IF(SUM($E10:O10)=1,$D11-SUM($E11:N11),TRUNC($D11*O10,2)),"")</f>
        <v>0</v>
      </c>
      <c r="P11" s="60">
        <f>IFERROR(IF(SUM($E10:P10)=1,$D11-SUM($E11:O11),TRUNC($D11*P10,2)),"")</f>
        <v>0</v>
      </c>
      <c r="Q11" s="60">
        <f>IFERROR(IF(SUM($E10:Q10)=1,$D11-SUM($E11:P11),TRUNC($D11*Q10,2)),"")</f>
        <v>0</v>
      </c>
      <c r="R11" s="60">
        <f>IFERROR(IF(SUM($E10:R10)=1,$D11-SUM($E11:Q11),TRUNC($D11*R10,2)),"")</f>
        <v>0</v>
      </c>
      <c r="S11" s="60">
        <f>IFERROR(IF(SUM($E10:S10)=1,$D11-SUM($E11:R11),TRUNC($D11*S10,2)),"")</f>
        <v>0</v>
      </c>
      <c r="T11" s="60">
        <f>IFERROR(IF(SUM($E10:T10)=1,$D11-SUM($E11:S11),TRUNC($D11*T10,2)),"")</f>
        <v>0</v>
      </c>
      <c r="U11" s="60">
        <f>IFERROR(IF(SUM($E10:U10)=1,$D11-SUM($E11:T11),TRUNC($D11*U10,2)),"")</f>
        <v>0</v>
      </c>
      <c r="V11" s="60">
        <f>IFERROR(IF(SUM($E10:V10)=1,$D11-SUM($E11:U11),TRUNC($D11*V10,2)),"")</f>
        <v>0</v>
      </c>
      <c r="W11" s="60">
        <f>IFERROR(IF(SUM($E10:W10)=1,$D11-SUM($E11:V11),TRUNC($D11*W10,2)),"")</f>
        <v>0</v>
      </c>
      <c r="X11" s="60">
        <f>IFERROR(IF(SUM($E10:X10)=1,$D11-SUM($E11:W11),TRUNC($D11*X10,2)),"")</f>
        <v>116254.61</v>
      </c>
      <c r="Y11" s="60">
        <f>IFERROR(IF(SUM($E10:Y10)=1,$D11-SUM($E11:X11),TRUNC($D11*Y10,2)),"")</f>
        <v>116254.61</v>
      </c>
      <c r="Z11" s="60">
        <f>IFERROR(IF(SUM($E10:Z10)=1,$D11-SUM($E11:Y11),TRUNC($D11*Z10,2)),"")</f>
        <v>116254.61</v>
      </c>
      <c r="AA11" s="60">
        <f>IFERROR(IF(SUM($E10:AA10)=1,$D11-SUM($E11:Z11),TRUNC($D11*AA10,2)),"")</f>
        <v>0</v>
      </c>
      <c r="AB11" s="60">
        <f>IFERROR(IF(SUM($E10:AB10)=1,$D11-SUM($E11:AA11),TRUNC($D11*AB10,2)),"")</f>
        <v>0</v>
      </c>
      <c r="AC11" s="60">
        <f>IFERROR(IF(SUM($E10:AC10)=1,$D11-SUM($E11:AB11),TRUNC($D11*AC10,2)),"")</f>
        <v>0</v>
      </c>
      <c r="AD11" s="60">
        <f>IFERROR(IF(SUM($E10:AD10)=1,$D11-SUM($E11:AC11),TRUNC($D11*AD10,2)),"")</f>
        <v>0</v>
      </c>
      <c r="AE11" s="60">
        <f>IFERROR(IF(SUM($E10:AE10)=1,$D11-SUM($E11:AD11),TRUNC($D11*AE10,2)),"")</f>
        <v>0</v>
      </c>
      <c r="AF11" s="60">
        <f>IFERROR(IF(SUM($E10:AF10)=1,$D11-SUM($E11:AE11),TRUNC($D11*AF10,2)),"")</f>
        <v>0</v>
      </c>
      <c r="AG11" s="60">
        <f>IFERROR(IF(SUM($E10:AG10)=1,$D11-SUM($E11:AF11),TRUNC($D11*AG10,2)),"")</f>
        <v>0</v>
      </c>
      <c r="AH11" s="60">
        <f>IFERROR(IF(SUM($E10:AH10)=1,$D11-SUM($E11:AG11),TRUNC($D11*AH10,2)),"")</f>
        <v>0</v>
      </c>
      <c r="AI11" s="60">
        <f>IFERROR(IF(SUM($E10:AI10)=1,$D11-SUM($E11:AH11),TRUNC($D11*AI10,2)),"")</f>
        <v>0</v>
      </c>
      <c r="AJ11" s="60">
        <f>IFERROR(IF(SUM($E10:AJ10)=1,$D11-SUM($E11:AI11),TRUNC($D11*AJ10,2)),"")</f>
        <v>0</v>
      </c>
      <c r="AK11" s="60">
        <f>IFERROR(IF(SUM($E10:AK10)=1,$D11-SUM($E11:AJ11),TRUNC($D11*AK10,2)),"")</f>
        <v>0</v>
      </c>
      <c r="AL11" s="60">
        <f>IFERROR(IF(SUM($E10:AL10)=1,$D11-SUM($E11:AK11),TRUNC($D11*AL10,2)),"")</f>
        <v>0</v>
      </c>
      <c r="AM11" s="60">
        <f>IFERROR(IF(SUM($E10:AM10)=1,$D11-SUM($E11:AL11),TRUNC($D11*AM10,2)),"")</f>
        <v>0</v>
      </c>
      <c r="AN11" s="60">
        <f>IFERROR(IF(SUM($E10:AN10)=1,$D11-SUM($E11:AM11),TRUNC($D11*AN10,2)),"")</f>
        <v>0</v>
      </c>
      <c r="AO11" s="60">
        <f>IFERROR(IF(SUM($E10:AO10)=1,$D11-SUM($E11:AN11),TRUNC($D11*AO10,2)),"")</f>
        <v>0</v>
      </c>
      <c r="AP11" s="60">
        <f>IFERROR(IF(SUM($E10:AP10)=1,$D11-SUM($E11:AO11),TRUNC($D11*AP10,2)),"")</f>
        <v>0</v>
      </c>
      <c r="AQ11" s="60">
        <f>IFERROR(IF(SUM($E10:AQ10)=1,$D11-SUM($E11:AP11),TRUNC($D11*AQ10,2)),"")</f>
        <v>58127.339999999967</v>
      </c>
      <c r="AR11" s="60">
        <f>IFERROR(IF(SUM($E10:AR10)=1,$D11-SUM($E11:AQ11),TRUNC($D11*AR10,2)),"")</f>
        <v>0</v>
      </c>
      <c r="AS11" s="61"/>
      <c r="AT11" s="62">
        <f t="shared" si="2"/>
        <v>581273.07999999996</v>
      </c>
      <c r="AU11" s="58" t="str">
        <f t="shared" si="1"/>
        <v>OK</v>
      </c>
    </row>
    <row r="12" spans="1:47" ht="10.5" customHeight="1" thickBot="1" x14ac:dyDescent="0.25">
      <c r="A12" s="260" t="s">
        <v>12</v>
      </c>
      <c r="B12" s="260" t="s">
        <v>13</v>
      </c>
      <c r="C12" s="261">
        <v>1.9682425379506929E-2</v>
      </c>
      <c r="D12" s="54">
        <v>1</v>
      </c>
      <c r="E12" s="55"/>
      <c r="F12" s="55"/>
      <c r="G12" s="55"/>
      <c r="H12" s="55"/>
      <c r="I12" s="55"/>
      <c r="J12" s="239"/>
      <c r="K12" s="240"/>
      <c r="L12" s="241"/>
      <c r="M12" s="241"/>
      <c r="N12" s="241"/>
      <c r="O12" s="241"/>
      <c r="P12" s="241"/>
      <c r="Q12" s="241"/>
      <c r="R12" s="241"/>
      <c r="S12" s="241"/>
      <c r="T12" s="241">
        <v>0.3</v>
      </c>
      <c r="U12" s="241"/>
      <c r="V12" s="242"/>
      <c r="W12" s="243"/>
      <c r="X12" s="55"/>
      <c r="Y12" s="55"/>
      <c r="Z12" s="55"/>
      <c r="AA12" s="55"/>
      <c r="AB12" s="55"/>
      <c r="AC12" s="55"/>
      <c r="AD12" s="55"/>
      <c r="AE12" s="55"/>
      <c r="AF12" s="55"/>
      <c r="AG12" s="55"/>
      <c r="AH12" s="55"/>
      <c r="AI12" s="55"/>
      <c r="AJ12" s="55"/>
      <c r="AK12" s="55">
        <v>0.4</v>
      </c>
      <c r="AL12" s="55">
        <v>0.3</v>
      </c>
      <c r="AM12" s="55"/>
      <c r="AN12" s="239"/>
      <c r="AO12" s="244"/>
      <c r="AP12" s="239"/>
      <c r="AQ12" s="239"/>
      <c r="AR12" s="242"/>
      <c r="AS12" s="56"/>
      <c r="AT12" s="57">
        <f t="shared" si="2"/>
        <v>1</v>
      </c>
      <c r="AU12" s="58" t="str">
        <f t="shared" si="1"/>
        <v>OK</v>
      </c>
    </row>
    <row r="13" spans="1:47" ht="10.5" customHeight="1" thickTop="1" x14ac:dyDescent="0.2">
      <c r="A13" s="260"/>
      <c r="B13" s="260"/>
      <c r="C13" s="261"/>
      <c r="D13" s="59">
        <v>175302.12</v>
      </c>
      <c r="E13" s="60">
        <f>IFERROR(TRUNC($D13*E12,2),"")</f>
        <v>0</v>
      </c>
      <c r="F13" s="60">
        <f>IFERROR(IF(SUM($E12:F12)=1,$D13-SUM($E13:E13),TRUNC($D13*F12,2)),"")</f>
        <v>0</v>
      </c>
      <c r="G13" s="60">
        <f>IFERROR(IF(SUM($E12:G12)=1,$D13-SUM($E13:F13),TRUNC($D13*G12,2)),"")</f>
        <v>0</v>
      </c>
      <c r="H13" s="60">
        <f>IFERROR(IF(SUM($E12:H12)=1,$D13-SUM($E13:G13),TRUNC($D13*H12,2)),"")</f>
        <v>0</v>
      </c>
      <c r="I13" s="60">
        <f>IFERROR(IF(SUM($E12:I12)=1,$D13-SUM($E13:H13),TRUNC($D13*I12,2)),"")</f>
        <v>0</v>
      </c>
      <c r="J13" s="60">
        <f>IFERROR(IF(SUM($E12:J12)=1,$D13-SUM($E13:I13),TRUNC($D13*J12,2)),"")</f>
        <v>0</v>
      </c>
      <c r="K13" s="60">
        <f>IFERROR(IF(SUM($E12:K12)=1,$D13-SUM($E13:J13),TRUNC($D13*K12,2)),"")</f>
        <v>0</v>
      </c>
      <c r="L13" s="60">
        <f>IFERROR(IF(SUM($E12:L12)=1,$D13-SUM($E13:K13),TRUNC($D13*L12,2)),"")</f>
        <v>0</v>
      </c>
      <c r="M13" s="60">
        <f>IFERROR(IF(SUM($E12:M12)=1,$D13-SUM($E13:L13),TRUNC($D13*M12,2)),"")</f>
        <v>0</v>
      </c>
      <c r="N13" s="60">
        <f>IFERROR(IF(SUM($E12:N12)=1,$D13-SUM($E13:M13),TRUNC($D13*N12,2)),"")</f>
        <v>0</v>
      </c>
      <c r="O13" s="60">
        <f>IFERROR(IF(SUM($E12:O12)=1,$D13-SUM($E13:N13),TRUNC($D13*O12,2)),"")</f>
        <v>0</v>
      </c>
      <c r="P13" s="60">
        <f>IFERROR(IF(SUM($E12:P12)=1,$D13-SUM($E13:O13),TRUNC($D13*P12,2)),"")</f>
        <v>0</v>
      </c>
      <c r="Q13" s="60">
        <f>IFERROR(IF(SUM($E12:Q12)=1,$D13-SUM($E13:P13),TRUNC($D13*Q12,2)),"")</f>
        <v>0</v>
      </c>
      <c r="R13" s="60">
        <f>IFERROR(IF(SUM($E12:R12)=1,$D13-SUM($E13:Q13),TRUNC($D13*R12,2)),"")</f>
        <v>0</v>
      </c>
      <c r="S13" s="60">
        <f>IFERROR(IF(SUM($E12:S12)=1,$D13-SUM($E13:R13),TRUNC($D13*S12,2)),"")</f>
        <v>0</v>
      </c>
      <c r="T13" s="60">
        <f>IFERROR(IF(SUM($E12:T12)=1,$D13-SUM($E13:S13),TRUNC($D13*T12,2)),"")</f>
        <v>52590.63</v>
      </c>
      <c r="U13" s="60">
        <f>IFERROR(IF(SUM($E12:U12)=1,$D13-SUM($E13:T13),TRUNC($D13*U12,2)),"")</f>
        <v>0</v>
      </c>
      <c r="V13" s="60">
        <f>IFERROR(IF(SUM($E12:V12)=1,$D13-SUM($E13:U13),TRUNC($D13*V12,2)),"")</f>
        <v>0</v>
      </c>
      <c r="W13" s="60">
        <f>IFERROR(IF(SUM($E12:W12)=1,$D13-SUM($E13:V13),TRUNC($D13*W12,2)),"")</f>
        <v>0</v>
      </c>
      <c r="X13" s="60">
        <f>IFERROR(IF(SUM($E12:X12)=1,$D13-SUM($E13:W13),TRUNC($D13*X12,2)),"")</f>
        <v>0</v>
      </c>
      <c r="Y13" s="60">
        <f>IFERROR(IF(SUM($E12:Y12)=1,$D13-SUM($E13:X13),TRUNC($D13*Y12,2)),"")</f>
        <v>0</v>
      </c>
      <c r="Z13" s="60">
        <f>IFERROR(IF(SUM($E12:Z12)=1,$D13-SUM($E13:Y13),TRUNC($D13*Z12,2)),"")</f>
        <v>0</v>
      </c>
      <c r="AA13" s="60">
        <f>IFERROR(IF(SUM($E12:AA12)=1,$D13-SUM($E13:Z13),TRUNC($D13*AA12,2)),"")</f>
        <v>0</v>
      </c>
      <c r="AB13" s="60">
        <f>IFERROR(IF(SUM($E12:AB12)=1,$D13-SUM($E13:AA13),TRUNC($D13*AB12,2)),"")</f>
        <v>0</v>
      </c>
      <c r="AC13" s="60">
        <f>IFERROR(IF(SUM($E12:AC12)=1,$D13-SUM($E13:AB13),TRUNC($D13*AC12,2)),"")</f>
        <v>0</v>
      </c>
      <c r="AD13" s="60">
        <f>IFERROR(IF(SUM($E12:AD12)=1,$D13-SUM($E13:AC13),TRUNC($D13*AD12,2)),"")</f>
        <v>0</v>
      </c>
      <c r="AE13" s="60">
        <f>IFERROR(IF(SUM($E12:AE12)=1,$D13-SUM($E13:AD13),TRUNC($D13*AE12,2)),"")</f>
        <v>0</v>
      </c>
      <c r="AF13" s="60">
        <f>IFERROR(IF(SUM($E12:AF12)=1,$D13-SUM($E13:AE13),TRUNC($D13*AF12,2)),"")</f>
        <v>0</v>
      </c>
      <c r="AG13" s="60">
        <f>IFERROR(IF(SUM($E12:AG12)=1,$D13-SUM($E13:AF13),TRUNC($D13*AG12,2)),"")</f>
        <v>0</v>
      </c>
      <c r="AH13" s="60">
        <f>IFERROR(IF(SUM($E12:AH12)=1,$D13-SUM($E13:AG13),TRUNC($D13*AH12,2)),"")</f>
        <v>0</v>
      </c>
      <c r="AI13" s="60">
        <f>IFERROR(IF(SUM($E12:AI12)=1,$D13-SUM($E13:AH13),TRUNC($D13*AI12,2)),"")</f>
        <v>0</v>
      </c>
      <c r="AJ13" s="60">
        <f>IFERROR(IF(SUM($E12:AJ12)=1,$D13-SUM($E13:AI13),TRUNC($D13*AJ12,2)),"")</f>
        <v>0</v>
      </c>
      <c r="AK13" s="60">
        <f>IFERROR(IF(SUM($E12:AK12)=1,$D13-SUM($E13:AJ13),TRUNC($D13*AK12,2)),"")</f>
        <v>70120.84</v>
      </c>
      <c r="AL13" s="60">
        <f>IFERROR(IF(SUM($E12:AL12)=1,$D13-SUM($E13:AK13),TRUNC($D13*AL12,2)),"")</f>
        <v>52590.649999999994</v>
      </c>
      <c r="AM13" s="60">
        <f>IFERROR(IF(SUM($E12:AM12)=1,$D13-SUM($E13:AL13),TRUNC($D13*AM12,2)),"")</f>
        <v>0</v>
      </c>
      <c r="AN13" s="60">
        <f>IFERROR(IF(SUM($E12:AN12)=1,$D13-SUM($E13:AM13),TRUNC($D13*AN12,2)),"")</f>
        <v>0</v>
      </c>
      <c r="AO13" s="60">
        <f>IFERROR(IF(SUM($E12:AO12)=1,$D13-SUM($E13:AN13),TRUNC($D13*AO12,2)),"")</f>
        <v>0</v>
      </c>
      <c r="AP13" s="60">
        <f>IFERROR(IF(SUM($E12:AP12)=1,$D13-SUM($E13:AO13),TRUNC($D13*AP12,2)),"")</f>
        <v>0</v>
      </c>
      <c r="AQ13" s="60">
        <f>IFERROR(IF(SUM($E12:AQ12)=1,$D13-SUM($E13:AP13),TRUNC($D13*AQ12,2)),"")</f>
        <v>0</v>
      </c>
      <c r="AR13" s="60">
        <f>IFERROR(IF(SUM($E12:AR12)=1,$D13-SUM($E13:AQ13),TRUNC($D13*AR12,2)),"")</f>
        <v>0</v>
      </c>
      <c r="AS13" s="61"/>
      <c r="AT13" s="62">
        <f t="shared" si="2"/>
        <v>175302.12</v>
      </c>
      <c r="AU13" s="58" t="str">
        <f t="shared" si="1"/>
        <v>OK</v>
      </c>
    </row>
    <row r="14" spans="1:47" ht="10.5" customHeight="1" thickBot="1" x14ac:dyDescent="0.25">
      <c r="A14" s="260" t="s">
        <v>14</v>
      </c>
      <c r="B14" s="260" t="s">
        <v>15</v>
      </c>
      <c r="C14" s="261">
        <v>3.298896653924327E-2</v>
      </c>
      <c r="D14" s="54">
        <v>1</v>
      </c>
      <c r="E14" s="55"/>
      <c r="F14" s="55"/>
      <c r="G14" s="55"/>
      <c r="H14" s="55"/>
      <c r="I14" s="55"/>
      <c r="J14" s="239"/>
      <c r="K14" s="240"/>
      <c r="L14" s="241"/>
      <c r="M14" s="241"/>
      <c r="N14" s="241"/>
      <c r="O14" s="241"/>
      <c r="P14" s="241"/>
      <c r="Q14" s="241"/>
      <c r="R14" s="241"/>
      <c r="S14" s="241">
        <v>0.35</v>
      </c>
      <c r="T14" s="241"/>
      <c r="U14" s="241"/>
      <c r="V14" s="242"/>
      <c r="W14" s="243"/>
      <c r="X14" s="55"/>
      <c r="Y14" s="55"/>
      <c r="Z14" s="55"/>
      <c r="AA14" s="55"/>
      <c r="AB14" s="55"/>
      <c r="AC14" s="55"/>
      <c r="AD14" s="55"/>
      <c r="AE14" s="55"/>
      <c r="AF14" s="55"/>
      <c r="AG14" s="55"/>
      <c r="AH14" s="55"/>
      <c r="AI14" s="55"/>
      <c r="AJ14" s="55">
        <v>0.3</v>
      </c>
      <c r="AK14" s="55">
        <v>0.35</v>
      </c>
      <c r="AL14" s="55"/>
      <c r="AM14" s="55"/>
      <c r="AN14" s="239"/>
      <c r="AO14" s="244"/>
      <c r="AP14" s="239"/>
      <c r="AQ14" s="239"/>
      <c r="AR14" s="242"/>
      <c r="AS14" s="56"/>
      <c r="AT14" s="57">
        <f t="shared" si="2"/>
        <v>0.99999999999999989</v>
      </c>
      <c r="AU14" s="58" t="str">
        <f t="shared" si="1"/>
        <v>OK</v>
      </c>
    </row>
    <row r="15" spans="1:47" ht="10.5" customHeight="1" thickTop="1" x14ac:dyDescent="0.2">
      <c r="A15" s="260"/>
      <c r="B15" s="260"/>
      <c r="C15" s="261"/>
      <c r="D15" s="59">
        <v>295707.93</v>
      </c>
      <c r="E15" s="60">
        <f>IFERROR(TRUNC($D15*E14,2),"")</f>
        <v>0</v>
      </c>
      <c r="F15" s="60">
        <f>IFERROR(IF(SUM($E14:F14)=1,$D15-SUM($E15:E15),TRUNC($D15*F14,2)),"")</f>
        <v>0</v>
      </c>
      <c r="G15" s="60">
        <f>IFERROR(IF(SUM($E14:G14)=1,$D15-SUM($E15:F15),TRUNC($D15*G14,2)),"")</f>
        <v>0</v>
      </c>
      <c r="H15" s="60">
        <f>IFERROR(IF(SUM($E14:H14)=1,$D15-SUM($E15:G15),TRUNC($D15*H14,2)),"")</f>
        <v>0</v>
      </c>
      <c r="I15" s="60">
        <f>IFERROR(IF(SUM($E14:I14)=1,$D15-SUM($E15:H15),TRUNC($D15*I14,2)),"")</f>
        <v>0</v>
      </c>
      <c r="J15" s="60">
        <f>IFERROR(IF(SUM($E14:J14)=1,$D15-SUM($E15:I15),TRUNC($D15*J14,2)),"")</f>
        <v>0</v>
      </c>
      <c r="K15" s="60">
        <f>IFERROR(IF(SUM($E14:K14)=1,$D15-SUM($E15:J15),TRUNC($D15*K14,2)),"")</f>
        <v>0</v>
      </c>
      <c r="L15" s="60">
        <f>IFERROR(IF(SUM($E14:L14)=1,$D15-SUM($E15:K15),TRUNC($D15*L14,2)),"")</f>
        <v>0</v>
      </c>
      <c r="M15" s="60">
        <f>IFERROR(IF(SUM($E14:M14)=1,$D15-SUM($E15:L15),TRUNC($D15*M14,2)),"")</f>
        <v>0</v>
      </c>
      <c r="N15" s="60">
        <f>IFERROR(IF(SUM($E14:N14)=1,$D15-SUM($E15:M15),TRUNC($D15*N14,2)),"")</f>
        <v>0</v>
      </c>
      <c r="O15" s="60">
        <f>IFERROR(IF(SUM($E14:O14)=1,$D15-SUM($E15:N15),TRUNC($D15*O14,2)),"")</f>
        <v>0</v>
      </c>
      <c r="P15" s="60">
        <f>IFERROR(IF(SUM($E14:P14)=1,$D15-SUM($E15:O15),TRUNC($D15*P14,2)),"")</f>
        <v>0</v>
      </c>
      <c r="Q15" s="60">
        <f>IFERROR(IF(SUM($E14:Q14)=1,$D15-SUM($E15:P15),TRUNC($D15*Q14,2)),"")</f>
        <v>0</v>
      </c>
      <c r="R15" s="60">
        <f>IFERROR(IF(SUM($E14:R14)=1,$D15-SUM($E15:Q15),TRUNC($D15*R14,2)),"")</f>
        <v>0</v>
      </c>
      <c r="S15" s="60">
        <f>IFERROR(IF(SUM($E14:S14)=1,$D15-SUM($E15:R15),TRUNC($D15*S14,2)),"")</f>
        <v>103497.77</v>
      </c>
      <c r="T15" s="60">
        <f>IFERROR(IF(SUM($E14:T14)=1,$D15-SUM($E15:S15),TRUNC($D15*T14,2)),"")</f>
        <v>0</v>
      </c>
      <c r="U15" s="60">
        <f>IFERROR(IF(SUM($E14:U14)=1,$D15-SUM($E15:T15),TRUNC($D15*U14,2)),"")</f>
        <v>0</v>
      </c>
      <c r="V15" s="60">
        <f>IFERROR(IF(SUM($E14:V14)=1,$D15-SUM($E15:U15),TRUNC($D15*V14,2)),"")</f>
        <v>0</v>
      </c>
      <c r="W15" s="60">
        <f>IFERROR(IF(SUM($E14:W14)=1,$D15-SUM($E15:V15),TRUNC($D15*W14,2)),"")</f>
        <v>0</v>
      </c>
      <c r="X15" s="60">
        <f>IFERROR(IF(SUM($E14:X14)=1,$D15-SUM($E15:W15),TRUNC($D15*X14,2)),"")</f>
        <v>0</v>
      </c>
      <c r="Y15" s="60">
        <f>IFERROR(IF(SUM($E14:Y14)=1,$D15-SUM($E15:X15),TRUNC($D15*Y14,2)),"")</f>
        <v>0</v>
      </c>
      <c r="Z15" s="60">
        <f>IFERROR(IF(SUM($E14:Z14)=1,$D15-SUM($E15:Y15),TRUNC($D15*Z14,2)),"")</f>
        <v>0</v>
      </c>
      <c r="AA15" s="60">
        <f>IFERROR(IF(SUM($E14:AA14)=1,$D15-SUM($E15:Z15),TRUNC($D15*AA14,2)),"")</f>
        <v>0</v>
      </c>
      <c r="AB15" s="60">
        <f>IFERROR(IF(SUM($E14:AB14)=1,$D15-SUM($E15:AA15),TRUNC($D15*AB14,2)),"")</f>
        <v>0</v>
      </c>
      <c r="AC15" s="60">
        <f>IFERROR(IF(SUM($E14:AC14)=1,$D15-SUM($E15:AB15),TRUNC($D15*AC14,2)),"")</f>
        <v>0</v>
      </c>
      <c r="AD15" s="60">
        <f>IFERROR(IF(SUM($E14:AD14)=1,$D15-SUM($E15:AC15),TRUNC($D15*AD14,2)),"")</f>
        <v>0</v>
      </c>
      <c r="AE15" s="60">
        <f>IFERROR(IF(SUM($E14:AE14)=1,$D15-SUM($E15:AD15),TRUNC($D15*AE14,2)),"")</f>
        <v>0</v>
      </c>
      <c r="AF15" s="60">
        <f>IFERROR(IF(SUM($E14:AF14)=1,$D15-SUM($E15:AE15),TRUNC($D15*AF14,2)),"")</f>
        <v>0</v>
      </c>
      <c r="AG15" s="60">
        <f>IFERROR(IF(SUM($E14:AG14)=1,$D15-SUM($E15:AF15),TRUNC($D15*AG14,2)),"")</f>
        <v>0</v>
      </c>
      <c r="AH15" s="60">
        <f>IFERROR(IF(SUM($E14:AH14)=1,$D15-SUM($E15:AG15),TRUNC($D15*AH14,2)),"")</f>
        <v>0</v>
      </c>
      <c r="AI15" s="60">
        <f>IFERROR(IF(SUM($E14:AI14)=1,$D15-SUM($E15:AH15),TRUNC($D15*AI14,2)),"")</f>
        <v>0</v>
      </c>
      <c r="AJ15" s="60">
        <f>IFERROR(IF(SUM($E14:AJ14)=1,$D15-SUM($E15:AI15),TRUNC($D15*AJ14,2)),"")</f>
        <v>88712.37</v>
      </c>
      <c r="AK15" s="60">
        <f>IFERROR(IF(SUM($E14:AK14)=1,$D15-SUM($E15:AJ15),TRUNC($D15*AK14,2)),"")</f>
        <v>103497.78999999998</v>
      </c>
      <c r="AL15" s="60">
        <f>IFERROR(IF(SUM($E14:AL14)=1,$D15-SUM($E15:AK15),TRUNC($D15*AL14,2)),"")</f>
        <v>0</v>
      </c>
      <c r="AM15" s="60">
        <f>IFERROR(IF(SUM($E14:AM14)=1,$D15-SUM($E15:AL15),TRUNC($D15*AM14,2)),"")</f>
        <v>0</v>
      </c>
      <c r="AN15" s="60">
        <f>IFERROR(IF(SUM($E14:AN14)=1,$D15-SUM($E15:AM15),TRUNC($D15*AN14,2)),"")</f>
        <v>0</v>
      </c>
      <c r="AO15" s="60">
        <f>IFERROR(IF(SUM($E14:AO14)=1,$D15-SUM($E15:AN15),TRUNC($D15*AO14,2)),"")</f>
        <v>0</v>
      </c>
      <c r="AP15" s="60">
        <f>IFERROR(IF(SUM($E14:AP14)=1,$D15-SUM($E15:AO15),TRUNC($D15*AP14,2)),"")</f>
        <v>0</v>
      </c>
      <c r="AQ15" s="60">
        <f>IFERROR(IF(SUM($E14:AQ14)=1,$D15-SUM($E15:AP15),TRUNC($D15*AQ14,2)),"")</f>
        <v>0</v>
      </c>
      <c r="AR15" s="60">
        <f>IFERROR(IF(SUM($E14:AR14)=1,$D15-SUM($E15:AQ15),TRUNC($D15*AR14,2)),"")</f>
        <v>0</v>
      </c>
      <c r="AS15" s="61"/>
      <c r="AT15" s="62">
        <f t="shared" si="2"/>
        <v>295707.93</v>
      </c>
      <c r="AU15" s="58" t="str">
        <f t="shared" si="1"/>
        <v>OK</v>
      </c>
    </row>
    <row r="16" spans="1:47" ht="10.5" customHeight="1" thickBot="1" x14ac:dyDescent="0.25">
      <c r="A16" s="260" t="s">
        <v>16</v>
      </c>
      <c r="B16" s="260" t="s">
        <v>17</v>
      </c>
      <c r="C16" s="261">
        <v>9.6410454752970456E-2</v>
      </c>
      <c r="D16" s="54">
        <v>1</v>
      </c>
      <c r="E16" s="55"/>
      <c r="F16" s="55"/>
      <c r="G16" s="55"/>
      <c r="H16" s="55"/>
      <c r="I16" s="55"/>
      <c r="J16" s="239"/>
      <c r="K16" s="240"/>
      <c r="L16" s="241"/>
      <c r="M16" s="241"/>
      <c r="N16" s="241"/>
      <c r="O16" s="241"/>
      <c r="P16" s="241"/>
      <c r="Q16" s="241">
        <v>0.15</v>
      </c>
      <c r="R16" s="241">
        <v>0.15</v>
      </c>
      <c r="S16" s="241">
        <v>0.05</v>
      </c>
      <c r="T16" s="241"/>
      <c r="U16" s="241"/>
      <c r="V16" s="242"/>
      <c r="W16" s="243"/>
      <c r="X16" s="55"/>
      <c r="Y16" s="55"/>
      <c r="Z16" s="55"/>
      <c r="AA16" s="55"/>
      <c r="AB16" s="55"/>
      <c r="AC16" s="55"/>
      <c r="AD16" s="55"/>
      <c r="AE16" s="55"/>
      <c r="AF16" s="55"/>
      <c r="AG16" s="55">
        <v>0.1</v>
      </c>
      <c r="AH16" s="55">
        <v>0.15</v>
      </c>
      <c r="AI16" s="55">
        <v>0.25</v>
      </c>
      <c r="AJ16" s="55">
        <v>0.15</v>
      </c>
      <c r="AK16" s="55"/>
      <c r="AL16" s="55"/>
      <c r="AM16" s="55"/>
      <c r="AN16" s="239"/>
      <c r="AO16" s="244"/>
      <c r="AP16" s="239"/>
      <c r="AQ16" s="239"/>
      <c r="AR16" s="242"/>
      <c r="AS16" s="56"/>
      <c r="AT16" s="57">
        <f t="shared" si="2"/>
        <v>1</v>
      </c>
      <c r="AU16" s="58" t="str">
        <f t="shared" si="1"/>
        <v>OK</v>
      </c>
    </row>
    <row r="17" spans="1:47" ht="10.5" customHeight="1" thickTop="1" x14ac:dyDescent="0.2">
      <c r="A17" s="260"/>
      <c r="B17" s="260"/>
      <c r="C17" s="261"/>
      <c r="D17" s="59">
        <v>864248.77</v>
      </c>
      <c r="E17" s="60">
        <f>IFERROR(TRUNC($D17*E16,2),"")</f>
        <v>0</v>
      </c>
      <c r="F17" s="60">
        <f>IFERROR(IF(SUM($E16:F16)=1,$D17-SUM($E17:E17),TRUNC($D17*F16,2)),"")</f>
        <v>0</v>
      </c>
      <c r="G17" s="60">
        <f>IFERROR(IF(SUM($E16:G16)=1,$D17-SUM($E17:F17),TRUNC($D17*G16,2)),"")</f>
        <v>0</v>
      </c>
      <c r="H17" s="60">
        <f>IFERROR(IF(SUM($E16:H16)=1,$D17-SUM($E17:G17),TRUNC($D17*H16,2)),"")</f>
        <v>0</v>
      </c>
      <c r="I17" s="60">
        <f>IFERROR(IF(SUM($E16:I16)=1,$D17-SUM($E17:H17),TRUNC($D17*I16,2)),"")</f>
        <v>0</v>
      </c>
      <c r="J17" s="60">
        <f>IFERROR(IF(SUM($E16:J16)=1,$D17-SUM($E17:I17),TRUNC($D17*J16,2)),"")</f>
        <v>0</v>
      </c>
      <c r="K17" s="60">
        <f>IFERROR(IF(SUM($E16:K16)=1,$D17-SUM($E17:J17),TRUNC($D17*K16,2)),"")</f>
        <v>0</v>
      </c>
      <c r="L17" s="60">
        <f>IFERROR(IF(SUM($E16:L16)=1,$D17-SUM($E17:K17),TRUNC($D17*L16,2)),"")</f>
        <v>0</v>
      </c>
      <c r="M17" s="60">
        <f>IFERROR(IF(SUM($E16:M16)=1,$D17-SUM($E17:L17),TRUNC($D17*M16,2)),"")</f>
        <v>0</v>
      </c>
      <c r="N17" s="60">
        <f>IFERROR(IF(SUM($E16:N16)=1,$D17-SUM($E17:M17),TRUNC($D17*N16,2)),"")</f>
        <v>0</v>
      </c>
      <c r="O17" s="60">
        <f>IFERROR(IF(SUM($E16:O16)=1,$D17-SUM($E17:N17),TRUNC($D17*O16,2)),"")</f>
        <v>0</v>
      </c>
      <c r="P17" s="60">
        <f>IFERROR(IF(SUM($E16:P16)=1,$D17-SUM($E17:O17),TRUNC($D17*P16,2)),"")</f>
        <v>0</v>
      </c>
      <c r="Q17" s="60">
        <f>IFERROR(IF(SUM($E16:Q16)=1,$D17-SUM($E17:P17),TRUNC($D17*Q16,2)),"")</f>
        <v>129637.31</v>
      </c>
      <c r="R17" s="60">
        <f>IFERROR(IF(SUM($E16:R16)=1,$D17-SUM($E17:Q17),TRUNC($D17*R16,2)),"")</f>
        <v>129637.31</v>
      </c>
      <c r="S17" s="60">
        <f>IFERROR(IF(SUM($E16:S16)=1,$D17-SUM($E17:R17),TRUNC($D17*S16,2)),"")</f>
        <v>43212.43</v>
      </c>
      <c r="T17" s="60">
        <f>IFERROR(IF(SUM($E16:T16)=1,$D17-SUM($E17:S17),TRUNC($D17*T16,2)),"")</f>
        <v>0</v>
      </c>
      <c r="U17" s="60">
        <f>IFERROR(IF(SUM($E16:U16)=1,$D17-SUM($E17:T17),TRUNC($D17*U16,2)),"")</f>
        <v>0</v>
      </c>
      <c r="V17" s="60">
        <f>IFERROR(IF(SUM($E16:V16)=1,$D17-SUM($E17:U17),TRUNC($D17*V16,2)),"")</f>
        <v>0</v>
      </c>
      <c r="W17" s="60">
        <f>IFERROR(IF(SUM($E16:W16)=1,$D17-SUM($E17:V17),TRUNC($D17*W16,2)),"")</f>
        <v>0</v>
      </c>
      <c r="X17" s="60">
        <f>IFERROR(IF(SUM($E16:X16)=1,$D17-SUM($E17:W17),TRUNC($D17*X16,2)),"")</f>
        <v>0</v>
      </c>
      <c r="Y17" s="60">
        <f>IFERROR(IF(SUM($E16:Y16)=1,$D17-SUM($E17:X17),TRUNC($D17*Y16,2)),"")</f>
        <v>0</v>
      </c>
      <c r="Z17" s="60">
        <f>IFERROR(IF(SUM($E16:Z16)=1,$D17-SUM($E17:Y17),TRUNC($D17*Z16,2)),"")</f>
        <v>0</v>
      </c>
      <c r="AA17" s="60">
        <f>IFERROR(IF(SUM($E16:AA16)=1,$D17-SUM($E17:Z17),TRUNC($D17*AA16,2)),"")</f>
        <v>0</v>
      </c>
      <c r="AB17" s="60">
        <f>IFERROR(IF(SUM($E16:AB16)=1,$D17-SUM($E17:AA17),TRUNC($D17*AB16,2)),"")</f>
        <v>0</v>
      </c>
      <c r="AC17" s="60">
        <f>IFERROR(IF(SUM($E16:AC16)=1,$D17-SUM($E17:AB17),TRUNC($D17*AC16,2)),"")</f>
        <v>0</v>
      </c>
      <c r="AD17" s="60">
        <f>IFERROR(IF(SUM($E16:AD16)=1,$D17-SUM($E17:AC17),TRUNC($D17*AD16,2)),"")</f>
        <v>0</v>
      </c>
      <c r="AE17" s="60">
        <f>IFERROR(IF(SUM($E16:AE16)=1,$D17-SUM($E17:AD17),TRUNC($D17*AE16,2)),"")</f>
        <v>0</v>
      </c>
      <c r="AF17" s="60">
        <f>IFERROR(IF(SUM($E16:AF16)=1,$D17-SUM($E17:AE17),TRUNC($D17*AF16,2)),"")</f>
        <v>0</v>
      </c>
      <c r="AG17" s="60">
        <f>IFERROR(IF(SUM($E16:AG16)=1,$D17-SUM($E17:AF17),TRUNC($D17*AG16,2)),"")</f>
        <v>86424.87</v>
      </c>
      <c r="AH17" s="60">
        <f>IFERROR(IF(SUM($E16:AH16)=1,$D17-SUM($E17:AG17),TRUNC($D17*AH16,2)),"")</f>
        <v>129637.31</v>
      </c>
      <c r="AI17" s="60">
        <f>IFERROR(IF(SUM($E16:AI16)=1,$D17-SUM($E17:AH17),TRUNC($D17*AI16,2)),"")</f>
        <v>216062.19</v>
      </c>
      <c r="AJ17" s="60">
        <f>IFERROR(IF(SUM($E16:AJ16)=1,$D17-SUM($E17:AI17),TRUNC($D17*AJ16,2)),"")</f>
        <v>129637.35000000009</v>
      </c>
      <c r="AK17" s="60">
        <f>IFERROR(IF(SUM($E16:AK16)=1,$D17-SUM($E17:AJ17),TRUNC($D17*AK16,2)),"")</f>
        <v>0</v>
      </c>
      <c r="AL17" s="60">
        <f>IFERROR(IF(SUM($E16:AL16)=1,$D17-SUM($E17:AK17),TRUNC($D17*AL16,2)),"")</f>
        <v>0</v>
      </c>
      <c r="AM17" s="60">
        <f>IFERROR(IF(SUM($E16:AM16)=1,$D17-SUM($E17:AL17),TRUNC($D17*AM16,2)),"")</f>
        <v>0</v>
      </c>
      <c r="AN17" s="60">
        <f>IFERROR(IF(SUM($E16:AN16)=1,$D17-SUM($E17:AM17),TRUNC($D17*AN16,2)),"")</f>
        <v>0</v>
      </c>
      <c r="AO17" s="60">
        <f>IFERROR(IF(SUM($E16:AO16)=1,$D17-SUM($E17:AN17),TRUNC($D17*AO16,2)),"")</f>
        <v>0</v>
      </c>
      <c r="AP17" s="60">
        <f>IFERROR(IF(SUM($E16:AP16)=1,$D17-SUM($E17:AO17),TRUNC($D17*AP16,2)),"")</f>
        <v>0</v>
      </c>
      <c r="AQ17" s="60">
        <f>IFERROR(IF(SUM($E16:AQ16)=1,$D17-SUM($E17:AP17),TRUNC($D17*AQ16,2)),"")</f>
        <v>0</v>
      </c>
      <c r="AR17" s="60">
        <f>IFERROR(IF(SUM($E16:AR16)=1,$D17-SUM($E17:AQ17),TRUNC($D17*AR16,2)),"")</f>
        <v>0</v>
      </c>
      <c r="AS17" s="61"/>
      <c r="AT17" s="62">
        <f t="shared" si="2"/>
        <v>864248.77</v>
      </c>
      <c r="AU17" s="58" t="str">
        <f t="shared" si="1"/>
        <v>OK</v>
      </c>
    </row>
    <row r="18" spans="1:47" ht="10.5" customHeight="1" thickBot="1" x14ac:dyDescent="0.25">
      <c r="A18" s="260" t="s">
        <v>18</v>
      </c>
      <c r="B18" s="260" t="s">
        <v>19</v>
      </c>
      <c r="C18" s="261">
        <v>0.11987235662218533</v>
      </c>
      <c r="D18" s="54">
        <v>1</v>
      </c>
      <c r="E18" s="55"/>
      <c r="F18" s="55"/>
      <c r="G18" s="55"/>
      <c r="H18" s="55"/>
      <c r="I18" s="55"/>
      <c r="J18" s="239"/>
      <c r="K18" s="240"/>
      <c r="L18" s="241"/>
      <c r="M18" s="241"/>
      <c r="N18" s="241"/>
      <c r="O18" s="241"/>
      <c r="P18" s="241"/>
      <c r="Q18" s="241"/>
      <c r="R18" s="241"/>
      <c r="S18" s="241"/>
      <c r="T18" s="241"/>
      <c r="U18" s="241">
        <v>0.15</v>
      </c>
      <c r="V18" s="242">
        <v>0.15</v>
      </c>
      <c r="W18" s="243"/>
      <c r="X18" s="55"/>
      <c r="Y18" s="55"/>
      <c r="Z18" s="55"/>
      <c r="AA18" s="55"/>
      <c r="AB18" s="55"/>
      <c r="AC18" s="55"/>
      <c r="AD18" s="55"/>
      <c r="AE18" s="55"/>
      <c r="AF18" s="55"/>
      <c r="AG18" s="55"/>
      <c r="AH18" s="55"/>
      <c r="AI18" s="55"/>
      <c r="AJ18" s="55"/>
      <c r="AK18" s="55"/>
      <c r="AL18" s="55"/>
      <c r="AM18" s="55">
        <v>0.25</v>
      </c>
      <c r="AN18" s="239">
        <v>0.25</v>
      </c>
      <c r="AO18" s="244"/>
      <c r="AP18" s="239">
        <v>0.1</v>
      </c>
      <c r="AQ18" s="239">
        <v>0.1</v>
      </c>
      <c r="AR18" s="242"/>
      <c r="AS18" s="56"/>
      <c r="AT18" s="57">
        <f t="shared" si="2"/>
        <v>1</v>
      </c>
      <c r="AU18" s="58" t="str">
        <f t="shared" si="1"/>
        <v>OK</v>
      </c>
    </row>
    <row r="19" spans="1:47" ht="10.5" customHeight="1" thickTop="1" x14ac:dyDescent="0.2">
      <c r="A19" s="260"/>
      <c r="B19" s="260"/>
      <c r="C19" s="261"/>
      <c r="D19" s="59">
        <v>1081122.72</v>
      </c>
      <c r="E19" s="60">
        <f>IFERROR(TRUNC($D19*E18,2),"")</f>
        <v>0</v>
      </c>
      <c r="F19" s="60">
        <f>IFERROR(IF(SUM($E18:F18)=1,$D19-SUM($E19:E19),TRUNC($D19*F18,2)),"")</f>
        <v>0</v>
      </c>
      <c r="G19" s="60">
        <f>IFERROR(IF(SUM($E18:G18)=1,$D19-SUM($E19:F19),TRUNC($D19*G18,2)),"")</f>
        <v>0</v>
      </c>
      <c r="H19" s="60">
        <f>IFERROR(IF(SUM($E18:H18)=1,$D19-SUM($E19:G19),TRUNC($D19*H18,2)),"")</f>
        <v>0</v>
      </c>
      <c r="I19" s="60">
        <f>IFERROR(IF(SUM($E18:I18)=1,$D19-SUM($E19:H19),TRUNC($D19*I18,2)),"")</f>
        <v>0</v>
      </c>
      <c r="J19" s="60">
        <f>IFERROR(IF(SUM($E18:J18)=1,$D19-SUM($E19:I19),TRUNC($D19*J18,2)),"")</f>
        <v>0</v>
      </c>
      <c r="K19" s="60">
        <f>IFERROR(IF(SUM($E18:K18)=1,$D19-SUM($E19:J19),TRUNC($D19*K18,2)),"")</f>
        <v>0</v>
      </c>
      <c r="L19" s="60">
        <f>IFERROR(IF(SUM($E18:L18)=1,$D19-SUM($E19:K19),TRUNC($D19*L18,2)),"")</f>
        <v>0</v>
      </c>
      <c r="M19" s="60">
        <f>IFERROR(IF(SUM($E18:M18)=1,$D19-SUM($E19:L19),TRUNC($D19*M18,2)),"")</f>
        <v>0</v>
      </c>
      <c r="N19" s="60">
        <f>IFERROR(IF(SUM($E18:N18)=1,$D19-SUM($E19:M19),TRUNC($D19*N18,2)),"")</f>
        <v>0</v>
      </c>
      <c r="O19" s="60">
        <f>IFERROR(IF(SUM($E18:O18)=1,$D19-SUM($E19:N19),TRUNC($D19*O18,2)),"")</f>
        <v>0</v>
      </c>
      <c r="P19" s="60">
        <f>IFERROR(IF(SUM($E18:P18)=1,$D19-SUM($E19:O19),TRUNC($D19*P18,2)),"")</f>
        <v>0</v>
      </c>
      <c r="Q19" s="60">
        <f>IFERROR(IF(SUM($E18:Q18)=1,$D19-SUM($E19:P19),TRUNC($D19*Q18,2)),"")</f>
        <v>0</v>
      </c>
      <c r="R19" s="60">
        <f>IFERROR(IF(SUM($E18:R18)=1,$D19-SUM($E19:Q19),TRUNC($D19*R18,2)),"")</f>
        <v>0</v>
      </c>
      <c r="S19" s="60">
        <f>IFERROR(IF(SUM($E18:S18)=1,$D19-SUM($E19:R19),TRUNC($D19*S18,2)),"")</f>
        <v>0</v>
      </c>
      <c r="T19" s="60">
        <f>IFERROR(IF(SUM($E18:T18)=1,$D19-SUM($E19:S19),TRUNC($D19*T18,2)),"")</f>
        <v>0</v>
      </c>
      <c r="U19" s="60">
        <f>IFERROR(IF(SUM($E18:U18)=1,$D19-SUM($E19:T19),TRUNC($D19*U18,2)),"")</f>
        <v>162168.4</v>
      </c>
      <c r="V19" s="60">
        <f>IFERROR(IF(SUM($E18:V18)=1,$D19-SUM($E19:U19),TRUNC($D19*V18,2)),"")</f>
        <v>162168.4</v>
      </c>
      <c r="W19" s="60">
        <f>IFERROR(IF(SUM($E18:W18)=1,$D19-SUM($E19:V19),TRUNC($D19*W18,2)),"")</f>
        <v>0</v>
      </c>
      <c r="X19" s="60">
        <f>IFERROR(IF(SUM($E18:X18)=1,$D19-SUM($E19:W19),TRUNC($D19*X18,2)),"")</f>
        <v>0</v>
      </c>
      <c r="Y19" s="60">
        <f>IFERROR(IF(SUM($E18:Y18)=1,$D19-SUM($E19:X19),TRUNC($D19*Y18,2)),"")</f>
        <v>0</v>
      </c>
      <c r="Z19" s="60">
        <f>IFERROR(IF(SUM($E18:Z18)=1,$D19-SUM($E19:Y19),TRUNC($D19*Z18,2)),"")</f>
        <v>0</v>
      </c>
      <c r="AA19" s="60">
        <f>IFERROR(IF(SUM($E18:AA18)=1,$D19-SUM($E19:Z19),TRUNC($D19*AA18,2)),"")</f>
        <v>0</v>
      </c>
      <c r="AB19" s="60">
        <f>IFERROR(IF(SUM($E18:AB18)=1,$D19-SUM($E19:AA19),TRUNC($D19*AB18,2)),"")</f>
        <v>0</v>
      </c>
      <c r="AC19" s="60">
        <f>IFERROR(IF(SUM($E18:AC18)=1,$D19-SUM($E19:AB19),TRUNC($D19*AC18,2)),"")</f>
        <v>0</v>
      </c>
      <c r="AD19" s="60">
        <f>IFERROR(IF(SUM($E18:AD18)=1,$D19-SUM($E19:AC19),TRUNC($D19*AD18,2)),"")</f>
        <v>0</v>
      </c>
      <c r="AE19" s="60">
        <f>IFERROR(IF(SUM($E18:AE18)=1,$D19-SUM($E19:AD19),TRUNC($D19*AE18,2)),"")</f>
        <v>0</v>
      </c>
      <c r="AF19" s="60">
        <f>IFERROR(IF(SUM($E18:AF18)=1,$D19-SUM($E19:AE19),TRUNC($D19*AF18,2)),"")</f>
        <v>0</v>
      </c>
      <c r="AG19" s="60">
        <f>IFERROR(IF(SUM($E18:AG18)=1,$D19-SUM($E19:AF19),TRUNC($D19*AG18,2)),"")</f>
        <v>0</v>
      </c>
      <c r="AH19" s="60">
        <f>IFERROR(IF(SUM($E18:AH18)=1,$D19-SUM($E19:AG19),TRUNC($D19*AH18,2)),"")</f>
        <v>0</v>
      </c>
      <c r="AI19" s="60">
        <f>IFERROR(IF(SUM($E18:AI18)=1,$D19-SUM($E19:AH19),TRUNC($D19*AI18,2)),"")</f>
        <v>0</v>
      </c>
      <c r="AJ19" s="60">
        <f>IFERROR(IF(SUM($E18:AJ18)=1,$D19-SUM($E19:AI19),TRUNC($D19*AJ18,2)),"")</f>
        <v>0</v>
      </c>
      <c r="AK19" s="60">
        <f>IFERROR(IF(SUM($E18:AK18)=1,$D19-SUM($E19:AJ19),TRUNC($D19*AK18,2)),"")</f>
        <v>0</v>
      </c>
      <c r="AL19" s="60">
        <f>IFERROR(IF(SUM($E18:AL18)=1,$D19-SUM($E19:AK19),TRUNC($D19*AL18,2)),"")</f>
        <v>0</v>
      </c>
      <c r="AM19" s="60">
        <f>IFERROR(IF(SUM($E18:AM18)=1,$D19-SUM($E19:AL19),TRUNC($D19*AM18,2)),"")</f>
        <v>270280.68</v>
      </c>
      <c r="AN19" s="60">
        <f>IFERROR(IF(SUM($E18:AN18)=1,$D19-SUM($E19:AM19),TRUNC($D19*AN18,2)),"")</f>
        <v>270280.68</v>
      </c>
      <c r="AO19" s="60">
        <f>IFERROR(IF(SUM($E18:AO18)=1,$D19-SUM($E19:AN19),TRUNC($D19*AO18,2)),"")</f>
        <v>0</v>
      </c>
      <c r="AP19" s="60">
        <f>IFERROR(IF(SUM($E18:AP18)=1,$D19-SUM($E19:AO19),TRUNC($D19*AP18,2)),"")</f>
        <v>108112.27</v>
      </c>
      <c r="AQ19" s="60">
        <f>IFERROR(IF(SUM($E18:AQ18)=1,$D19-SUM($E19:AP19),TRUNC($D19*AQ18,2)),"")</f>
        <v>108112.29000000004</v>
      </c>
      <c r="AR19" s="60">
        <f>IFERROR(IF(SUM($E18:AR18)=1,$D19-SUM($E19:AQ19),TRUNC($D19*AR18,2)),"")</f>
        <v>0</v>
      </c>
      <c r="AS19" s="61"/>
      <c r="AT19" s="62">
        <f t="shared" si="2"/>
        <v>1081122.72</v>
      </c>
      <c r="AU19" s="58" t="str">
        <f t="shared" si="1"/>
        <v>OK</v>
      </c>
    </row>
    <row r="20" spans="1:47" ht="10.5" customHeight="1" thickBot="1" x14ac:dyDescent="0.25">
      <c r="A20" s="260" t="s">
        <v>20</v>
      </c>
      <c r="B20" s="260" t="s">
        <v>21</v>
      </c>
      <c r="C20" s="261">
        <v>1.9911662584977625E-2</v>
      </c>
      <c r="D20" s="54">
        <v>1</v>
      </c>
      <c r="E20" s="55"/>
      <c r="F20" s="55"/>
      <c r="G20" s="55"/>
      <c r="H20" s="55"/>
      <c r="I20" s="55"/>
      <c r="J20" s="239"/>
      <c r="K20" s="240"/>
      <c r="L20" s="241"/>
      <c r="M20" s="241"/>
      <c r="N20" s="241"/>
      <c r="O20" s="241"/>
      <c r="P20" s="241"/>
      <c r="Q20" s="241"/>
      <c r="R20" s="241"/>
      <c r="S20" s="241"/>
      <c r="T20" s="241"/>
      <c r="U20" s="241"/>
      <c r="V20" s="242"/>
      <c r="W20" s="243"/>
      <c r="X20" s="55"/>
      <c r="Y20" s="55"/>
      <c r="Z20" s="55"/>
      <c r="AA20" s="55"/>
      <c r="AB20" s="55"/>
      <c r="AC20" s="55"/>
      <c r="AD20" s="55"/>
      <c r="AE20" s="55"/>
      <c r="AF20" s="55"/>
      <c r="AG20" s="55"/>
      <c r="AH20" s="55"/>
      <c r="AI20" s="55"/>
      <c r="AJ20" s="55"/>
      <c r="AK20" s="55"/>
      <c r="AL20" s="55"/>
      <c r="AM20" s="55"/>
      <c r="AN20" s="239"/>
      <c r="AO20" s="244">
        <v>1</v>
      </c>
      <c r="AP20" s="239"/>
      <c r="AQ20" s="239"/>
      <c r="AR20" s="242"/>
      <c r="AS20" s="56"/>
      <c r="AT20" s="57">
        <f t="shared" si="2"/>
        <v>1</v>
      </c>
      <c r="AU20" s="58" t="str">
        <f t="shared" si="1"/>
        <v>OK</v>
      </c>
    </row>
    <row r="21" spans="1:47" ht="10.5" customHeight="1" thickTop="1" x14ac:dyDescent="0.2">
      <c r="A21" s="260"/>
      <c r="B21" s="260"/>
      <c r="C21" s="261"/>
      <c r="D21" s="59">
        <v>177357.86</v>
      </c>
      <c r="E21" s="60">
        <f>IFERROR(TRUNC($D21*E20,2),"")</f>
        <v>0</v>
      </c>
      <c r="F21" s="60">
        <f>IFERROR(IF(SUM($E20:F20)=1,$D21-SUM($E21:E21),TRUNC($D21*F20,2)),"")</f>
        <v>0</v>
      </c>
      <c r="G21" s="60">
        <f>IFERROR(IF(SUM($E20:G20)=1,$D21-SUM($E21:F21),TRUNC($D21*G20,2)),"")</f>
        <v>0</v>
      </c>
      <c r="H21" s="60">
        <f>IFERROR(IF(SUM($E20:H20)=1,$D21-SUM($E21:G21),TRUNC($D21*H20,2)),"")</f>
        <v>0</v>
      </c>
      <c r="I21" s="60">
        <f>IFERROR(IF(SUM($E20:I20)=1,$D21-SUM($E21:H21),TRUNC($D21*I20,2)),"")</f>
        <v>0</v>
      </c>
      <c r="J21" s="60">
        <f>IFERROR(IF(SUM($E20:J20)=1,$D21-SUM($E21:I21),TRUNC($D21*J20,2)),"")</f>
        <v>0</v>
      </c>
      <c r="K21" s="60">
        <f>IFERROR(IF(SUM($E20:K20)=1,$D21-SUM($E21:J21),TRUNC($D21*K20,2)),"")</f>
        <v>0</v>
      </c>
      <c r="L21" s="60">
        <f>IFERROR(IF(SUM($E20:L20)=1,$D21-SUM($E21:K21),TRUNC($D21*L20,2)),"")</f>
        <v>0</v>
      </c>
      <c r="M21" s="60">
        <f>IFERROR(IF(SUM($E20:M20)=1,$D21-SUM($E21:L21),TRUNC($D21*M20,2)),"")</f>
        <v>0</v>
      </c>
      <c r="N21" s="60">
        <f>IFERROR(IF(SUM($E20:N20)=1,$D21-SUM($E21:M21),TRUNC($D21*N20,2)),"")</f>
        <v>0</v>
      </c>
      <c r="O21" s="60">
        <f>IFERROR(IF(SUM($E20:O20)=1,$D21-SUM($E21:N21),TRUNC($D21*O20,2)),"")</f>
        <v>0</v>
      </c>
      <c r="P21" s="60">
        <f>IFERROR(IF(SUM($E20:P20)=1,$D21-SUM($E21:O21),TRUNC($D21*P20,2)),"")</f>
        <v>0</v>
      </c>
      <c r="Q21" s="60">
        <f>IFERROR(IF(SUM($E20:Q20)=1,$D21-SUM($E21:P21),TRUNC($D21*Q20,2)),"")</f>
        <v>0</v>
      </c>
      <c r="R21" s="60">
        <f>IFERROR(IF(SUM($E20:R20)=1,$D21-SUM($E21:Q21),TRUNC($D21*R20,2)),"")</f>
        <v>0</v>
      </c>
      <c r="S21" s="60">
        <f>IFERROR(IF(SUM($E20:S20)=1,$D21-SUM($E21:R21),TRUNC($D21*S20,2)),"")</f>
        <v>0</v>
      </c>
      <c r="T21" s="60">
        <f>IFERROR(IF(SUM($E20:T20)=1,$D21-SUM($E21:S21),TRUNC($D21*T20,2)),"")</f>
        <v>0</v>
      </c>
      <c r="U21" s="60">
        <f>IFERROR(IF(SUM($E20:U20)=1,$D21-SUM($E21:T21),TRUNC($D21*U20,2)),"")</f>
        <v>0</v>
      </c>
      <c r="V21" s="60">
        <f>IFERROR(IF(SUM($E20:V20)=1,$D21-SUM($E21:U21),TRUNC($D21*V20,2)),"")</f>
        <v>0</v>
      </c>
      <c r="W21" s="60">
        <f>IFERROR(IF(SUM($E20:W20)=1,$D21-SUM($E21:V21),TRUNC($D21*W20,2)),"")</f>
        <v>0</v>
      </c>
      <c r="X21" s="60">
        <f>IFERROR(IF(SUM($E20:X20)=1,$D21-SUM($E21:W21),TRUNC($D21*X20,2)),"")</f>
        <v>0</v>
      </c>
      <c r="Y21" s="60">
        <f>IFERROR(IF(SUM($E20:Y20)=1,$D21-SUM($E21:X21),TRUNC($D21*Y20,2)),"")</f>
        <v>0</v>
      </c>
      <c r="Z21" s="60">
        <f>IFERROR(IF(SUM($E20:Z20)=1,$D21-SUM($E21:Y21),TRUNC($D21*Z20,2)),"")</f>
        <v>0</v>
      </c>
      <c r="AA21" s="60">
        <f>IFERROR(IF(SUM($E20:AA20)=1,$D21-SUM($E21:Z21),TRUNC($D21*AA20,2)),"")</f>
        <v>0</v>
      </c>
      <c r="AB21" s="60">
        <f>IFERROR(IF(SUM($E20:AB20)=1,$D21-SUM($E21:AA21),TRUNC($D21*AB20,2)),"")</f>
        <v>0</v>
      </c>
      <c r="AC21" s="60">
        <f>IFERROR(IF(SUM($E20:AC20)=1,$D21-SUM($E21:AB21),TRUNC($D21*AC20,2)),"")</f>
        <v>0</v>
      </c>
      <c r="AD21" s="60">
        <f>IFERROR(IF(SUM($E20:AD20)=1,$D21-SUM($E21:AC21),TRUNC($D21*AD20,2)),"")</f>
        <v>0</v>
      </c>
      <c r="AE21" s="60">
        <f>IFERROR(IF(SUM($E20:AE20)=1,$D21-SUM($E21:AD21),TRUNC($D21*AE20,2)),"")</f>
        <v>0</v>
      </c>
      <c r="AF21" s="60">
        <f>IFERROR(IF(SUM($E20:AF20)=1,$D21-SUM($E21:AE21),TRUNC($D21*AF20,2)),"")</f>
        <v>0</v>
      </c>
      <c r="AG21" s="60">
        <f>IFERROR(IF(SUM($E20:AG20)=1,$D21-SUM($E21:AF21),TRUNC($D21*AG20,2)),"")</f>
        <v>0</v>
      </c>
      <c r="AH21" s="60">
        <f>IFERROR(IF(SUM($E20:AH20)=1,$D21-SUM($E21:AG21),TRUNC($D21*AH20,2)),"")</f>
        <v>0</v>
      </c>
      <c r="AI21" s="60">
        <f>IFERROR(IF(SUM($E20:AI20)=1,$D21-SUM($E21:AH21),TRUNC($D21*AI20,2)),"")</f>
        <v>0</v>
      </c>
      <c r="AJ21" s="60">
        <f>IFERROR(IF(SUM($E20:AJ20)=1,$D21-SUM($E21:AI21),TRUNC($D21*AJ20,2)),"")</f>
        <v>0</v>
      </c>
      <c r="AK21" s="60">
        <f>IFERROR(IF(SUM($E20:AK20)=1,$D21-SUM($E21:AJ21),TRUNC($D21*AK20,2)),"")</f>
        <v>0</v>
      </c>
      <c r="AL21" s="60">
        <f>IFERROR(IF(SUM($E20:AL20)=1,$D21-SUM($E21:AK21),TRUNC($D21*AL20,2)),"")</f>
        <v>0</v>
      </c>
      <c r="AM21" s="60">
        <f>IFERROR(IF(SUM($E20:AM20)=1,$D21-SUM($E21:AL21),TRUNC($D21*AM20,2)),"")</f>
        <v>0</v>
      </c>
      <c r="AN21" s="60">
        <f>IFERROR(IF(SUM($E20:AN20)=1,$D21-SUM($E21:AM21),TRUNC($D21*AN20,2)),"")</f>
        <v>0</v>
      </c>
      <c r="AO21" s="60">
        <f>IFERROR(IF(SUM($E20:AO20)=1,$D21-SUM($E21:AN21),TRUNC($D21*AO20,2)),"")</f>
        <v>177357.86</v>
      </c>
      <c r="AP21" s="60">
        <f>IFERROR(IF(SUM($E20:AP20)=1,$D21-SUM($E21:AO21),TRUNC($D21*AP20,2)),"")</f>
        <v>0</v>
      </c>
      <c r="AQ21" s="60">
        <f>IFERROR(IF(SUM($E20:AQ20)=1,$D21-SUM($E21:AP21),TRUNC($D21*AQ20,2)),"")</f>
        <v>0</v>
      </c>
      <c r="AR21" s="60">
        <f>IFERROR(IF(SUM($E20:AR20)=1,$D21-SUM($E21:AQ21),TRUNC($D21*AR20,2)),"")</f>
        <v>0</v>
      </c>
      <c r="AS21" s="61"/>
      <c r="AT21" s="62">
        <f t="shared" si="2"/>
        <v>177357.86</v>
      </c>
      <c r="AU21" s="58" t="str">
        <f t="shared" si="1"/>
        <v>OK</v>
      </c>
    </row>
    <row r="22" spans="1:47" ht="10.5" customHeight="1" thickBot="1" x14ac:dyDescent="0.25">
      <c r="A22" s="260" t="s">
        <v>22</v>
      </c>
      <c r="B22" s="260" t="s">
        <v>23</v>
      </c>
      <c r="C22" s="261">
        <v>1.213962615933574E-2</v>
      </c>
      <c r="D22" s="54">
        <v>1</v>
      </c>
      <c r="E22" s="55"/>
      <c r="F22" s="55"/>
      <c r="G22" s="55"/>
      <c r="H22" s="55"/>
      <c r="I22" s="55"/>
      <c r="J22" s="239"/>
      <c r="K22" s="240"/>
      <c r="L22" s="241"/>
      <c r="M22" s="241"/>
      <c r="N22" s="241"/>
      <c r="O22" s="241"/>
      <c r="P22" s="241"/>
      <c r="Q22" s="241"/>
      <c r="R22" s="241"/>
      <c r="S22" s="241"/>
      <c r="T22" s="241"/>
      <c r="U22" s="241"/>
      <c r="V22" s="242"/>
      <c r="W22" s="243"/>
      <c r="X22" s="55"/>
      <c r="Y22" s="55"/>
      <c r="Z22" s="55"/>
      <c r="AA22" s="55"/>
      <c r="AB22" s="55"/>
      <c r="AC22" s="55"/>
      <c r="AD22" s="55"/>
      <c r="AE22" s="55"/>
      <c r="AF22" s="55"/>
      <c r="AG22" s="55"/>
      <c r="AH22" s="55"/>
      <c r="AI22" s="55"/>
      <c r="AJ22" s="55"/>
      <c r="AK22" s="55"/>
      <c r="AL22" s="55"/>
      <c r="AM22" s="55"/>
      <c r="AN22" s="239"/>
      <c r="AO22" s="244">
        <v>0.2</v>
      </c>
      <c r="AP22" s="239">
        <v>0.8</v>
      </c>
      <c r="AQ22" s="239"/>
      <c r="AR22" s="242"/>
      <c r="AS22" s="56"/>
      <c r="AT22" s="57">
        <f t="shared" si="2"/>
        <v>1</v>
      </c>
      <c r="AU22" s="58" t="str">
        <f t="shared" si="1"/>
        <v>OK</v>
      </c>
    </row>
    <row r="23" spans="1:47" ht="10.5" customHeight="1" thickTop="1" x14ac:dyDescent="0.2">
      <c r="A23" s="260"/>
      <c r="B23" s="260"/>
      <c r="C23" s="261"/>
      <c r="D23" s="59">
        <v>111562.42</v>
      </c>
      <c r="E23" s="60">
        <f>IFERROR(TRUNC($D23*E22,2),"")</f>
        <v>0</v>
      </c>
      <c r="F23" s="60">
        <f>IFERROR(IF(SUM($E22:F22)=1,$D23-SUM($E23:E23),TRUNC($D23*F22,2)),"")</f>
        <v>0</v>
      </c>
      <c r="G23" s="60">
        <f>IFERROR(IF(SUM($E22:G22)=1,$D23-SUM($E23:F23),TRUNC($D23*G22,2)),"")</f>
        <v>0</v>
      </c>
      <c r="H23" s="60">
        <f>IFERROR(IF(SUM($E22:H22)=1,$D23-SUM($E23:G23),TRUNC($D23*H22,2)),"")</f>
        <v>0</v>
      </c>
      <c r="I23" s="60">
        <f>IFERROR(IF(SUM($E22:I22)=1,$D23-SUM($E23:H23),TRUNC($D23*I22,2)),"")</f>
        <v>0</v>
      </c>
      <c r="J23" s="60">
        <f>IFERROR(IF(SUM($E22:J22)=1,$D23-SUM($E23:I23),TRUNC($D23*J22,2)),"")</f>
        <v>0</v>
      </c>
      <c r="K23" s="60">
        <f>IFERROR(IF(SUM($E22:K22)=1,$D23-SUM($E23:J23),TRUNC($D23*K22,2)),"")</f>
        <v>0</v>
      </c>
      <c r="L23" s="60">
        <f>IFERROR(IF(SUM($E22:L22)=1,$D23-SUM($E23:K23),TRUNC($D23*L22,2)),"")</f>
        <v>0</v>
      </c>
      <c r="M23" s="60">
        <f>IFERROR(IF(SUM($E22:M22)=1,$D23-SUM($E23:L23),TRUNC($D23*M22,2)),"")</f>
        <v>0</v>
      </c>
      <c r="N23" s="60">
        <f>IFERROR(IF(SUM($E22:N22)=1,$D23-SUM($E23:M23),TRUNC($D23*N22,2)),"")</f>
        <v>0</v>
      </c>
      <c r="O23" s="60">
        <f>IFERROR(IF(SUM($E22:O22)=1,$D23-SUM($E23:N23),TRUNC($D23*O22,2)),"")</f>
        <v>0</v>
      </c>
      <c r="P23" s="60">
        <f>IFERROR(IF(SUM($E22:P22)=1,$D23-SUM($E23:O23),TRUNC($D23*P22,2)),"")</f>
        <v>0</v>
      </c>
      <c r="Q23" s="60">
        <f>IFERROR(IF(SUM($E22:Q22)=1,$D23-SUM($E23:P23),TRUNC($D23*Q22,2)),"")</f>
        <v>0</v>
      </c>
      <c r="R23" s="60">
        <f>IFERROR(IF(SUM($E22:R22)=1,$D23-SUM($E23:Q23),TRUNC($D23*R22,2)),"")</f>
        <v>0</v>
      </c>
      <c r="S23" s="60">
        <f>IFERROR(IF(SUM($E22:S22)=1,$D23-SUM($E23:R23),TRUNC($D23*S22,2)),"")</f>
        <v>0</v>
      </c>
      <c r="T23" s="60">
        <f>IFERROR(IF(SUM($E22:T22)=1,$D23-SUM($E23:S23),TRUNC($D23*T22,2)),"")</f>
        <v>0</v>
      </c>
      <c r="U23" s="60">
        <f>IFERROR(IF(SUM($E22:U22)=1,$D23-SUM($E23:T23),TRUNC($D23*U22,2)),"")</f>
        <v>0</v>
      </c>
      <c r="V23" s="60">
        <f>IFERROR(IF(SUM($E22:V22)=1,$D23-SUM($E23:U23),TRUNC($D23*V22,2)),"")</f>
        <v>0</v>
      </c>
      <c r="W23" s="60">
        <f>IFERROR(IF(SUM($E22:W22)=1,$D23-SUM($E23:V23),TRUNC($D23*W22,2)),"")</f>
        <v>0</v>
      </c>
      <c r="X23" s="60">
        <f>IFERROR(IF(SUM($E22:X22)=1,$D23-SUM($E23:W23),TRUNC($D23*X22,2)),"")</f>
        <v>0</v>
      </c>
      <c r="Y23" s="60">
        <f>IFERROR(IF(SUM($E22:Y22)=1,$D23-SUM($E23:X23),TRUNC($D23*Y22,2)),"")</f>
        <v>0</v>
      </c>
      <c r="Z23" s="60">
        <f>IFERROR(IF(SUM($E22:Z22)=1,$D23-SUM($E23:Y23),TRUNC($D23*Z22,2)),"")</f>
        <v>0</v>
      </c>
      <c r="AA23" s="60">
        <f>IFERROR(IF(SUM($E22:AA22)=1,$D23-SUM($E23:Z23),TRUNC($D23*AA22,2)),"")</f>
        <v>0</v>
      </c>
      <c r="AB23" s="60">
        <f>IFERROR(IF(SUM($E22:AB22)=1,$D23-SUM($E23:AA23),TRUNC($D23*AB22,2)),"")</f>
        <v>0</v>
      </c>
      <c r="AC23" s="60">
        <f>IFERROR(IF(SUM($E22:AC22)=1,$D23-SUM($E23:AB23),TRUNC($D23*AC22,2)),"")</f>
        <v>0</v>
      </c>
      <c r="AD23" s="60">
        <f>IFERROR(IF(SUM($E22:AD22)=1,$D23-SUM($E23:AC23),TRUNC($D23*AD22,2)),"")</f>
        <v>0</v>
      </c>
      <c r="AE23" s="60">
        <f>IFERROR(IF(SUM($E22:AE22)=1,$D23-SUM($E23:AD23),TRUNC($D23*AE22,2)),"")</f>
        <v>0</v>
      </c>
      <c r="AF23" s="60">
        <f>IFERROR(IF(SUM($E22:AF22)=1,$D23-SUM($E23:AE23),TRUNC($D23*AF22,2)),"")</f>
        <v>0</v>
      </c>
      <c r="AG23" s="60">
        <f>IFERROR(IF(SUM($E22:AG22)=1,$D23-SUM($E23:AF23),TRUNC($D23*AG22,2)),"")</f>
        <v>0</v>
      </c>
      <c r="AH23" s="60">
        <f>IFERROR(IF(SUM($E22:AH22)=1,$D23-SUM($E23:AG23),TRUNC($D23*AH22,2)),"")</f>
        <v>0</v>
      </c>
      <c r="AI23" s="60">
        <f>IFERROR(IF(SUM($E22:AI22)=1,$D23-SUM($E23:AH23),TRUNC($D23*AI22,2)),"")</f>
        <v>0</v>
      </c>
      <c r="AJ23" s="60">
        <f>IFERROR(IF(SUM($E22:AJ22)=1,$D23-SUM($E23:AI23),TRUNC($D23*AJ22,2)),"")</f>
        <v>0</v>
      </c>
      <c r="AK23" s="60">
        <f>IFERROR(IF(SUM($E22:AK22)=1,$D23-SUM($E23:AJ23),TRUNC($D23*AK22,2)),"")</f>
        <v>0</v>
      </c>
      <c r="AL23" s="60">
        <f>IFERROR(IF(SUM($E22:AL22)=1,$D23-SUM($E23:AK23),TRUNC($D23*AL22,2)),"")</f>
        <v>0</v>
      </c>
      <c r="AM23" s="60">
        <f>IFERROR(IF(SUM($E22:AM22)=1,$D23-SUM($E23:AL23),TRUNC($D23*AM22,2)),"")</f>
        <v>0</v>
      </c>
      <c r="AN23" s="60">
        <f>IFERROR(IF(SUM($E22:AN22)=1,$D23-SUM($E23:AM23),TRUNC($D23*AN22,2)),"")</f>
        <v>0</v>
      </c>
      <c r="AO23" s="60">
        <f>IFERROR(IF(SUM($E22:AO22)=1,$D23-SUM($E23:AN23),TRUNC($D23*AO22,2)),"")</f>
        <v>22312.48</v>
      </c>
      <c r="AP23" s="60">
        <f>IFERROR(IF(SUM($E22:AP22)=1,$D23-SUM($E23:AO23),TRUNC($D23*AP22,2)),"")</f>
        <v>89249.94</v>
      </c>
      <c r="AQ23" s="60">
        <f>IFERROR(IF(SUM($E22:AQ22)=1,$D23-SUM($E23:AP23),TRUNC($D23*AQ22,2)),"")</f>
        <v>0</v>
      </c>
      <c r="AR23" s="60">
        <f>IFERROR(IF(SUM($E22:AR22)=1,$D23-SUM($E23:AQ23),TRUNC($D23*AR22,2)),"")</f>
        <v>0</v>
      </c>
      <c r="AS23" s="61"/>
      <c r="AT23" s="62">
        <f t="shared" si="2"/>
        <v>111562.42</v>
      </c>
      <c r="AU23" s="58" t="str">
        <f t="shared" si="1"/>
        <v>OK</v>
      </c>
    </row>
    <row r="24" spans="1:47" ht="10.5" customHeight="1" thickBot="1" x14ac:dyDescent="0.25">
      <c r="A24" s="260" t="s">
        <v>24</v>
      </c>
      <c r="B24" s="260" t="s">
        <v>25</v>
      </c>
      <c r="C24" s="261">
        <v>0.18412872971729077</v>
      </c>
      <c r="D24" s="54">
        <v>1</v>
      </c>
      <c r="E24" s="55"/>
      <c r="F24" s="55"/>
      <c r="G24" s="55"/>
      <c r="H24" s="55"/>
      <c r="I24" s="55"/>
      <c r="J24" s="239"/>
      <c r="K24" s="240"/>
      <c r="L24" s="241"/>
      <c r="M24" s="241">
        <v>0.1</v>
      </c>
      <c r="N24" s="241">
        <v>0.15</v>
      </c>
      <c r="O24" s="241">
        <v>0.1</v>
      </c>
      <c r="P24" s="241"/>
      <c r="Q24" s="241"/>
      <c r="R24" s="241"/>
      <c r="S24" s="241"/>
      <c r="T24" s="241"/>
      <c r="U24" s="241"/>
      <c r="V24" s="242"/>
      <c r="W24" s="243"/>
      <c r="X24" s="55"/>
      <c r="Y24" s="55"/>
      <c r="Z24" s="55"/>
      <c r="AA24" s="55">
        <v>0.2</v>
      </c>
      <c r="AB24" s="55">
        <v>0.2</v>
      </c>
      <c r="AC24" s="55">
        <v>0.2</v>
      </c>
      <c r="AD24" s="55">
        <v>0.05</v>
      </c>
      <c r="AE24" s="55"/>
      <c r="AF24" s="55"/>
      <c r="AG24" s="55"/>
      <c r="AH24" s="55"/>
      <c r="AI24" s="55"/>
      <c r="AJ24" s="55"/>
      <c r="AK24" s="55"/>
      <c r="AL24" s="55"/>
      <c r="AM24" s="55"/>
      <c r="AN24" s="239"/>
      <c r="AO24" s="244"/>
      <c r="AP24" s="239"/>
      <c r="AQ24" s="239"/>
      <c r="AR24" s="242"/>
      <c r="AS24" s="56"/>
      <c r="AT24" s="57">
        <f t="shared" si="2"/>
        <v>1</v>
      </c>
      <c r="AU24" s="58" t="str">
        <f t="shared" si="1"/>
        <v>OK</v>
      </c>
    </row>
    <row r="25" spans="1:47" ht="10.5" customHeight="1" thickTop="1" x14ac:dyDescent="0.2">
      <c r="A25" s="260"/>
      <c r="B25" s="260"/>
      <c r="C25" s="261"/>
      <c r="D25" s="59">
        <v>1659046.53</v>
      </c>
      <c r="E25" s="60">
        <f>IFERROR(TRUNC($D25*E24,2),"")</f>
        <v>0</v>
      </c>
      <c r="F25" s="60">
        <f>IFERROR(IF(SUM($E24:F24)=1,$D25-SUM($E25:E25),TRUNC($D25*F24,2)),"")</f>
        <v>0</v>
      </c>
      <c r="G25" s="60">
        <f>IFERROR(IF(SUM($E24:G24)=1,$D25-SUM($E25:F25),TRUNC($D25*G24,2)),"")</f>
        <v>0</v>
      </c>
      <c r="H25" s="60">
        <f>IFERROR(IF(SUM($E24:H24)=1,$D25-SUM($E25:G25),TRUNC($D25*H24,2)),"")</f>
        <v>0</v>
      </c>
      <c r="I25" s="60">
        <f>IFERROR(IF(SUM($E24:I24)=1,$D25-SUM($E25:H25),TRUNC($D25*I24,2)),"")</f>
        <v>0</v>
      </c>
      <c r="J25" s="60">
        <f>IFERROR(IF(SUM($E24:J24)=1,$D25-SUM($E25:I25),TRUNC($D25*J24,2)),"")</f>
        <v>0</v>
      </c>
      <c r="K25" s="60">
        <f>IFERROR(IF(SUM($E24:K24)=1,$D25-SUM($E25:J25),TRUNC($D25*K24,2)),"")</f>
        <v>0</v>
      </c>
      <c r="L25" s="60">
        <f>IFERROR(IF(SUM($E24:L24)=1,$D25-SUM($E25:K25),TRUNC($D25*L24,2)),"")</f>
        <v>0</v>
      </c>
      <c r="M25" s="60">
        <f>IFERROR(IF(SUM($E24:M24)=1,$D25-SUM($E25:L25),TRUNC($D25*M24,2)),"")</f>
        <v>165904.65</v>
      </c>
      <c r="N25" s="60">
        <f>IFERROR(IF(SUM($E24:N24)=1,$D25-SUM($E25:M25),TRUNC($D25*N24,2)),"")</f>
        <v>248856.97</v>
      </c>
      <c r="O25" s="60">
        <f>IFERROR(IF(SUM($E24:O24)=1,$D25-SUM($E25:N25),TRUNC($D25*O24,2)),"")</f>
        <v>165904.65</v>
      </c>
      <c r="P25" s="60">
        <f>IFERROR(IF(SUM($E24:P24)=1,$D25-SUM($E25:O25),TRUNC($D25*P24,2)),"")</f>
        <v>0</v>
      </c>
      <c r="Q25" s="60">
        <f>IFERROR(IF(SUM($E24:Q24)=1,$D25-SUM($E25:P25),TRUNC($D25*Q24,2)),"")</f>
        <v>0</v>
      </c>
      <c r="R25" s="60">
        <f>IFERROR(IF(SUM($E24:R24)=1,$D25-SUM($E25:Q25),TRUNC($D25*R24,2)),"")</f>
        <v>0</v>
      </c>
      <c r="S25" s="60">
        <f>IFERROR(IF(SUM($E24:S24)=1,$D25-SUM($E25:R25),TRUNC($D25*S24,2)),"")</f>
        <v>0</v>
      </c>
      <c r="T25" s="60">
        <f>IFERROR(IF(SUM($E24:T24)=1,$D25-SUM($E25:S25),TRUNC($D25*T24,2)),"")</f>
        <v>0</v>
      </c>
      <c r="U25" s="60">
        <f>IFERROR(IF(SUM($E24:U24)=1,$D25-SUM($E25:T25),TRUNC($D25*U24,2)),"")</f>
        <v>0</v>
      </c>
      <c r="V25" s="60">
        <f>IFERROR(IF(SUM($E24:V24)=1,$D25-SUM($E25:U25),TRUNC($D25*V24,2)),"")</f>
        <v>0</v>
      </c>
      <c r="W25" s="60">
        <f>IFERROR(IF(SUM($E24:W24)=1,$D25-SUM($E25:V25),TRUNC($D25*W24,2)),"")</f>
        <v>0</v>
      </c>
      <c r="X25" s="60">
        <f>IFERROR(IF(SUM($E24:X24)=1,$D25-SUM($E25:W25),TRUNC($D25*X24,2)),"")</f>
        <v>0</v>
      </c>
      <c r="Y25" s="60">
        <f>IFERROR(IF(SUM($E24:Y24)=1,$D25-SUM($E25:X25),TRUNC($D25*Y24,2)),"")</f>
        <v>0</v>
      </c>
      <c r="Z25" s="60">
        <f>IFERROR(IF(SUM($E24:Z24)=1,$D25-SUM($E25:Y25),TRUNC($D25*Z24,2)),"")</f>
        <v>0</v>
      </c>
      <c r="AA25" s="60">
        <f>IFERROR(IF(SUM($E24:AA24)=1,$D25-SUM($E25:Z25),TRUNC($D25*AA24,2)),"")</f>
        <v>331809.3</v>
      </c>
      <c r="AB25" s="60">
        <f>IFERROR(IF(SUM($E24:AB24)=1,$D25-SUM($E25:AA25),TRUNC($D25*AB24,2)),"")</f>
        <v>331809.3</v>
      </c>
      <c r="AC25" s="60">
        <f>IFERROR(IF(SUM($E24:AC24)=1,$D25-SUM($E25:AB25),TRUNC($D25*AC24,2)),"")</f>
        <v>331809.3</v>
      </c>
      <c r="AD25" s="60">
        <f>IFERROR(IF(SUM($E24:AD24)=1,$D25-SUM($E25:AC25),TRUNC($D25*AD24,2)),"")</f>
        <v>82952.35999999987</v>
      </c>
      <c r="AE25" s="60">
        <f>IFERROR(IF(SUM($E24:AE24)=1,$D25-SUM($E25:AD25),TRUNC($D25*AE24,2)),"")</f>
        <v>0</v>
      </c>
      <c r="AF25" s="60">
        <f>IFERROR(IF(SUM($E24:AF24)=1,$D25-SUM($E25:AE25),TRUNC($D25*AF24,2)),"")</f>
        <v>0</v>
      </c>
      <c r="AG25" s="60">
        <f>IFERROR(IF(SUM($E24:AG24)=1,$D25-SUM($E25:AF25),TRUNC($D25*AG24,2)),"")</f>
        <v>0</v>
      </c>
      <c r="AH25" s="60">
        <f>IFERROR(IF(SUM($E24:AH24)=1,$D25-SUM($E25:AG25),TRUNC($D25*AH24,2)),"")</f>
        <v>0</v>
      </c>
      <c r="AI25" s="60">
        <f>IFERROR(IF(SUM($E24:AI24)=1,$D25-SUM($E25:AH25),TRUNC($D25*AI24,2)),"")</f>
        <v>0</v>
      </c>
      <c r="AJ25" s="60">
        <f>IFERROR(IF(SUM($E24:AJ24)=1,$D25-SUM($E25:AI25),TRUNC($D25*AJ24,2)),"")</f>
        <v>0</v>
      </c>
      <c r="AK25" s="60">
        <f>IFERROR(IF(SUM($E24:AK24)=1,$D25-SUM($E25:AJ25),TRUNC($D25*AK24,2)),"")</f>
        <v>0</v>
      </c>
      <c r="AL25" s="60">
        <f>IFERROR(IF(SUM($E24:AL24)=1,$D25-SUM($E25:AK25),TRUNC($D25*AL24,2)),"")</f>
        <v>0</v>
      </c>
      <c r="AM25" s="60">
        <f>IFERROR(IF(SUM($E24:AM24)=1,$D25-SUM($E25:AL25),TRUNC($D25*AM24,2)),"")</f>
        <v>0</v>
      </c>
      <c r="AN25" s="60">
        <f>IFERROR(IF(SUM($E24:AN24)=1,$D25-SUM($E25:AM25),TRUNC($D25*AN24,2)),"")</f>
        <v>0</v>
      </c>
      <c r="AO25" s="60">
        <f>IFERROR(IF(SUM($E24:AO24)=1,$D25-SUM($E25:AN25),TRUNC($D25*AO24,2)),"")</f>
        <v>0</v>
      </c>
      <c r="AP25" s="60">
        <f>IFERROR(IF(SUM($E24:AP24)=1,$D25-SUM($E25:AO25),TRUNC($D25*AP24,2)),"")</f>
        <v>0</v>
      </c>
      <c r="AQ25" s="60">
        <f>IFERROR(IF(SUM($E24:AQ24)=1,$D25-SUM($E25:AP25),TRUNC($D25*AQ24,2)),"")</f>
        <v>0</v>
      </c>
      <c r="AR25" s="60">
        <f>IFERROR(IF(SUM($E24:AR24)=1,$D25-SUM($E25:AQ25),TRUNC($D25*AR24,2)),"")</f>
        <v>0</v>
      </c>
      <c r="AS25" s="61"/>
      <c r="AT25" s="62">
        <f t="shared" si="2"/>
        <v>1659046.53</v>
      </c>
      <c r="AU25" s="58" t="str">
        <f t="shared" si="1"/>
        <v>OK</v>
      </c>
    </row>
    <row r="26" spans="1:47" ht="10.5" customHeight="1" thickBot="1" x14ac:dyDescent="0.25">
      <c r="A26" s="260" t="s">
        <v>26</v>
      </c>
      <c r="B26" s="260" t="s">
        <v>27</v>
      </c>
      <c r="C26" s="261">
        <v>1.5385374357277984E-2</v>
      </c>
      <c r="D26" s="54">
        <v>1</v>
      </c>
      <c r="E26" s="55"/>
      <c r="F26" s="55"/>
      <c r="G26" s="55"/>
      <c r="H26" s="55"/>
      <c r="I26" s="55"/>
      <c r="J26" s="239"/>
      <c r="K26" s="240"/>
      <c r="L26" s="241"/>
      <c r="M26" s="241"/>
      <c r="N26" s="241"/>
      <c r="O26" s="241"/>
      <c r="P26" s="241"/>
      <c r="Q26" s="241">
        <v>0.35</v>
      </c>
      <c r="R26" s="241"/>
      <c r="S26" s="241"/>
      <c r="T26" s="241"/>
      <c r="U26" s="241"/>
      <c r="V26" s="242"/>
      <c r="W26" s="243"/>
      <c r="X26" s="55"/>
      <c r="Y26" s="55"/>
      <c r="Z26" s="55"/>
      <c r="AA26" s="55"/>
      <c r="AB26" s="55"/>
      <c r="AC26" s="55"/>
      <c r="AD26" s="55"/>
      <c r="AE26" s="55"/>
      <c r="AF26" s="55"/>
      <c r="AG26" s="55">
        <v>0.65</v>
      </c>
      <c r="AH26" s="55"/>
      <c r="AI26" s="55"/>
      <c r="AJ26" s="55"/>
      <c r="AK26" s="55"/>
      <c r="AL26" s="55"/>
      <c r="AM26" s="55"/>
      <c r="AN26" s="239"/>
      <c r="AO26" s="244"/>
      <c r="AP26" s="239"/>
      <c r="AQ26" s="239"/>
      <c r="AR26" s="242"/>
      <c r="AS26" s="56"/>
      <c r="AT26" s="57">
        <f t="shared" si="2"/>
        <v>1</v>
      </c>
      <c r="AU26" s="58" t="str">
        <f t="shared" si="1"/>
        <v>OK</v>
      </c>
    </row>
    <row r="27" spans="1:47" ht="10.5" customHeight="1" thickTop="1" x14ac:dyDescent="0.2">
      <c r="A27" s="260"/>
      <c r="B27" s="260"/>
      <c r="C27" s="261"/>
      <c r="D27" s="59">
        <v>136753.5</v>
      </c>
      <c r="E27" s="60">
        <f>IFERROR(TRUNC($D27*E26,2),"")</f>
        <v>0</v>
      </c>
      <c r="F27" s="60">
        <f>IFERROR(IF(SUM($E26:F26)=1,$D27-SUM($E27:E27),TRUNC($D27*F26,2)),"")</f>
        <v>0</v>
      </c>
      <c r="G27" s="60">
        <f>IFERROR(IF(SUM($E26:G26)=1,$D27-SUM($E27:F27),TRUNC($D27*G26,2)),"")</f>
        <v>0</v>
      </c>
      <c r="H27" s="60">
        <f>IFERROR(IF(SUM($E26:H26)=1,$D27-SUM($E27:G27),TRUNC($D27*H26,2)),"")</f>
        <v>0</v>
      </c>
      <c r="I27" s="60">
        <f>IFERROR(IF(SUM($E26:I26)=1,$D27-SUM($E27:H27),TRUNC($D27*I26,2)),"")</f>
        <v>0</v>
      </c>
      <c r="J27" s="60">
        <f>IFERROR(IF(SUM($E26:J26)=1,$D27-SUM($E27:I27),TRUNC($D27*J26,2)),"")</f>
        <v>0</v>
      </c>
      <c r="K27" s="60">
        <f>IFERROR(IF(SUM($E26:K26)=1,$D27-SUM($E27:J27),TRUNC($D27*K26,2)),"")</f>
        <v>0</v>
      </c>
      <c r="L27" s="60">
        <f>IFERROR(IF(SUM($E26:L26)=1,$D27-SUM($E27:K27),TRUNC($D27*L26,2)),"")</f>
        <v>0</v>
      </c>
      <c r="M27" s="60">
        <f>IFERROR(IF(SUM($E26:M26)=1,$D27-SUM($E27:L27),TRUNC($D27*M26,2)),"")</f>
        <v>0</v>
      </c>
      <c r="N27" s="60">
        <f>IFERROR(IF(SUM($E26:N26)=1,$D27-SUM($E27:M27),TRUNC($D27*N26,2)),"")</f>
        <v>0</v>
      </c>
      <c r="O27" s="60">
        <f>IFERROR(IF(SUM($E26:O26)=1,$D27-SUM($E27:N27),TRUNC($D27*O26,2)),"")</f>
        <v>0</v>
      </c>
      <c r="P27" s="60">
        <f>IFERROR(IF(SUM($E26:P26)=1,$D27-SUM($E27:O27),TRUNC($D27*P26,2)),"")</f>
        <v>0</v>
      </c>
      <c r="Q27" s="60">
        <f>IFERROR(IF(SUM($E26:Q26)=1,$D27-SUM($E27:P27),TRUNC($D27*Q26,2)),"")</f>
        <v>47863.72</v>
      </c>
      <c r="R27" s="60">
        <f>IFERROR(IF(SUM($E26:R26)=1,$D27-SUM($E27:Q27),TRUNC($D27*R26,2)),"")</f>
        <v>0</v>
      </c>
      <c r="S27" s="60">
        <f>IFERROR(IF(SUM($E26:S26)=1,$D27-SUM($E27:R27),TRUNC($D27*S26,2)),"")</f>
        <v>0</v>
      </c>
      <c r="T27" s="60">
        <f>IFERROR(IF(SUM($E26:T26)=1,$D27-SUM($E27:S27),TRUNC($D27*T26,2)),"")</f>
        <v>0</v>
      </c>
      <c r="U27" s="60">
        <f>IFERROR(IF(SUM($E26:U26)=1,$D27-SUM($E27:T27),TRUNC($D27*U26,2)),"")</f>
        <v>0</v>
      </c>
      <c r="V27" s="60">
        <f>IFERROR(IF(SUM($E26:V26)=1,$D27-SUM($E27:U27),TRUNC($D27*V26,2)),"")</f>
        <v>0</v>
      </c>
      <c r="W27" s="60">
        <f>IFERROR(IF(SUM($E26:W26)=1,$D27-SUM($E27:V27),TRUNC($D27*W26,2)),"")</f>
        <v>0</v>
      </c>
      <c r="X27" s="60">
        <f>IFERROR(IF(SUM($E26:X26)=1,$D27-SUM($E27:W27),TRUNC($D27*X26,2)),"")</f>
        <v>0</v>
      </c>
      <c r="Y27" s="60">
        <f>IFERROR(IF(SUM($E26:Y26)=1,$D27-SUM($E27:X27),TRUNC($D27*Y26,2)),"")</f>
        <v>0</v>
      </c>
      <c r="Z27" s="60">
        <f>IFERROR(IF(SUM($E26:Z26)=1,$D27-SUM($E27:Y27),TRUNC($D27*Z26,2)),"")</f>
        <v>0</v>
      </c>
      <c r="AA27" s="60">
        <f>IFERROR(IF(SUM($E26:AA26)=1,$D27-SUM($E27:Z27),TRUNC($D27*AA26,2)),"")</f>
        <v>0</v>
      </c>
      <c r="AB27" s="60">
        <f>IFERROR(IF(SUM($E26:AB26)=1,$D27-SUM($E27:AA27),TRUNC($D27*AB26,2)),"")</f>
        <v>0</v>
      </c>
      <c r="AC27" s="60">
        <f>IFERROR(IF(SUM($E26:AC26)=1,$D27-SUM($E27:AB27),TRUNC($D27*AC26,2)),"")</f>
        <v>0</v>
      </c>
      <c r="AD27" s="60">
        <f>IFERROR(IF(SUM($E26:AD26)=1,$D27-SUM($E27:AC27),TRUNC($D27*AD26,2)),"")</f>
        <v>0</v>
      </c>
      <c r="AE27" s="60">
        <f>IFERROR(IF(SUM($E26:AE26)=1,$D27-SUM($E27:AD27),TRUNC($D27*AE26,2)),"")</f>
        <v>0</v>
      </c>
      <c r="AF27" s="60">
        <f>IFERROR(IF(SUM($E26:AF26)=1,$D27-SUM($E27:AE27),TRUNC($D27*AF26,2)),"")</f>
        <v>0</v>
      </c>
      <c r="AG27" s="60">
        <f>IFERROR(IF(SUM($E26:AG26)=1,$D27-SUM($E27:AF27),TRUNC($D27*AG26,2)),"")</f>
        <v>88889.78</v>
      </c>
      <c r="AH27" s="60">
        <f>IFERROR(IF(SUM($E26:AH26)=1,$D27-SUM($E27:AG27),TRUNC($D27*AH26,2)),"")</f>
        <v>0</v>
      </c>
      <c r="AI27" s="60">
        <f>IFERROR(IF(SUM($E26:AI26)=1,$D27-SUM($E27:AH27),TRUNC($D27*AI26,2)),"")</f>
        <v>0</v>
      </c>
      <c r="AJ27" s="60">
        <f>IFERROR(IF(SUM($E26:AJ26)=1,$D27-SUM($E27:AI27),TRUNC($D27*AJ26,2)),"")</f>
        <v>0</v>
      </c>
      <c r="AK27" s="60">
        <f>IFERROR(IF(SUM($E26:AK26)=1,$D27-SUM($E27:AJ27),TRUNC($D27*AK26,2)),"")</f>
        <v>0</v>
      </c>
      <c r="AL27" s="60">
        <f>IFERROR(IF(SUM($E26:AL26)=1,$D27-SUM($E27:AK27),TRUNC($D27*AL26,2)),"")</f>
        <v>0</v>
      </c>
      <c r="AM27" s="60">
        <f>IFERROR(IF(SUM($E26:AM26)=1,$D27-SUM($E27:AL27),TRUNC($D27*AM26,2)),"")</f>
        <v>0</v>
      </c>
      <c r="AN27" s="60">
        <f>IFERROR(IF(SUM($E26:AN26)=1,$D27-SUM($E27:AM27),TRUNC($D27*AN26,2)),"")</f>
        <v>0</v>
      </c>
      <c r="AO27" s="60">
        <f>IFERROR(IF(SUM($E26:AO26)=1,$D27-SUM($E27:AN27),TRUNC($D27*AO26,2)),"")</f>
        <v>0</v>
      </c>
      <c r="AP27" s="60">
        <f>IFERROR(IF(SUM($E26:AP26)=1,$D27-SUM($E27:AO27),TRUNC($D27*AP26,2)),"")</f>
        <v>0</v>
      </c>
      <c r="AQ27" s="60">
        <f>IFERROR(IF(SUM($E26:AQ26)=1,$D27-SUM($E27:AP27),TRUNC($D27*AQ26,2)),"")</f>
        <v>0</v>
      </c>
      <c r="AR27" s="60">
        <f>IFERROR(IF(SUM($E26:AR26)=1,$D27-SUM($E27:AQ27),TRUNC($D27*AR26,2)),"")</f>
        <v>0</v>
      </c>
      <c r="AS27" s="61"/>
      <c r="AT27" s="62">
        <f t="shared" si="2"/>
        <v>136753.5</v>
      </c>
      <c r="AU27" s="58" t="str">
        <f t="shared" si="1"/>
        <v>OK</v>
      </c>
    </row>
    <row r="28" spans="1:47" ht="10.5" customHeight="1" thickBot="1" x14ac:dyDescent="0.25">
      <c r="A28" s="260" t="s">
        <v>28</v>
      </c>
      <c r="B28" s="260" t="s">
        <v>29</v>
      </c>
      <c r="C28" s="261">
        <v>1.1487969760216009E-2</v>
      </c>
      <c r="D28" s="54">
        <v>1</v>
      </c>
      <c r="E28" s="55"/>
      <c r="F28" s="55"/>
      <c r="G28" s="55"/>
      <c r="H28" s="55">
        <v>0.3</v>
      </c>
      <c r="I28" s="55">
        <v>0.3</v>
      </c>
      <c r="J28" s="239">
        <v>0.4</v>
      </c>
      <c r="K28" s="240"/>
      <c r="L28" s="241"/>
      <c r="M28" s="241"/>
      <c r="N28" s="241"/>
      <c r="O28" s="241"/>
      <c r="P28" s="241"/>
      <c r="Q28" s="241"/>
      <c r="R28" s="241"/>
      <c r="S28" s="241"/>
      <c r="T28" s="241"/>
      <c r="U28" s="241"/>
      <c r="V28" s="242"/>
      <c r="W28" s="243"/>
      <c r="X28" s="55"/>
      <c r="Y28" s="55"/>
      <c r="Z28" s="55"/>
      <c r="AA28" s="55"/>
      <c r="AB28" s="55"/>
      <c r="AC28" s="55"/>
      <c r="AD28" s="55"/>
      <c r="AE28" s="55"/>
      <c r="AF28" s="55"/>
      <c r="AG28" s="55"/>
      <c r="AH28" s="55"/>
      <c r="AI28" s="55"/>
      <c r="AJ28" s="55"/>
      <c r="AK28" s="55"/>
      <c r="AL28" s="55"/>
      <c r="AM28" s="55"/>
      <c r="AN28" s="239"/>
      <c r="AO28" s="244"/>
      <c r="AP28" s="239"/>
      <c r="AQ28" s="239"/>
      <c r="AR28" s="242"/>
      <c r="AS28" s="56"/>
      <c r="AT28" s="57">
        <f t="shared" si="2"/>
        <v>1</v>
      </c>
      <c r="AU28" s="58" t="str">
        <f t="shared" si="1"/>
        <v>OK</v>
      </c>
    </row>
    <row r="29" spans="1:47" ht="10.5" customHeight="1" thickTop="1" x14ac:dyDescent="0.2">
      <c r="A29" s="260"/>
      <c r="B29" s="260"/>
      <c r="C29" s="261"/>
      <c r="D29" s="59">
        <v>104361.27</v>
      </c>
      <c r="E29" s="60">
        <f>IFERROR(TRUNC($D29*E28,2),"")</f>
        <v>0</v>
      </c>
      <c r="F29" s="60">
        <f>IFERROR(IF(SUM($E28:F28)=1,$D29-SUM($E29:E29),TRUNC($D29*F28,2)),"")</f>
        <v>0</v>
      </c>
      <c r="G29" s="60">
        <f>IFERROR(IF(SUM($E28:G28)=1,$D29-SUM($E29:F29),TRUNC($D29*G28,2)),"")</f>
        <v>0</v>
      </c>
      <c r="H29" s="60">
        <f>IFERROR(IF(SUM($E28:H28)=1,$D29-SUM($E29:G29),TRUNC($D29*H28,2)),"")</f>
        <v>31308.38</v>
      </c>
      <c r="I29" s="60">
        <f>IFERROR(IF(SUM($E28:I28)=1,$D29-SUM($E29:H29),TRUNC($D29*I28,2)),"")</f>
        <v>31308.38</v>
      </c>
      <c r="J29" s="60">
        <f>IFERROR(IF(SUM($E28:J28)=1,$D29-SUM($E29:I29),TRUNC($D29*J28,2)),"")</f>
        <v>41744.51</v>
      </c>
      <c r="K29" s="60">
        <f>IFERROR(IF(SUM($E28:K28)=1,$D29-SUM($E29:J29),TRUNC($D29*K28,2)),"")</f>
        <v>0</v>
      </c>
      <c r="L29" s="60">
        <f>IFERROR(IF(SUM($E28:L28)=1,$D29-SUM($E29:K29),TRUNC($D29*L28,2)),"")</f>
        <v>0</v>
      </c>
      <c r="M29" s="60">
        <f>IFERROR(IF(SUM($E28:M28)=1,$D29-SUM($E29:L29),TRUNC($D29*M28,2)),"")</f>
        <v>0</v>
      </c>
      <c r="N29" s="60">
        <f>IFERROR(IF(SUM($E28:N28)=1,$D29-SUM($E29:M29),TRUNC($D29*N28,2)),"")</f>
        <v>0</v>
      </c>
      <c r="O29" s="60">
        <f>IFERROR(IF(SUM($E28:O28)=1,$D29-SUM($E29:N29),TRUNC($D29*O28,2)),"")</f>
        <v>0</v>
      </c>
      <c r="P29" s="60">
        <f>IFERROR(IF(SUM($E28:P28)=1,$D29-SUM($E29:O29),TRUNC($D29*P28,2)),"")</f>
        <v>0</v>
      </c>
      <c r="Q29" s="60">
        <f>IFERROR(IF(SUM($E28:Q28)=1,$D29-SUM($E29:P29),TRUNC($D29*Q28,2)),"")</f>
        <v>0</v>
      </c>
      <c r="R29" s="60">
        <f>IFERROR(IF(SUM($E28:R28)=1,$D29-SUM($E29:Q29),TRUNC($D29*R28,2)),"")</f>
        <v>0</v>
      </c>
      <c r="S29" s="60">
        <f>IFERROR(IF(SUM($E28:S28)=1,$D29-SUM($E29:R29),TRUNC($D29*S28,2)),"")</f>
        <v>0</v>
      </c>
      <c r="T29" s="60">
        <f>IFERROR(IF(SUM($E28:T28)=1,$D29-SUM($E29:S29),TRUNC($D29*T28,2)),"")</f>
        <v>0</v>
      </c>
      <c r="U29" s="60">
        <f>IFERROR(IF(SUM($E28:U28)=1,$D29-SUM($E29:T29),TRUNC($D29*U28,2)),"")</f>
        <v>0</v>
      </c>
      <c r="V29" s="60">
        <f>IFERROR(IF(SUM($E28:V28)=1,$D29-SUM($E29:U29),TRUNC($D29*V28,2)),"")</f>
        <v>0</v>
      </c>
      <c r="W29" s="60">
        <f>IFERROR(IF(SUM($E28:W28)=1,$D29-SUM($E29:V29),TRUNC($D29*W28,2)),"")</f>
        <v>0</v>
      </c>
      <c r="X29" s="60">
        <f>IFERROR(IF(SUM($E28:X28)=1,$D29-SUM($E29:W29),TRUNC($D29*X28,2)),"")</f>
        <v>0</v>
      </c>
      <c r="Y29" s="60">
        <f>IFERROR(IF(SUM($E28:Y28)=1,$D29-SUM($E29:X29),TRUNC($D29*Y28,2)),"")</f>
        <v>0</v>
      </c>
      <c r="Z29" s="60">
        <f>IFERROR(IF(SUM($E28:Z28)=1,$D29-SUM($E29:Y29),TRUNC($D29*Z28,2)),"")</f>
        <v>0</v>
      </c>
      <c r="AA29" s="60">
        <f>IFERROR(IF(SUM($E28:AA28)=1,$D29-SUM($E29:Z29),TRUNC($D29*AA28,2)),"")</f>
        <v>0</v>
      </c>
      <c r="AB29" s="60">
        <f>IFERROR(IF(SUM($E28:AB28)=1,$D29-SUM($E29:AA29),TRUNC($D29*AB28,2)),"")</f>
        <v>0</v>
      </c>
      <c r="AC29" s="60">
        <f>IFERROR(IF(SUM($E28:AC28)=1,$D29-SUM($E29:AB29),TRUNC($D29*AC28,2)),"")</f>
        <v>0</v>
      </c>
      <c r="AD29" s="60">
        <f>IFERROR(IF(SUM($E28:AD28)=1,$D29-SUM($E29:AC29),TRUNC($D29*AD28,2)),"")</f>
        <v>0</v>
      </c>
      <c r="AE29" s="60">
        <f>IFERROR(IF(SUM($E28:AE28)=1,$D29-SUM($E29:AD29),TRUNC($D29*AE28,2)),"")</f>
        <v>0</v>
      </c>
      <c r="AF29" s="60">
        <f>IFERROR(IF(SUM($E28:AF28)=1,$D29-SUM($E29:AE29),TRUNC($D29*AF28,2)),"")</f>
        <v>0</v>
      </c>
      <c r="AG29" s="60">
        <f>IFERROR(IF(SUM($E28:AG28)=1,$D29-SUM($E29:AF29),TRUNC($D29*AG28,2)),"")</f>
        <v>0</v>
      </c>
      <c r="AH29" s="60">
        <f>IFERROR(IF(SUM($E28:AH28)=1,$D29-SUM($E29:AG29),TRUNC($D29*AH28,2)),"")</f>
        <v>0</v>
      </c>
      <c r="AI29" s="60">
        <f>IFERROR(IF(SUM($E28:AI28)=1,$D29-SUM($E29:AH29),TRUNC($D29*AI28,2)),"")</f>
        <v>0</v>
      </c>
      <c r="AJ29" s="60">
        <f>IFERROR(IF(SUM($E28:AJ28)=1,$D29-SUM($E29:AI29),TRUNC($D29*AJ28,2)),"")</f>
        <v>0</v>
      </c>
      <c r="AK29" s="60">
        <f>IFERROR(IF(SUM($E28:AK28)=1,$D29-SUM($E29:AJ29),TRUNC($D29*AK28,2)),"")</f>
        <v>0</v>
      </c>
      <c r="AL29" s="60">
        <f>IFERROR(IF(SUM($E28:AL28)=1,$D29-SUM($E29:AK29),TRUNC($D29*AL28,2)),"")</f>
        <v>0</v>
      </c>
      <c r="AM29" s="60">
        <f>IFERROR(IF(SUM($E28:AM28)=1,$D29-SUM($E29:AL29),TRUNC($D29*AM28,2)),"")</f>
        <v>0</v>
      </c>
      <c r="AN29" s="60">
        <f>IFERROR(IF(SUM($E28:AN28)=1,$D29-SUM($E29:AM29),TRUNC($D29*AN28,2)),"")</f>
        <v>0</v>
      </c>
      <c r="AO29" s="60">
        <f>IFERROR(IF(SUM($E28:AO28)=1,$D29-SUM($E29:AN29),TRUNC($D29*AO28,2)),"")</f>
        <v>0</v>
      </c>
      <c r="AP29" s="60">
        <f>IFERROR(IF(SUM($E28:AP28)=1,$D29-SUM($E29:AO29),TRUNC($D29*AP28,2)),"")</f>
        <v>0</v>
      </c>
      <c r="AQ29" s="60">
        <f>IFERROR(IF(SUM($E28:AQ28)=1,$D29-SUM($E29:AP29),TRUNC($D29*AQ28,2)),"")</f>
        <v>0</v>
      </c>
      <c r="AR29" s="60">
        <f>IFERROR(IF(SUM($E28:AR28)=1,$D29-SUM($E29:AQ29),TRUNC($D29*AR28,2)),"")</f>
        <v>0</v>
      </c>
      <c r="AS29" s="61"/>
      <c r="AT29" s="62">
        <f t="shared" si="2"/>
        <v>104361.27</v>
      </c>
      <c r="AU29" s="58" t="str">
        <f t="shared" si="1"/>
        <v>OK</v>
      </c>
    </row>
    <row r="30" spans="1:47" ht="10.5" customHeight="1" thickBot="1" x14ac:dyDescent="0.25">
      <c r="A30" s="260" t="s">
        <v>30</v>
      </c>
      <c r="B30" s="260" t="s">
        <v>31</v>
      </c>
      <c r="C30" s="261">
        <v>5.5756622200446221E-2</v>
      </c>
      <c r="D30" s="54">
        <v>1</v>
      </c>
      <c r="E30" s="55"/>
      <c r="F30" s="55"/>
      <c r="G30" s="55"/>
      <c r="H30" s="55"/>
      <c r="I30" s="55"/>
      <c r="J30" s="239"/>
      <c r="K30" s="240"/>
      <c r="L30" s="241"/>
      <c r="M30" s="241"/>
      <c r="N30" s="241"/>
      <c r="O30" s="241">
        <v>0.15</v>
      </c>
      <c r="P30" s="241">
        <v>0.15</v>
      </c>
      <c r="Q30" s="241"/>
      <c r="R30" s="241"/>
      <c r="S30" s="241"/>
      <c r="T30" s="241"/>
      <c r="U30" s="241"/>
      <c r="V30" s="242"/>
      <c r="W30" s="243"/>
      <c r="X30" s="55"/>
      <c r="Y30" s="55"/>
      <c r="Z30" s="55"/>
      <c r="AA30" s="55"/>
      <c r="AB30" s="55"/>
      <c r="AC30" s="55"/>
      <c r="AD30" s="55">
        <v>0.2</v>
      </c>
      <c r="AE30" s="55">
        <v>0.2</v>
      </c>
      <c r="AF30" s="55">
        <v>0.3</v>
      </c>
      <c r="AG30" s="55"/>
      <c r="AH30" s="55"/>
      <c r="AI30" s="55"/>
      <c r="AJ30" s="55"/>
      <c r="AK30" s="55"/>
      <c r="AL30" s="55"/>
      <c r="AM30" s="55"/>
      <c r="AN30" s="239"/>
      <c r="AO30" s="244"/>
      <c r="AP30" s="239"/>
      <c r="AQ30" s="239"/>
      <c r="AR30" s="242"/>
      <c r="AS30" s="56"/>
      <c r="AT30" s="57">
        <f t="shared" si="2"/>
        <v>1</v>
      </c>
      <c r="AU30" s="58" t="str">
        <f t="shared" si="1"/>
        <v>OK</v>
      </c>
    </row>
    <row r="31" spans="1:47" ht="10.5" customHeight="1" thickTop="1" x14ac:dyDescent="0.2">
      <c r="A31" s="260"/>
      <c r="B31" s="260"/>
      <c r="C31" s="261"/>
      <c r="D31" s="59">
        <v>495425.28000000003</v>
      </c>
      <c r="E31" s="60">
        <f>IFERROR(TRUNC($D31*E30,2),"")</f>
        <v>0</v>
      </c>
      <c r="F31" s="60">
        <f>IFERROR(IF(SUM($E30:F30)=1,$D31-SUM($E31:E31),TRUNC($D31*F30,2)),"")</f>
        <v>0</v>
      </c>
      <c r="G31" s="60">
        <f>IFERROR(IF(SUM($E30:G30)=1,$D31-SUM($E31:F31),TRUNC($D31*G30,2)),"")</f>
        <v>0</v>
      </c>
      <c r="H31" s="60">
        <f>IFERROR(IF(SUM($E30:H30)=1,$D31-SUM($E31:G31),TRUNC($D31*H30,2)),"")</f>
        <v>0</v>
      </c>
      <c r="I31" s="60">
        <f>IFERROR(IF(SUM($E30:I30)=1,$D31-SUM($E31:H31),TRUNC($D31*I30,2)),"")</f>
        <v>0</v>
      </c>
      <c r="J31" s="60">
        <f>IFERROR(IF(SUM($E30:J30)=1,$D31-SUM($E31:I31),TRUNC($D31*J30,2)),"")</f>
        <v>0</v>
      </c>
      <c r="K31" s="60">
        <f>IFERROR(IF(SUM($E30:K30)=1,$D31-SUM($E31:J31),TRUNC($D31*K30,2)),"")</f>
        <v>0</v>
      </c>
      <c r="L31" s="60">
        <f>IFERROR(IF(SUM($E30:L30)=1,$D31-SUM($E31:K31),TRUNC($D31*L30,2)),"")</f>
        <v>0</v>
      </c>
      <c r="M31" s="60">
        <f>IFERROR(IF(SUM($E30:M30)=1,$D31-SUM($E31:L31),TRUNC($D31*M30,2)),"")</f>
        <v>0</v>
      </c>
      <c r="N31" s="60">
        <f>IFERROR(IF(SUM($E30:N30)=1,$D31-SUM($E31:M31),TRUNC($D31*N30,2)),"")</f>
        <v>0</v>
      </c>
      <c r="O31" s="60">
        <f>IFERROR(IF(SUM($E30:O30)=1,$D31-SUM($E31:N31),TRUNC($D31*O30,2)),"")</f>
        <v>74313.789999999994</v>
      </c>
      <c r="P31" s="60">
        <f>IFERROR(IF(SUM($E30:P30)=1,$D31-SUM($E31:O31),TRUNC($D31*P30,2)),"")</f>
        <v>74313.789999999994</v>
      </c>
      <c r="Q31" s="60">
        <f>IFERROR(IF(SUM($E30:Q30)=1,$D31-SUM($E31:P31),TRUNC($D31*Q30,2)),"")</f>
        <v>0</v>
      </c>
      <c r="R31" s="60">
        <f>IFERROR(IF(SUM($E30:R30)=1,$D31-SUM($E31:Q31),TRUNC($D31*R30,2)),"")</f>
        <v>0</v>
      </c>
      <c r="S31" s="60">
        <f>IFERROR(IF(SUM($E30:S30)=1,$D31-SUM($E31:R31),TRUNC($D31*S30,2)),"")</f>
        <v>0</v>
      </c>
      <c r="T31" s="60">
        <f>IFERROR(IF(SUM($E30:T30)=1,$D31-SUM($E31:S31),TRUNC($D31*T30,2)),"")</f>
        <v>0</v>
      </c>
      <c r="U31" s="60">
        <f>IFERROR(IF(SUM($E30:U30)=1,$D31-SUM($E31:T31),TRUNC($D31*U30,2)),"")</f>
        <v>0</v>
      </c>
      <c r="V31" s="60">
        <f>IFERROR(IF(SUM($E30:V30)=1,$D31-SUM($E31:U31),TRUNC($D31*V30,2)),"")</f>
        <v>0</v>
      </c>
      <c r="W31" s="60">
        <f>IFERROR(IF(SUM($E30:W30)=1,$D31-SUM($E31:V31),TRUNC($D31*W30,2)),"")</f>
        <v>0</v>
      </c>
      <c r="X31" s="60">
        <f>IFERROR(IF(SUM($E30:X30)=1,$D31-SUM($E31:W31),TRUNC($D31*X30,2)),"")</f>
        <v>0</v>
      </c>
      <c r="Y31" s="60">
        <f>IFERROR(IF(SUM($E30:Y30)=1,$D31-SUM($E31:X31),TRUNC($D31*Y30,2)),"")</f>
        <v>0</v>
      </c>
      <c r="Z31" s="60">
        <f>IFERROR(IF(SUM($E30:Z30)=1,$D31-SUM($E31:Y31),TRUNC($D31*Z30,2)),"")</f>
        <v>0</v>
      </c>
      <c r="AA31" s="60">
        <f>IFERROR(IF(SUM($E30:AA30)=1,$D31-SUM($E31:Z31),TRUNC($D31*AA30,2)),"")</f>
        <v>0</v>
      </c>
      <c r="AB31" s="60">
        <f>IFERROR(IF(SUM($E30:AB30)=1,$D31-SUM($E31:AA31),TRUNC($D31*AB30,2)),"")</f>
        <v>0</v>
      </c>
      <c r="AC31" s="60">
        <f>IFERROR(IF(SUM($E30:AC30)=1,$D31-SUM($E31:AB31),TRUNC($D31*AC30,2)),"")</f>
        <v>0</v>
      </c>
      <c r="AD31" s="60">
        <f>IFERROR(IF(SUM($E30:AD30)=1,$D31-SUM($E31:AC31),TRUNC($D31*AD30,2)),"")</f>
        <v>99085.05</v>
      </c>
      <c r="AE31" s="60">
        <f>IFERROR(IF(SUM($E30:AE30)=1,$D31-SUM($E31:AD31),TRUNC($D31*AE30,2)),"")</f>
        <v>99085.05</v>
      </c>
      <c r="AF31" s="60">
        <f>IFERROR(IF(SUM($E30:AF30)=1,$D31-SUM($E31:AE31),TRUNC($D31*AF30,2)),"")</f>
        <v>148627.60000000003</v>
      </c>
      <c r="AG31" s="60">
        <f>IFERROR(IF(SUM($E30:AG30)=1,$D31-SUM($E31:AF31),TRUNC($D31*AG30,2)),"")</f>
        <v>0</v>
      </c>
      <c r="AH31" s="60">
        <f>IFERROR(IF(SUM($E30:AH30)=1,$D31-SUM($E31:AG31),TRUNC($D31*AH30,2)),"")</f>
        <v>0</v>
      </c>
      <c r="AI31" s="60">
        <f>IFERROR(IF(SUM($E30:AI30)=1,$D31-SUM($E31:AH31),TRUNC($D31*AI30,2)),"")</f>
        <v>0</v>
      </c>
      <c r="AJ31" s="60">
        <f>IFERROR(IF(SUM($E30:AJ30)=1,$D31-SUM($E31:AI31),TRUNC($D31*AJ30,2)),"")</f>
        <v>0</v>
      </c>
      <c r="AK31" s="60">
        <f>IFERROR(IF(SUM($E30:AK30)=1,$D31-SUM($E31:AJ31),TRUNC($D31*AK30,2)),"")</f>
        <v>0</v>
      </c>
      <c r="AL31" s="60">
        <f>IFERROR(IF(SUM($E30:AL30)=1,$D31-SUM($E31:AK31),TRUNC($D31*AL30,2)),"")</f>
        <v>0</v>
      </c>
      <c r="AM31" s="60">
        <f>IFERROR(IF(SUM($E30:AM30)=1,$D31-SUM($E31:AL31),TRUNC($D31*AM30,2)),"")</f>
        <v>0</v>
      </c>
      <c r="AN31" s="60">
        <f>IFERROR(IF(SUM($E30:AN30)=1,$D31-SUM($E31:AM31),TRUNC($D31*AN30,2)),"")</f>
        <v>0</v>
      </c>
      <c r="AO31" s="60">
        <f>IFERROR(IF(SUM($E30:AO30)=1,$D31-SUM($E31:AN31),TRUNC($D31*AO30,2)),"")</f>
        <v>0</v>
      </c>
      <c r="AP31" s="60">
        <f>IFERROR(IF(SUM($E30:AP30)=1,$D31-SUM($E31:AO31),TRUNC($D31*AP30,2)),"")</f>
        <v>0</v>
      </c>
      <c r="AQ31" s="60">
        <f>IFERROR(IF(SUM($E30:AQ30)=1,$D31-SUM($E31:AP31),TRUNC($D31*AQ30,2)),"")</f>
        <v>0</v>
      </c>
      <c r="AR31" s="60">
        <f>IFERROR(IF(SUM($E30:AR30)=1,$D31-SUM($E31:AQ31),TRUNC($D31*AR30,2)),"")</f>
        <v>0</v>
      </c>
      <c r="AS31" s="61"/>
      <c r="AT31" s="62">
        <f t="shared" si="2"/>
        <v>495425.28000000003</v>
      </c>
      <c r="AU31" s="58" t="str">
        <f t="shared" si="1"/>
        <v>OK</v>
      </c>
    </row>
    <row r="32" spans="1:47" ht="10.5" customHeight="1" thickBot="1" x14ac:dyDescent="0.25">
      <c r="A32" s="260" t="s">
        <v>32</v>
      </c>
      <c r="B32" s="260" t="s">
        <v>33</v>
      </c>
      <c r="C32" s="261">
        <v>0.16069766583321723</v>
      </c>
      <c r="D32" s="54">
        <v>1</v>
      </c>
      <c r="E32" s="55">
        <v>0.1</v>
      </c>
      <c r="F32" s="55">
        <v>0.18</v>
      </c>
      <c r="G32" s="55">
        <v>0.18</v>
      </c>
      <c r="H32" s="55">
        <v>0.18</v>
      </c>
      <c r="I32" s="55">
        <v>0.18</v>
      </c>
      <c r="J32" s="239">
        <v>0.18</v>
      </c>
      <c r="K32" s="240"/>
      <c r="L32" s="241"/>
      <c r="M32" s="241"/>
      <c r="N32" s="241"/>
      <c r="O32" s="241"/>
      <c r="P32" s="241"/>
      <c r="Q32" s="241"/>
      <c r="R32" s="241"/>
      <c r="S32" s="241"/>
      <c r="T32" s="241"/>
      <c r="U32" s="241"/>
      <c r="V32" s="242"/>
      <c r="W32" s="243"/>
      <c r="X32" s="55"/>
      <c r="Y32" s="55"/>
      <c r="Z32" s="55"/>
      <c r="AA32" s="55"/>
      <c r="AB32" s="55"/>
      <c r="AC32" s="55"/>
      <c r="AD32" s="55"/>
      <c r="AE32" s="55"/>
      <c r="AF32" s="55"/>
      <c r="AG32" s="55"/>
      <c r="AH32" s="55"/>
      <c r="AI32" s="55"/>
      <c r="AJ32" s="55"/>
      <c r="AK32" s="55"/>
      <c r="AL32" s="55"/>
      <c r="AM32" s="55"/>
      <c r="AN32" s="239"/>
      <c r="AO32" s="244"/>
      <c r="AP32" s="239"/>
      <c r="AQ32" s="239"/>
      <c r="AR32" s="242"/>
      <c r="AS32" s="56"/>
      <c r="AT32" s="57">
        <f t="shared" si="2"/>
        <v>1</v>
      </c>
      <c r="AU32" s="58" t="str">
        <f t="shared" si="1"/>
        <v>OK</v>
      </c>
    </row>
    <row r="33" spans="1:47" ht="10.5" customHeight="1" thickTop="1" x14ac:dyDescent="0.2">
      <c r="A33" s="260"/>
      <c r="B33" s="260"/>
      <c r="C33" s="261"/>
      <c r="D33" s="59">
        <v>1404526.63</v>
      </c>
      <c r="E33" s="60">
        <f>IFERROR(TRUNC($D33*E32,2),"")</f>
        <v>140452.66</v>
      </c>
      <c r="F33" s="60">
        <f>IFERROR(IF(SUM($E32:F32)=1,$D33-SUM($E33:E33),TRUNC($D33*F32,2)),"")</f>
        <v>252814.79</v>
      </c>
      <c r="G33" s="60">
        <f>IFERROR(IF(SUM($E32:G32)=1,$D33-SUM($E33:F33),TRUNC($D33*G32,2)),"")</f>
        <v>252814.79</v>
      </c>
      <c r="H33" s="60">
        <f>IFERROR(IF(SUM($E32:H32)=1,$D33-SUM($E33:G33),TRUNC($D33*H32,2)),"")</f>
        <v>252814.79</v>
      </c>
      <c r="I33" s="60">
        <f>IFERROR(IF(SUM($E32:I32)=1,$D33-SUM($E33:H33),TRUNC($D33*I32,2)),"")</f>
        <v>252814.79</v>
      </c>
      <c r="J33" s="60">
        <f>IFERROR(IF(SUM($E32:J32)=1,$D33-SUM($E33:I33),TRUNC($D33*J32,2)),"")</f>
        <v>252814.80999999982</v>
      </c>
      <c r="K33" s="60">
        <f>IFERROR(IF(SUM($E32:K32)=1,$D33-SUM($E33:J33),TRUNC($D33*K32,2)),"")</f>
        <v>0</v>
      </c>
      <c r="L33" s="60">
        <f>IFERROR(IF(SUM($E32:L32)=1,$D33-SUM($E33:K33),TRUNC($D33*L32,2)),"")</f>
        <v>0</v>
      </c>
      <c r="M33" s="60">
        <f>IFERROR(IF(SUM($E32:M32)=1,$D33-SUM($E33:L33),TRUNC($D33*M32,2)),"")</f>
        <v>0</v>
      </c>
      <c r="N33" s="60">
        <f>IFERROR(IF(SUM($E32:N32)=1,$D33-SUM($E33:M33),TRUNC($D33*N32,2)),"")</f>
        <v>0</v>
      </c>
      <c r="O33" s="60">
        <f>IFERROR(IF(SUM($E32:O32)=1,$D33-SUM($E33:N33),TRUNC($D33*O32,2)),"")</f>
        <v>0</v>
      </c>
      <c r="P33" s="60">
        <f>IFERROR(IF(SUM($E32:P32)=1,$D33-SUM($E33:O33),TRUNC($D33*P32,2)),"")</f>
        <v>0</v>
      </c>
      <c r="Q33" s="60">
        <f>IFERROR(IF(SUM($E32:Q32)=1,$D33-SUM($E33:P33),TRUNC($D33*Q32,2)),"")</f>
        <v>0</v>
      </c>
      <c r="R33" s="60">
        <f>IFERROR(IF(SUM($E32:R32)=1,$D33-SUM($E33:Q33),TRUNC($D33*R32,2)),"")</f>
        <v>0</v>
      </c>
      <c r="S33" s="60">
        <f>IFERROR(IF(SUM($E32:S32)=1,$D33-SUM($E33:R33),TRUNC($D33*S32,2)),"")</f>
        <v>0</v>
      </c>
      <c r="T33" s="60">
        <f>IFERROR(IF(SUM($E32:T32)=1,$D33-SUM($E33:S33),TRUNC($D33*T32,2)),"")</f>
        <v>0</v>
      </c>
      <c r="U33" s="60">
        <f>IFERROR(IF(SUM($E32:U32)=1,$D33-SUM($E33:T33),TRUNC($D33*U32,2)),"")</f>
        <v>0</v>
      </c>
      <c r="V33" s="60">
        <f>IFERROR(IF(SUM($E32:V32)=1,$D33-SUM($E33:U33),TRUNC($D33*V32,2)),"")</f>
        <v>0</v>
      </c>
      <c r="W33" s="60">
        <f>IFERROR(IF(SUM($E32:W32)=1,$D33-SUM($E33:V33),TRUNC($D33*W32,2)),"")</f>
        <v>0</v>
      </c>
      <c r="X33" s="60">
        <f>IFERROR(IF(SUM($E32:X32)=1,$D33-SUM($E33:W33),TRUNC($D33*X32,2)),"")</f>
        <v>0</v>
      </c>
      <c r="Y33" s="60">
        <f>IFERROR(IF(SUM($E32:Y32)=1,$D33-SUM($E33:X33),TRUNC($D33*Y32,2)),"")</f>
        <v>0</v>
      </c>
      <c r="Z33" s="60">
        <f>IFERROR(IF(SUM($E32:Z32)=1,$D33-SUM($E33:Y33),TRUNC($D33*Z32,2)),"")</f>
        <v>0</v>
      </c>
      <c r="AA33" s="60">
        <f>IFERROR(IF(SUM($E32:AA32)=1,$D33-SUM($E33:Z33),TRUNC($D33*AA32,2)),"")</f>
        <v>0</v>
      </c>
      <c r="AB33" s="60">
        <f>IFERROR(IF(SUM($E32:AB32)=1,$D33-SUM($E33:AA33),TRUNC($D33*AB32,2)),"")</f>
        <v>0</v>
      </c>
      <c r="AC33" s="60">
        <f>IFERROR(IF(SUM($E32:AC32)=1,$D33-SUM($E33:AB33),TRUNC($D33*AC32,2)),"")</f>
        <v>0</v>
      </c>
      <c r="AD33" s="60">
        <f>IFERROR(IF(SUM($E32:AD32)=1,$D33-SUM($E33:AC33),TRUNC($D33*AD32,2)),"")</f>
        <v>0</v>
      </c>
      <c r="AE33" s="60">
        <f>IFERROR(IF(SUM($E32:AE32)=1,$D33-SUM($E33:AD33),TRUNC($D33*AE32,2)),"")</f>
        <v>0</v>
      </c>
      <c r="AF33" s="60">
        <f>IFERROR(IF(SUM($E32:AF32)=1,$D33-SUM($E33:AE33),TRUNC($D33*AF32,2)),"")</f>
        <v>0</v>
      </c>
      <c r="AG33" s="60">
        <f>IFERROR(IF(SUM($E32:AG32)=1,$D33-SUM($E33:AF33),TRUNC($D33*AG32,2)),"")</f>
        <v>0</v>
      </c>
      <c r="AH33" s="60">
        <f>IFERROR(IF(SUM($E32:AH32)=1,$D33-SUM($E33:AG33),TRUNC($D33*AH32,2)),"")</f>
        <v>0</v>
      </c>
      <c r="AI33" s="60">
        <f>IFERROR(IF(SUM($E32:AI32)=1,$D33-SUM($E33:AH33),TRUNC($D33*AI32,2)),"")</f>
        <v>0</v>
      </c>
      <c r="AJ33" s="60">
        <f>IFERROR(IF(SUM($E32:AJ32)=1,$D33-SUM($E33:AI33),TRUNC($D33*AJ32,2)),"")</f>
        <v>0</v>
      </c>
      <c r="AK33" s="60">
        <f>IFERROR(IF(SUM($E32:AK32)=1,$D33-SUM($E33:AJ33),TRUNC($D33*AK32,2)),"")</f>
        <v>0</v>
      </c>
      <c r="AL33" s="60">
        <f>IFERROR(IF(SUM($E32:AL32)=1,$D33-SUM($E33:AK33),TRUNC($D33*AL32,2)),"")</f>
        <v>0</v>
      </c>
      <c r="AM33" s="60">
        <f>IFERROR(IF(SUM($E32:AM32)=1,$D33-SUM($E33:AL33),TRUNC($D33*AM32,2)),"")</f>
        <v>0</v>
      </c>
      <c r="AN33" s="60">
        <f>IFERROR(IF(SUM($E32:AN32)=1,$D33-SUM($E33:AM33),TRUNC($D33*AN32,2)),"")</f>
        <v>0</v>
      </c>
      <c r="AO33" s="60">
        <f>IFERROR(IF(SUM($E32:AO32)=1,$D33-SUM($E33:AN33),TRUNC($D33*AO32,2)),"")</f>
        <v>0</v>
      </c>
      <c r="AP33" s="60">
        <f>IFERROR(IF(SUM($E32:AP32)=1,$D33-SUM($E33:AO33),TRUNC($D33*AP32,2)),"")</f>
        <v>0</v>
      </c>
      <c r="AQ33" s="60">
        <f>IFERROR(IF(SUM($E32:AQ32)=1,$D33-SUM($E33:AP33),TRUNC($D33*AQ32,2)),"")</f>
        <v>0</v>
      </c>
      <c r="AR33" s="60">
        <f>IFERROR(IF(SUM($E32:AR32)=1,$D33-SUM($E33:AQ33),TRUNC($D33*AR32,2)),"")</f>
        <v>0</v>
      </c>
      <c r="AS33" s="61"/>
      <c r="AT33" s="62">
        <f t="shared" si="2"/>
        <v>1404526.63</v>
      </c>
      <c r="AU33" s="58" t="str">
        <f t="shared" si="1"/>
        <v>OK</v>
      </c>
    </row>
    <row r="34" spans="1:47" ht="10.5" customHeight="1" thickBot="1" x14ac:dyDescent="0.25">
      <c r="A34" s="260" t="s">
        <v>34</v>
      </c>
      <c r="B34" s="260" t="s">
        <v>35</v>
      </c>
      <c r="C34" s="261">
        <v>4.4271303820503684E-2</v>
      </c>
      <c r="D34" s="54">
        <v>1</v>
      </c>
      <c r="E34" s="55"/>
      <c r="F34" s="55"/>
      <c r="G34" s="55"/>
      <c r="H34" s="55"/>
      <c r="I34" s="55"/>
      <c r="J34" s="239"/>
      <c r="K34" s="240"/>
      <c r="L34" s="241"/>
      <c r="M34" s="241"/>
      <c r="N34" s="241"/>
      <c r="O34" s="241"/>
      <c r="P34" s="241"/>
      <c r="Q34" s="241"/>
      <c r="R34" s="241"/>
      <c r="S34" s="241">
        <v>0.2</v>
      </c>
      <c r="T34" s="241"/>
      <c r="U34" s="241"/>
      <c r="V34" s="242"/>
      <c r="W34" s="243"/>
      <c r="X34" s="55"/>
      <c r="Y34" s="55"/>
      <c r="Z34" s="55"/>
      <c r="AA34" s="55"/>
      <c r="AB34" s="55"/>
      <c r="AC34" s="55"/>
      <c r="AD34" s="55"/>
      <c r="AE34" s="55"/>
      <c r="AF34" s="55"/>
      <c r="AG34" s="55"/>
      <c r="AH34" s="55"/>
      <c r="AI34" s="55"/>
      <c r="AJ34" s="55"/>
      <c r="AK34" s="55"/>
      <c r="AL34" s="55">
        <v>0.3</v>
      </c>
      <c r="AM34" s="55"/>
      <c r="AN34" s="239"/>
      <c r="AO34" s="244"/>
      <c r="AP34" s="239"/>
      <c r="AQ34" s="239">
        <v>0.25</v>
      </c>
      <c r="AR34" s="242">
        <v>0.25</v>
      </c>
      <c r="AS34" s="56"/>
      <c r="AT34" s="57">
        <f t="shared" si="2"/>
        <v>1</v>
      </c>
      <c r="AU34" s="58" t="str">
        <f t="shared" si="1"/>
        <v>OK</v>
      </c>
    </row>
    <row r="35" spans="1:47" ht="10.5" customHeight="1" thickTop="1" x14ac:dyDescent="0.2">
      <c r="A35" s="260"/>
      <c r="B35" s="260"/>
      <c r="C35" s="261"/>
      <c r="D35" s="59">
        <v>397332.31</v>
      </c>
      <c r="E35" s="60">
        <f>IFERROR(TRUNC($D35*E34,2),"")</f>
        <v>0</v>
      </c>
      <c r="F35" s="60">
        <f>IFERROR(IF(SUM($E34:F34)=1,$D35-SUM($E35:E35),TRUNC($D35*F34,2)),"")</f>
        <v>0</v>
      </c>
      <c r="G35" s="60">
        <f>IFERROR(IF(SUM($E34:G34)=1,$D35-SUM($E35:F35),TRUNC($D35*G34,2)),"")</f>
        <v>0</v>
      </c>
      <c r="H35" s="60">
        <f>IFERROR(IF(SUM($E34:H34)=1,$D35-SUM($E35:G35),TRUNC($D35*H34,2)),"")</f>
        <v>0</v>
      </c>
      <c r="I35" s="60">
        <f>IFERROR(IF(SUM($E34:I34)=1,$D35-SUM($E35:H35),TRUNC($D35*I34,2)),"")</f>
        <v>0</v>
      </c>
      <c r="J35" s="60">
        <f>IFERROR(IF(SUM($E34:J34)=1,$D35-SUM($E35:I35),TRUNC($D35*J34,2)),"")</f>
        <v>0</v>
      </c>
      <c r="K35" s="60">
        <f>IFERROR(IF(SUM($E34:K34)=1,$D35-SUM($E35:J35),TRUNC($D35*K34,2)),"")</f>
        <v>0</v>
      </c>
      <c r="L35" s="60">
        <f>IFERROR(IF(SUM($E34:L34)=1,$D35-SUM($E35:K35),TRUNC($D35*L34,2)),"")</f>
        <v>0</v>
      </c>
      <c r="M35" s="60">
        <f>IFERROR(IF(SUM($E34:M34)=1,$D35-SUM($E35:L35),TRUNC($D35*M34,2)),"")</f>
        <v>0</v>
      </c>
      <c r="N35" s="60">
        <f>IFERROR(IF(SUM($E34:N34)=1,$D35-SUM($E35:M35),TRUNC($D35*N34,2)),"")</f>
        <v>0</v>
      </c>
      <c r="O35" s="60">
        <f>IFERROR(IF(SUM($E34:O34)=1,$D35-SUM($E35:N35),TRUNC($D35*O34,2)),"")</f>
        <v>0</v>
      </c>
      <c r="P35" s="60">
        <f>IFERROR(IF(SUM($E34:P34)=1,$D35-SUM($E35:O35),TRUNC($D35*P34,2)),"")</f>
        <v>0</v>
      </c>
      <c r="Q35" s="60">
        <f>IFERROR(IF(SUM($E34:Q34)=1,$D35-SUM($E35:P35),TRUNC($D35*Q34,2)),"")</f>
        <v>0</v>
      </c>
      <c r="R35" s="60">
        <f>IFERROR(IF(SUM($E34:R34)=1,$D35-SUM($E35:Q35),TRUNC($D35*R34,2)),"")</f>
        <v>0</v>
      </c>
      <c r="S35" s="60">
        <f>IFERROR(IF(SUM($E34:S34)=1,$D35-SUM($E35:R35),TRUNC($D35*S34,2)),"")</f>
        <v>79466.460000000006</v>
      </c>
      <c r="T35" s="60">
        <f>IFERROR(IF(SUM($E34:T34)=1,$D35-SUM($E35:S35),TRUNC($D35*T34,2)),"")</f>
        <v>0</v>
      </c>
      <c r="U35" s="60">
        <f>IFERROR(IF(SUM($E34:U34)=1,$D35-SUM($E35:T35),TRUNC($D35*U34,2)),"")</f>
        <v>0</v>
      </c>
      <c r="V35" s="60">
        <f>IFERROR(IF(SUM($E34:V34)=1,$D35-SUM($E35:U35),TRUNC($D35*V34,2)),"")</f>
        <v>0</v>
      </c>
      <c r="W35" s="60">
        <f>IFERROR(IF(SUM($E34:W34)=1,$D35-SUM($E35:V35),TRUNC($D35*W34,2)),"")</f>
        <v>0</v>
      </c>
      <c r="X35" s="60">
        <f>IFERROR(IF(SUM($E34:X34)=1,$D35-SUM($E35:W35),TRUNC($D35*X34,2)),"")</f>
        <v>0</v>
      </c>
      <c r="Y35" s="60">
        <f>IFERROR(IF(SUM($E34:Y34)=1,$D35-SUM($E35:X35),TRUNC($D35*Y34,2)),"")</f>
        <v>0</v>
      </c>
      <c r="Z35" s="60">
        <f>IFERROR(IF(SUM($E34:Z34)=1,$D35-SUM($E35:Y35),TRUNC($D35*Z34,2)),"")</f>
        <v>0</v>
      </c>
      <c r="AA35" s="60">
        <f>IFERROR(IF(SUM($E34:AA34)=1,$D35-SUM($E35:Z35),TRUNC($D35*AA34,2)),"")</f>
        <v>0</v>
      </c>
      <c r="AB35" s="60">
        <f>IFERROR(IF(SUM($E34:AB34)=1,$D35-SUM($E35:AA35),TRUNC($D35*AB34,2)),"")</f>
        <v>0</v>
      </c>
      <c r="AC35" s="60">
        <f>IFERROR(IF(SUM($E34:AC34)=1,$D35-SUM($E35:AB35),TRUNC($D35*AC34,2)),"")</f>
        <v>0</v>
      </c>
      <c r="AD35" s="60">
        <f>IFERROR(IF(SUM($E34:AD34)=1,$D35-SUM($E35:AC35),TRUNC($D35*AD34,2)),"")</f>
        <v>0</v>
      </c>
      <c r="AE35" s="60">
        <f>IFERROR(IF(SUM($E34:AE34)=1,$D35-SUM($E35:AD35),TRUNC($D35*AE34,2)),"")</f>
        <v>0</v>
      </c>
      <c r="AF35" s="60">
        <f>IFERROR(IF(SUM($E34:AF34)=1,$D35-SUM($E35:AE35),TRUNC($D35*AF34,2)),"")</f>
        <v>0</v>
      </c>
      <c r="AG35" s="60">
        <f>IFERROR(IF(SUM($E34:AG34)=1,$D35-SUM($E35:AF35),TRUNC($D35*AG34,2)),"")</f>
        <v>0</v>
      </c>
      <c r="AH35" s="60">
        <f>IFERROR(IF(SUM($E34:AH34)=1,$D35-SUM($E35:AG35),TRUNC($D35*AH34,2)),"")</f>
        <v>0</v>
      </c>
      <c r="AI35" s="60">
        <f>IFERROR(IF(SUM($E34:AI34)=1,$D35-SUM($E35:AH35),TRUNC($D35*AI34,2)),"")</f>
        <v>0</v>
      </c>
      <c r="AJ35" s="60">
        <f>IFERROR(IF(SUM($E34:AJ34)=1,$D35-SUM($E35:AI35),TRUNC($D35*AJ34,2)),"")</f>
        <v>0</v>
      </c>
      <c r="AK35" s="60">
        <f>IFERROR(IF(SUM($E34:AK34)=1,$D35-SUM($E35:AJ35),TRUNC($D35*AK34,2)),"")</f>
        <v>0</v>
      </c>
      <c r="AL35" s="60">
        <f>IFERROR(IF(SUM($E34:AL34)=1,$D35-SUM($E35:AK35),TRUNC($D35*AL34,2)),"")</f>
        <v>119199.69</v>
      </c>
      <c r="AM35" s="60">
        <f>IFERROR(IF(SUM($E34:AM34)=1,$D35-SUM($E35:AL35),TRUNC($D35*AM34,2)),"")</f>
        <v>0</v>
      </c>
      <c r="AN35" s="60">
        <f>IFERROR(IF(SUM($E34:AN34)=1,$D35-SUM($E35:AM35),TRUNC($D35*AN34,2)),"")</f>
        <v>0</v>
      </c>
      <c r="AO35" s="60">
        <f>IFERROR(IF(SUM($E34:AO34)=1,$D35-SUM($E35:AN35),TRUNC($D35*AO34,2)),"")</f>
        <v>0</v>
      </c>
      <c r="AP35" s="60">
        <f>IFERROR(IF(SUM($E34:AP34)=1,$D35-SUM($E35:AO35),TRUNC($D35*AP34,2)),"")</f>
        <v>0</v>
      </c>
      <c r="AQ35" s="60">
        <f>IFERROR(IF(SUM($E34:AQ34)=1,$D35-SUM($E35:AP35),TRUNC($D35*AQ34,2)),"")</f>
        <v>99333.07</v>
      </c>
      <c r="AR35" s="60">
        <f>IFERROR(IF(SUM($E34:AR34)=1,$D35-SUM($E35:AQ35),TRUNC($D35*AR34,2)),"")</f>
        <v>99333.089999999967</v>
      </c>
      <c r="AS35" s="61"/>
      <c r="AT35" s="62">
        <f t="shared" si="2"/>
        <v>397332.31</v>
      </c>
      <c r="AU35" s="58" t="str">
        <f t="shared" si="1"/>
        <v>OK</v>
      </c>
    </row>
    <row r="36" spans="1:47" ht="10.5" customHeight="1" thickBot="1" x14ac:dyDescent="0.25">
      <c r="A36" s="260" t="s">
        <v>36</v>
      </c>
      <c r="B36" s="260" t="s">
        <v>37</v>
      </c>
      <c r="C36" s="261">
        <v>1.0609291007852354E-2</v>
      </c>
      <c r="D36" s="54">
        <v>1</v>
      </c>
      <c r="E36" s="55"/>
      <c r="F36" s="55"/>
      <c r="G36" s="55"/>
      <c r="H36" s="55"/>
      <c r="I36" s="55"/>
      <c r="J36" s="239"/>
      <c r="K36" s="240"/>
      <c r="L36" s="241"/>
      <c r="M36" s="241"/>
      <c r="N36" s="241"/>
      <c r="O36" s="241"/>
      <c r="P36" s="241"/>
      <c r="Q36" s="241"/>
      <c r="R36" s="241"/>
      <c r="S36" s="241">
        <v>0.35</v>
      </c>
      <c r="T36" s="241"/>
      <c r="U36" s="241"/>
      <c r="V36" s="242"/>
      <c r="W36" s="243"/>
      <c r="X36" s="55"/>
      <c r="Y36" s="55"/>
      <c r="Z36" s="55"/>
      <c r="AA36" s="55"/>
      <c r="AB36" s="55"/>
      <c r="AC36" s="55"/>
      <c r="AD36" s="55"/>
      <c r="AE36" s="55"/>
      <c r="AF36" s="55"/>
      <c r="AG36" s="55"/>
      <c r="AH36" s="55"/>
      <c r="AI36" s="55"/>
      <c r="AJ36" s="55"/>
      <c r="AK36" s="55"/>
      <c r="AL36" s="55">
        <v>0.65</v>
      </c>
      <c r="AM36" s="55"/>
      <c r="AN36" s="239"/>
      <c r="AO36" s="244"/>
      <c r="AP36" s="239"/>
      <c r="AQ36" s="239"/>
      <c r="AR36" s="242"/>
      <c r="AS36" s="56"/>
      <c r="AT36" s="57">
        <f t="shared" si="2"/>
        <v>1</v>
      </c>
      <c r="AU36" s="58" t="str">
        <f t="shared" si="1"/>
        <v>OK</v>
      </c>
    </row>
    <row r="37" spans="1:47" ht="10.5" customHeight="1" thickTop="1" x14ac:dyDescent="0.2">
      <c r="A37" s="260"/>
      <c r="B37" s="260"/>
      <c r="C37" s="261"/>
      <c r="D37" s="59">
        <v>98691.199999999997</v>
      </c>
      <c r="E37" s="60">
        <f>IFERROR(TRUNC($D37*E36,2),"")</f>
        <v>0</v>
      </c>
      <c r="F37" s="60">
        <f>IFERROR(IF(SUM($E36:F36)=1,$D37-SUM($E37:E37),TRUNC($D37*F36,2)),"")</f>
        <v>0</v>
      </c>
      <c r="G37" s="60" t="s">
        <v>4174</v>
      </c>
      <c r="H37" s="60">
        <f>IFERROR(IF(SUM($E36:H36)=1,$D37-SUM($E37:G37),TRUNC($D37*H36,2)),"")</f>
        <v>0</v>
      </c>
      <c r="I37" s="60">
        <f>IFERROR(IF(SUM($E36:I36)=1,$D37-SUM($E37:H37),TRUNC($D37*I36,2)),"")</f>
        <v>0</v>
      </c>
      <c r="J37" s="60">
        <f>IFERROR(IF(SUM($E36:J36)=1,$D37-SUM($E37:I37),TRUNC($D37*J36,2)),"")</f>
        <v>0</v>
      </c>
      <c r="K37" s="60">
        <f>IFERROR(IF(SUM($E36:K36)=1,$D37-SUM($E37:J37),TRUNC($D37*K36,2)),"")</f>
        <v>0</v>
      </c>
      <c r="L37" s="60">
        <f>IFERROR(IF(SUM($E36:L36)=1,$D37-SUM($E37:K37),TRUNC($D37*L36,2)),"")</f>
        <v>0</v>
      </c>
      <c r="M37" s="60">
        <f>IFERROR(IF(SUM($E36:M36)=1,$D37-SUM($E37:L37),TRUNC($D37*M36,2)),"")</f>
        <v>0</v>
      </c>
      <c r="N37" s="60">
        <f>IFERROR(IF(SUM($E36:N36)=1,$D37-SUM($E37:M37),TRUNC($D37*N36,2)),"")</f>
        <v>0</v>
      </c>
      <c r="O37" s="60">
        <f>IFERROR(IF(SUM($E36:O36)=1,$D37-SUM($E37:N37),TRUNC($D37*O36,2)),"")</f>
        <v>0</v>
      </c>
      <c r="P37" s="60">
        <f>IFERROR(IF(SUM($E36:P36)=1,$D37-SUM($E37:O37),TRUNC($D37*P36,2)),"")</f>
        <v>0</v>
      </c>
      <c r="Q37" s="60">
        <f>IFERROR(IF(SUM($E36:Q36)=1,$D37-SUM($E37:P37),TRUNC($D37*Q36,2)),"")</f>
        <v>0</v>
      </c>
      <c r="R37" s="60">
        <f>IFERROR(IF(SUM($E36:R36)=1,$D37-SUM($E37:Q37),TRUNC($D37*R36,2)),"")</f>
        <v>0</v>
      </c>
      <c r="S37" s="60">
        <f>IFERROR(IF(SUM($E36:S36)=1,$D37-SUM($E37:R37),TRUNC($D37*S36,2)),"")</f>
        <v>34541.919999999998</v>
      </c>
      <c r="T37" s="60">
        <f>IFERROR(IF(SUM($E36:T36)=1,$D37-SUM($E37:S37),TRUNC($D37*T36,2)),"")</f>
        <v>0</v>
      </c>
      <c r="U37" s="60">
        <f>IFERROR(IF(SUM($E36:U36)=1,$D37-SUM($E37:T37),TRUNC($D37*U36,2)),"")</f>
        <v>0</v>
      </c>
      <c r="V37" s="60">
        <f>IFERROR(IF(SUM($E36:V36)=1,$D37-SUM($E37:U37),TRUNC($D37*V36,2)),"")</f>
        <v>0</v>
      </c>
      <c r="W37" s="60">
        <f>IFERROR(IF(SUM($E36:W36)=1,$D37-SUM($E37:V37),TRUNC($D37*W36,2)),"")</f>
        <v>0</v>
      </c>
      <c r="X37" s="60">
        <f>IFERROR(IF(SUM($E36:X36)=1,$D37-SUM($E37:W37),TRUNC($D37*X36,2)),"")</f>
        <v>0</v>
      </c>
      <c r="Y37" s="60">
        <f>IFERROR(IF(SUM($E36:Y36)=1,$D37-SUM($E37:X37),TRUNC($D37*Y36,2)),"")</f>
        <v>0</v>
      </c>
      <c r="Z37" s="60">
        <f>IFERROR(IF(SUM($E36:Z36)=1,$D37-SUM($E37:Y37),TRUNC($D37*Z36,2)),"")</f>
        <v>0</v>
      </c>
      <c r="AA37" s="60">
        <f>IFERROR(IF(SUM($E36:AA36)=1,$D37-SUM($E37:Z37),TRUNC($D37*AA36,2)),"")</f>
        <v>0</v>
      </c>
      <c r="AB37" s="60">
        <f>IFERROR(IF(SUM($E36:AB36)=1,$D37-SUM($E37:AA37),TRUNC($D37*AB36,2)),"")</f>
        <v>0</v>
      </c>
      <c r="AC37" s="60">
        <f>IFERROR(IF(SUM($E36:AC36)=1,$D37-SUM($E37:AB37),TRUNC($D37*AC36,2)),"")</f>
        <v>0</v>
      </c>
      <c r="AD37" s="60">
        <f>IFERROR(IF(SUM($E36:AD36)=1,$D37-SUM($E37:AC37),TRUNC($D37*AD36,2)),"")</f>
        <v>0</v>
      </c>
      <c r="AE37" s="60">
        <f>IFERROR(IF(SUM($E36:AE36)=1,$D37-SUM($E37:AD37),TRUNC($D37*AE36,2)),"")</f>
        <v>0</v>
      </c>
      <c r="AF37" s="60">
        <f>IFERROR(IF(SUM($E36:AF36)=1,$D37-SUM($E37:AE37),TRUNC($D37*AF36,2)),"")</f>
        <v>0</v>
      </c>
      <c r="AG37" s="60">
        <f>IFERROR(IF(SUM($E36:AG36)=1,$D37-SUM($E37:AF37),TRUNC($D37*AG36,2)),"")</f>
        <v>0</v>
      </c>
      <c r="AH37" s="60">
        <f>IFERROR(IF(SUM($E36:AH36)=1,$D37-SUM($E37:AG37),TRUNC($D37*AH36,2)),"")</f>
        <v>0</v>
      </c>
      <c r="AI37" s="60">
        <f>IFERROR(IF(SUM($E36:AI36)=1,$D37-SUM($E37:AH37),TRUNC($D37*AI36,2)),"")</f>
        <v>0</v>
      </c>
      <c r="AJ37" s="60">
        <f>IFERROR(IF(SUM($E36:AJ36)=1,$D37-SUM($E37:AI37),TRUNC($D37*AJ36,2)),"")</f>
        <v>0</v>
      </c>
      <c r="AK37" s="60">
        <f>IFERROR(IF(SUM($E36:AK36)=1,$D37-SUM($E37:AJ37),TRUNC($D37*AK36,2)),"")</f>
        <v>0</v>
      </c>
      <c r="AL37" s="60">
        <f>IFERROR(IF(SUM($E36:AL36)=1,$D37-SUM($E37:AK37),TRUNC($D37*AL36,2)),"")</f>
        <v>64149.279999999999</v>
      </c>
      <c r="AM37" s="60">
        <f>IFERROR(IF(SUM($E36:AM36)=1,$D37-SUM($E37:AL37),TRUNC($D37*AM36,2)),"")</f>
        <v>0</v>
      </c>
      <c r="AN37" s="60">
        <f>IFERROR(IF(SUM($E36:AN36)=1,$D37-SUM($E37:AM37),TRUNC($D37*AN36,2)),"")</f>
        <v>0</v>
      </c>
      <c r="AO37" s="60">
        <f>IFERROR(IF(SUM($E36:AO36)=1,$D37-SUM($E37:AN37),TRUNC($D37*AO36,2)),"")</f>
        <v>0</v>
      </c>
      <c r="AP37" s="60">
        <f>IFERROR(IF(SUM($E36:AP36)=1,$D37-SUM($E37:AO37),TRUNC($D37*AP36,2)),"")</f>
        <v>0</v>
      </c>
      <c r="AQ37" s="60">
        <f>IFERROR(IF(SUM($E36:AQ36)=1,$D37-SUM($E37:AP37),TRUNC($D37*AQ36,2)),"")</f>
        <v>0</v>
      </c>
      <c r="AR37" s="60">
        <f>IFERROR(IF(SUM($E36:AR36)=1,$D37-SUM($E37:AQ37),TRUNC($D37*AR36,2)),"")</f>
        <v>0</v>
      </c>
      <c r="AS37" s="61"/>
      <c r="AT37" s="62">
        <f t="shared" si="2"/>
        <v>98691.199999999997</v>
      </c>
      <c r="AU37" s="58" t="str">
        <f t="shared" si="1"/>
        <v>OK</v>
      </c>
    </row>
    <row r="38" spans="1:47" ht="10.5" customHeight="1" thickBot="1" x14ac:dyDescent="0.25">
      <c r="A38" s="260" t="s">
        <v>38</v>
      </c>
      <c r="B38" s="260" t="s">
        <v>39</v>
      </c>
      <c r="C38" s="261">
        <v>2.4516625829338308E-3</v>
      </c>
      <c r="D38" s="54">
        <v>1</v>
      </c>
      <c r="E38" s="55"/>
      <c r="F38" s="55"/>
      <c r="G38" s="55"/>
      <c r="H38" s="55"/>
      <c r="I38" s="55"/>
      <c r="J38" s="239"/>
      <c r="K38" s="240"/>
      <c r="L38" s="241"/>
      <c r="M38" s="241"/>
      <c r="N38" s="241"/>
      <c r="O38" s="241"/>
      <c r="P38" s="241"/>
      <c r="Q38" s="241"/>
      <c r="R38" s="241"/>
      <c r="S38" s="241"/>
      <c r="T38" s="241"/>
      <c r="U38" s="241"/>
      <c r="V38" s="242"/>
      <c r="W38" s="243"/>
      <c r="X38" s="241"/>
      <c r="Y38" s="241"/>
      <c r="Z38" s="241"/>
      <c r="AA38" s="241"/>
      <c r="AB38" s="241"/>
      <c r="AC38" s="241"/>
      <c r="AD38" s="241"/>
      <c r="AE38" s="241"/>
      <c r="AF38" s="241"/>
      <c r="AG38" s="241"/>
      <c r="AH38" s="241"/>
      <c r="AI38" s="241"/>
      <c r="AJ38" s="241"/>
      <c r="AK38" s="241"/>
      <c r="AL38" s="241"/>
      <c r="AM38" s="241"/>
      <c r="AN38" s="239"/>
      <c r="AO38" s="240"/>
      <c r="AP38" s="241"/>
      <c r="AQ38" s="241"/>
      <c r="AR38" s="242">
        <v>1</v>
      </c>
      <c r="AS38" s="56"/>
      <c r="AT38" s="57">
        <f>SUM(E38:AS38)</f>
        <v>1</v>
      </c>
      <c r="AU38" s="58" t="str">
        <f t="shared" si="1"/>
        <v>OK</v>
      </c>
    </row>
    <row r="39" spans="1:47" ht="10.5" customHeight="1" thickTop="1" x14ac:dyDescent="0.2">
      <c r="A39" s="260"/>
      <c r="B39" s="260"/>
      <c r="C39" s="261"/>
      <c r="D39" s="59">
        <v>22077.53</v>
      </c>
      <c r="E39" s="60">
        <f>IFERROR(TRUNC($D39*E38,2),"")</f>
        <v>0</v>
      </c>
      <c r="F39" s="60">
        <f>IFERROR(IF(SUM($E38:F38)=1,$D39-SUM($E39:E39),TRUNC($D39*F38,2)),"")</f>
        <v>0</v>
      </c>
      <c r="G39" s="60">
        <f>IFERROR(IF(SUM($E38:G38)=1,$D39-SUM($E39:F39),TRUNC($D39*G38,2)),"")</f>
        <v>0</v>
      </c>
      <c r="H39" s="60">
        <f>IFERROR(IF(SUM($E38:H38)=1,$D39-SUM($E39:G39),TRUNC($D39*H38,2)),"")</f>
        <v>0</v>
      </c>
      <c r="I39" s="60">
        <f>IFERROR(IF(SUM($E38:I38)=1,$D39-SUM($E39:H39),TRUNC($D39*I38,2)),"")</f>
        <v>0</v>
      </c>
      <c r="J39" s="60">
        <f>IFERROR(IF(SUM($E38:J38)=1,$D39-SUM($E39:I39),TRUNC($D39*J38,2)),"")</f>
        <v>0</v>
      </c>
      <c r="K39" s="60">
        <f>IFERROR(IF(SUM($E38:K38)=1,$D39-SUM($E39:J39),TRUNC($D39*K38,2)),"")</f>
        <v>0</v>
      </c>
      <c r="L39" s="60">
        <f>IFERROR(IF(SUM($E38:L38)=1,$D39-SUM($E39:K39),TRUNC($D39*L38,2)),"")</f>
        <v>0</v>
      </c>
      <c r="M39" s="60">
        <f>IFERROR(IF(SUM($E38:M38)=1,$D39-SUM($E39:L39),TRUNC($D39*M38,2)),"")</f>
        <v>0</v>
      </c>
      <c r="N39" s="60">
        <f>IFERROR(IF(SUM($E38:N38)=1,$D39-SUM($E39:M39),TRUNC($D39*N38,2)),"")</f>
        <v>0</v>
      </c>
      <c r="O39" s="60">
        <f>IFERROR(IF(SUM($E38:O38)=1,$D39-SUM($E39:N39),TRUNC($D39*O38,2)),"")</f>
        <v>0</v>
      </c>
      <c r="P39" s="60">
        <f>IFERROR(IF(SUM($E38:P38)=1,$D39-SUM($E39:O39),TRUNC($D39*P38,2)),"")</f>
        <v>0</v>
      </c>
      <c r="Q39" s="60">
        <f>IFERROR(IF(SUM($E38:Q38)=1,$D39-SUM($E39:P39),TRUNC($D39*Q38,2)),"")</f>
        <v>0</v>
      </c>
      <c r="R39" s="60">
        <f>IFERROR(IF(SUM($E38:R38)=1,$D39-SUM($E39:Q39),TRUNC($D39*R38,2)),"")</f>
        <v>0</v>
      </c>
      <c r="S39" s="60">
        <f>IFERROR(IF(SUM($E38:S38)=1,$D39-SUM($E39:R39),TRUNC($D39*S38,2)),"")</f>
        <v>0</v>
      </c>
      <c r="T39" s="60">
        <f>IFERROR(IF(SUM($E38:T38)=1,$D39-SUM($E39:S39),TRUNC($D39*T38,2)),"")</f>
        <v>0</v>
      </c>
      <c r="U39" s="60">
        <f>IFERROR(IF(SUM($E38:U38)=1,$D39-SUM($E39:T39),TRUNC($D39*U38,2)),"")</f>
        <v>0</v>
      </c>
      <c r="V39" s="60">
        <f>IFERROR(IF(SUM($E38:V38)=1,$D39-SUM($E39:U39),TRUNC($D39*V38,2)),"")</f>
        <v>0</v>
      </c>
      <c r="W39" s="60">
        <f>IFERROR(IF(SUM($E38:W38)=1,$D39-SUM($E39:V39),TRUNC($D39*W38,2)),"")</f>
        <v>0</v>
      </c>
      <c r="X39" s="60">
        <f>IFERROR(IF(SUM($E38:X38)=1,$D39-SUM($E39:W39),TRUNC($D39*X38,2)),"")</f>
        <v>0</v>
      </c>
      <c r="Y39" s="60">
        <f>IFERROR(IF(SUM($E38:Y38)=1,$D39-SUM($E39:X39),TRUNC($D39*Y38,2)),"")</f>
        <v>0</v>
      </c>
      <c r="Z39" s="60">
        <f>IFERROR(IF(SUM($E38:Z38)=1,$D39-SUM($E39:Y39),TRUNC($D39*Z38,2)),"")</f>
        <v>0</v>
      </c>
      <c r="AA39" s="60">
        <f>IFERROR(IF(SUM($E38:AA38)=1,$D39-SUM($E39:Z39),TRUNC($D39*AA38,2)),"")</f>
        <v>0</v>
      </c>
      <c r="AB39" s="60">
        <f>IFERROR(IF(SUM($E38:AB38)=1,$D39-SUM($E39:AA39),TRUNC($D39*AB38,2)),"")</f>
        <v>0</v>
      </c>
      <c r="AC39" s="60">
        <f>IFERROR(IF(SUM($E38:AC38)=1,$D39-SUM($E39:AB39),TRUNC($D39*AC38,2)),"")</f>
        <v>0</v>
      </c>
      <c r="AD39" s="60">
        <f>IFERROR(IF(SUM($E38:AD38)=1,$D39-SUM($E39:AC39),TRUNC($D39*AD38,2)),"")</f>
        <v>0</v>
      </c>
      <c r="AE39" s="60">
        <f>IFERROR(IF(SUM($E38:AE38)=1,$D39-SUM($E39:AD39),TRUNC($D39*AE38,2)),"")</f>
        <v>0</v>
      </c>
      <c r="AF39" s="60">
        <f>IFERROR(IF(SUM($E38:AF38)=1,$D39-SUM($E39:AE39),TRUNC($D39*AF38,2)),"")</f>
        <v>0</v>
      </c>
      <c r="AG39" s="60">
        <f>IFERROR(IF(SUM($E38:AG38)=1,$D39-SUM($E39:AF39),TRUNC($D39*AG38,2)),"")</f>
        <v>0</v>
      </c>
      <c r="AH39" s="60">
        <f>IFERROR(IF(SUM($E38:AH38)=1,$D39-SUM($E39:AG39),TRUNC($D39*AH38,2)),"")</f>
        <v>0</v>
      </c>
      <c r="AI39" s="60">
        <f>IFERROR(IF(SUM($E38:AI38)=1,$D39-SUM($E39:AH39),TRUNC($D39*AI38,2)),"")</f>
        <v>0</v>
      </c>
      <c r="AJ39" s="60">
        <f>IFERROR(IF(SUM($E38:AJ38)=1,$D39-SUM($E39:AI39),TRUNC($D39*AJ38,2)),"")</f>
        <v>0</v>
      </c>
      <c r="AK39" s="60">
        <f>IFERROR(IF(SUM($E38:AK38)=1,$D39-SUM($E39:AJ39),TRUNC($D39*AK38,2)),"")</f>
        <v>0</v>
      </c>
      <c r="AL39" s="60">
        <f>IFERROR(IF(SUM($E38:AL38)=1,$D39-SUM($E39:AK39),TRUNC($D39*AL38,2)),"")</f>
        <v>0</v>
      </c>
      <c r="AM39" s="60">
        <f>IFERROR(IF(SUM($E38:AM38)=1,$D39-SUM($E39:AL39),TRUNC($D39*AM38,2)),"")</f>
        <v>0</v>
      </c>
      <c r="AN39" s="60">
        <f>IFERROR(IF(SUM($E38:AN38)=1,$D39-SUM($E39:AM39),TRUNC($D39*AN38,2)),"")</f>
        <v>0</v>
      </c>
      <c r="AO39" s="60">
        <f>IFERROR(IF(SUM($E38:AO38)=1,$D39-SUM($E39:AN39),TRUNC($D39*AO38,2)),"")</f>
        <v>0</v>
      </c>
      <c r="AP39" s="60">
        <f>IFERROR(IF(SUM($E38:AP38)=1,$D39-SUM($E39:AO39),TRUNC($D39*AP38,2)),"")</f>
        <v>0</v>
      </c>
      <c r="AQ39" s="60">
        <f>IFERROR(IF(SUM($E38:AQ38)=1,$D39-SUM($E39:AP39),TRUNC($D39*AQ38,2)),"")</f>
        <v>0</v>
      </c>
      <c r="AR39" s="60">
        <f>IFERROR(IF(SUM($E38:AR38)=1,$D39-SUM($E39:AQ39),TRUNC($D39*AR38,2)),"")</f>
        <v>22077.53</v>
      </c>
      <c r="AS39" s="61"/>
      <c r="AT39" s="62">
        <f t="shared" si="2"/>
        <v>22077.53</v>
      </c>
      <c r="AU39" s="58" t="str">
        <f t="shared" si="1"/>
        <v>OK</v>
      </c>
    </row>
    <row r="40" spans="1:47" ht="10.5" customHeight="1" thickBot="1" x14ac:dyDescent="0.25">
      <c r="A40" s="260" t="s">
        <v>40</v>
      </c>
      <c r="B40" s="260" t="s">
        <v>41</v>
      </c>
      <c r="C40" s="261">
        <v>6.0842648238337856E-2</v>
      </c>
      <c r="D40" s="54">
        <v>1</v>
      </c>
      <c r="E40" s="55">
        <v>1.8100000000000002E-2</v>
      </c>
      <c r="F40" s="55">
        <v>3.1399999999999997E-2</v>
      </c>
      <c r="G40" s="55">
        <v>3.1399999999999997E-2</v>
      </c>
      <c r="H40" s="55">
        <v>3.5200000000000002E-2</v>
      </c>
      <c r="I40" s="55">
        <v>3.5200000000000002E-2</v>
      </c>
      <c r="J40" s="55">
        <v>3.6400000000000002E-2</v>
      </c>
      <c r="K40" s="55">
        <v>1.9E-2</v>
      </c>
      <c r="L40" s="55">
        <v>1.52E-2</v>
      </c>
      <c r="M40" s="55">
        <v>2.46E-2</v>
      </c>
      <c r="N40" s="55">
        <v>3.1E-2</v>
      </c>
      <c r="O40" s="55">
        <v>2.9899999999999999E-2</v>
      </c>
      <c r="P40" s="55">
        <v>1.0200000000000001E-2</v>
      </c>
      <c r="Q40" s="55">
        <v>2.2499999999999999E-2</v>
      </c>
      <c r="R40" s="55">
        <v>1.6799999999999999E-2</v>
      </c>
      <c r="S40" s="55">
        <v>3.2399999999999998E-2</v>
      </c>
      <c r="T40" s="55">
        <v>7.6E-3</v>
      </c>
      <c r="U40" s="55">
        <v>2.07E-2</v>
      </c>
      <c r="V40" s="55">
        <v>2.07E-2</v>
      </c>
      <c r="W40" s="55">
        <v>2.7699999999999999E-2</v>
      </c>
      <c r="X40" s="55">
        <v>1.52E-2</v>
      </c>
      <c r="Y40" s="55">
        <v>1.52E-2</v>
      </c>
      <c r="Z40" s="55">
        <v>1.52E-2</v>
      </c>
      <c r="AA40" s="55">
        <v>4.0800000000000003E-2</v>
      </c>
      <c r="AB40" s="55">
        <v>4.0800000000000003E-2</v>
      </c>
      <c r="AC40" s="55">
        <v>4.0800000000000003E-2</v>
      </c>
      <c r="AD40" s="55">
        <v>2.3E-2</v>
      </c>
      <c r="AE40" s="55">
        <v>1.32E-2</v>
      </c>
      <c r="AF40" s="55">
        <v>1.9099999999999999E-2</v>
      </c>
      <c r="AG40" s="55">
        <v>2.2200000000000001E-2</v>
      </c>
      <c r="AH40" s="55">
        <v>1.6799999999999999E-2</v>
      </c>
      <c r="AI40" s="55">
        <v>2.7099999999999999E-2</v>
      </c>
      <c r="AJ40" s="55">
        <v>2.7300000000000001E-2</v>
      </c>
      <c r="AK40" s="55">
        <v>2.1999999999999999E-2</v>
      </c>
      <c r="AL40" s="55">
        <v>2.9399999999999999E-2</v>
      </c>
      <c r="AM40" s="55">
        <v>3.3500000000000002E-2</v>
      </c>
      <c r="AN40" s="55">
        <v>3.3500000000000002E-2</v>
      </c>
      <c r="AO40" s="55">
        <v>2.5100000000000001E-2</v>
      </c>
      <c r="AP40" s="55">
        <v>2.4799999999999999E-2</v>
      </c>
      <c r="AQ40" s="55">
        <v>3.3000000000000002E-2</v>
      </c>
      <c r="AR40" s="55">
        <v>1.6E-2</v>
      </c>
      <c r="AS40" s="56"/>
      <c r="AT40" s="57">
        <f t="shared" si="2"/>
        <v>1</v>
      </c>
      <c r="AU40" s="58" t="str">
        <f t="shared" si="1"/>
        <v>OK</v>
      </c>
    </row>
    <row r="41" spans="1:47" ht="10.5" customHeight="1" thickTop="1" x14ac:dyDescent="0.2">
      <c r="A41" s="260"/>
      <c r="B41" s="260"/>
      <c r="C41" s="261"/>
      <c r="D41" s="59">
        <v>539455.01</v>
      </c>
      <c r="E41" s="60">
        <f>IFERROR(TRUNC($D41*E40,2),"")</f>
        <v>9764.1299999999992</v>
      </c>
      <c r="F41" s="60">
        <f>IFERROR(IF(SUM($E40:F40)=1,$D41-SUM($E41:E41),TRUNC($D41*F40,2)),"")</f>
        <v>16938.88</v>
      </c>
      <c r="G41" s="60">
        <f>IFERROR(IF(SUM($E40:G40)=1,$D41-SUM($E41:F41),TRUNC($D41*G40,2)),"")</f>
        <v>16938.88</v>
      </c>
      <c r="H41" s="60">
        <f>IFERROR(IF(SUM($E40:H40)=1,$D41-SUM($E41:G41),TRUNC($D41*H40,2)),"")</f>
        <v>18988.810000000001</v>
      </c>
      <c r="I41" s="60">
        <f>IFERROR(IF(SUM($E40:I40)=1,$D41-SUM($E41:H41),TRUNC($D41*I40,2)),"")</f>
        <v>18988.810000000001</v>
      </c>
      <c r="J41" s="60">
        <f>IFERROR(IF(SUM($E40:J40)=1,$D41-SUM($E41:I41),TRUNC($D41*J40,2)),"")</f>
        <v>19636.16</v>
      </c>
      <c r="K41" s="60">
        <f>IFERROR(IF(SUM($E40:K40)=1,$D41-SUM($E41:J41),TRUNC($D41*K40,2)),"")</f>
        <v>10249.64</v>
      </c>
      <c r="L41" s="60">
        <f>IFERROR(IF(SUM($E40:L40)=1,$D41-SUM($E41:K41),TRUNC($D41*L40,2)),"")</f>
        <v>8199.7099999999991</v>
      </c>
      <c r="M41" s="60">
        <f>IFERROR(IF(SUM($E40:M40)=1,$D41-SUM($E41:L41),TRUNC($D41*M40,2)),"")</f>
        <v>13270.59</v>
      </c>
      <c r="N41" s="60">
        <f>IFERROR(IF(SUM($E40:N40)=1,$D41-SUM($E41:M41),TRUNC($D41*N40,2)),"")</f>
        <v>16723.099999999999</v>
      </c>
      <c r="O41" s="60">
        <f>IFERROR(IF(SUM($E40:O40)=1,$D41-SUM($E41:N41),TRUNC($D41*O40,2)),"")</f>
        <v>16129.7</v>
      </c>
      <c r="P41" s="60">
        <f>IFERROR(IF(SUM($E40:P40)=1,$D41-SUM($E41:O41),TRUNC($D41*P40,2)),"")</f>
        <v>5502.44</v>
      </c>
      <c r="Q41" s="60">
        <f>IFERROR(IF(SUM($E40:Q40)=1,$D41-SUM($E41:P41),TRUNC($D41*Q40,2)),"")</f>
        <v>12137.73</v>
      </c>
      <c r="R41" s="60">
        <f>IFERROR(IF(SUM($E40:R40)=1,$D41-SUM($E41:Q41),TRUNC($D41*R40,2)),"")</f>
        <v>9062.84</v>
      </c>
      <c r="S41" s="60">
        <f>IFERROR(IF(SUM($E40:S40)=1,$D41-SUM($E41:R41),TRUNC($D41*S40,2)),"")</f>
        <v>17478.34</v>
      </c>
      <c r="T41" s="60">
        <f>IFERROR(IF(SUM($E40:T40)=1,$D41-SUM($E41:S41),TRUNC($D41*T40,2)),"")</f>
        <v>4099.8500000000004</v>
      </c>
      <c r="U41" s="60">
        <f>IFERROR(IF(SUM($E40:U40)=1,$D41-SUM($E41:T41),TRUNC($D41*U40,2)),"")</f>
        <v>11166.71</v>
      </c>
      <c r="V41" s="60">
        <f>IFERROR(IF(SUM($E40:V40)=1,$D41-SUM($E41:U41),TRUNC($D41*V40,2)),"")</f>
        <v>11166.71</v>
      </c>
      <c r="W41" s="60">
        <f>IFERROR(IF(SUM($E40:W40)=1,$D41-SUM($E41:V41),TRUNC($D41*W40,2)),"")</f>
        <v>14942.9</v>
      </c>
      <c r="X41" s="60">
        <f>IFERROR(IF(SUM($E40:X40)=1,$D41-SUM($E41:W41),TRUNC($D41*X40,2)),"")</f>
        <v>8199.7099999999991</v>
      </c>
      <c r="Y41" s="60">
        <f>IFERROR(IF(SUM($E40:Y40)=1,$D41-SUM($E41:X41),TRUNC($D41*Y40,2)),"")</f>
        <v>8199.7099999999991</v>
      </c>
      <c r="Z41" s="60">
        <f>IFERROR(IF(SUM($E40:Z40)=1,$D41-SUM($E41:Y41),TRUNC($D41*Z40,2)),"")</f>
        <v>8199.7099999999991</v>
      </c>
      <c r="AA41" s="60">
        <f>IFERROR(IF(SUM($E40:AA40)=1,$D41-SUM($E41:Z41),TRUNC($D41*AA40,2)),"")</f>
        <v>22009.759999999998</v>
      </c>
      <c r="AB41" s="60">
        <f>IFERROR(IF(SUM($E40:AB40)=1,$D41-SUM($E41:AA41),TRUNC($D41*AB40,2)),"")</f>
        <v>22009.759999999998</v>
      </c>
      <c r="AC41" s="60">
        <f>IFERROR(IF(SUM($E40:AC40)=1,$D41-SUM($E41:AB41),TRUNC($D41*AC40,2)),"")</f>
        <v>22009.759999999998</v>
      </c>
      <c r="AD41" s="60">
        <f>IFERROR(IF(SUM($E40:AD40)=1,$D41-SUM($E41:AC41),TRUNC($D41*AD40,2)),"")</f>
        <v>12407.46</v>
      </c>
      <c r="AE41" s="60">
        <f>IFERROR(IF(SUM($E40:AE40)=1,$D41-SUM($E41:AD41),TRUNC($D41*AE40,2)),"")</f>
        <v>7120.8</v>
      </c>
      <c r="AF41" s="60">
        <f>IFERROR(IF(SUM($E40:AF40)=1,$D41-SUM($E41:AE41),TRUNC($D41*AF40,2)),"")</f>
        <v>10303.59</v>
      </c>
      <c r="AG41" s="60">
        <f>IFERROR(IF(SUM($E40:AG40)=1,$D41-SUM($E41:AF41),TRUNC($D41*AG40,2)),"")</f>
        <v>11975.9</v>
      </c>
      <c r="AH41" s="60">
        <f>IFERROR(IF(SUM($E40:AH40)=1,$D41-SUM($E41:AG41),TRUNC($D41*AH40,2)),"")</f>
        <v>9062.84</v>
      </c>
      <c r="AI41" s="60">
        <f>IFERROR(IF(SUM($E40:AI40)=1,$D41-SUM($E41:AH41),TRUNC($D41*AI40,2)),"")</f>
        <v>14619.23</v>
      </c>
      <c r="AJ41" s="60">
        <f>IFERROR(IF(SUM($E40:AJ40)=1,$D41-SUM($E41:AI41),TRUNC($D41*AJ40,2)),"")</f>
        <v>14727.12</v>
      </c>
      <c r="AK41" s="60">
        <f>IFERROR(IF(SUM($E40:AK40)=1,$D41-SUM($E41:AJ41),TRUNC($D41*AK40,2)),"")</f>
        <v>11868.01</v>
      </c>
      <c r="AL41" s="60">
        <f>IFERROR(IF(SUM($E40:AL40)=1,$D41-SUM($E41:AK41),TRUNC($D41*AL40,2)),"")</f>
        <v>15859.97</v>
      </c>
      <c r="AM41" s="60">
        <f>IFERROR(IF(SUM($E40:AM40)=1,$D41-SUM($E41:AL41),TRUNC($D41*AM40,2)),"")</f>
        <v>18071.740000000002</v>
      </c>
      <c r="AN41" s="60">
        <f>IFERROR(IF(SUM($E40:AN40)=1,$D41-SUM($E41:AM41),TRUNC($D41*AN40,2)),"")</f>
        <v>18071.740000000002</v>
      </c>
      <c r="AO41" s="60">
        <f>IFERROR(IF(SUM($E40:AO40)=1,$D41-SUM($E41:AN41),TRUNC($D41*AO40,2)),"")</f>
        <v>13540.32</v>
      </c>
      <c r="AP41" s="60">
        <f>IFERROR(IF(SUM($E40:AP40)=1,$D41-SUM($E41:AO41),TRUNC($D41*AP40,2)),"")</f>
        <v>13378.48</v>
      </c>
      <c r="AQ41" s="60">
        <f>IFERROR(IF(SUM($E40:AQ40)=1,$D41-SUM($E41:AP41),TRUNC($D41*AQ40,2)),"")</f>
        <v>17802.009999999998</v>
      </c>
      <c r="AR41" s="60">
        <f>IFERROR(IF(SUM($E40:AR40)=1,$D41-SUM($E41:AQ41),TRUNC($D41*AR40,2)),"")</f>
        <v>8631.4599999999627</v>
      </c>
      <c r="AS41" s="61"/>
      <c r="AT41" s="62">
        <f t="shared" si="2"/>
        <v>539455.01</v>
      </c>
      <c r="AU41" s="58" t="str">
        <f t="shared" si="1"/>
        <v>OK</v>
      </c>
    </row>
    <row r="42" spans="1:47" ht="10.5" hidden="1" customHeight="1" thickBot="1" x14ac:dyDescent="0.25">
      <c r="A42" s="260" t="s">
        <v>52</v>
      </c>
      <c r="B42" s="268" t="s">
        <v>3952</v>
      </c>
      <c r="C42" s="261" t="s">
        <v>52</v>
      </c>
      <c r="D42" s="54" t="s">
        <v>52</v>
      </c>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6"/>
      <c r="AT42" s="57">
        <f t="shared" si="2"/>
        <v>0</v>
      </c>
      <c r="AU42" s="58" t="str">
        <f t="shared" si="1"/>
        <v>ERRO</v>
      </c>
    </row>
    <row r="43" spans="1:47" ht="10.5" hidden="1" customHeight="1" thickTop="1" x14ac:dyDescent="0.2">
      <c r="A43" s="260"/>
      <c r="B43" s="268"/>
      <c r="C43" s="261"/>
      <c r="D43" s="59" t="s">
        <v>52</v>
      </c>
      <c r="E43" s="60" t="str">
        <f>IFERROR(TRUNC($D43*E42,2),"")</f>
        <v/>
      </c>
      <c r="F43" s="60" t="str">
        <f>IFERROR(IF(SUM($E42:F42)=1,$D43-SUM($E43:E43),TRUNC($D43*F42,2)),"")</f>
        <v/>
      </c>
      <c r="G43" s="60" t="str">
        <f>IFERROR(IF(SUM($E42:G42)=1,$D43-SUM($E43:F43),TRUNC($D43*G42,2)),"")</f>
        <v/>
      </c>
      <c r="H43" s="60" t="str">
        <f>IFERROR(IF(SUM($E42:H42)=1,$D43-SUM($E43:G43),TRUNC($D43*H42,2)),"")</f>
        <v/>
      </c>
      <c r="I43" s="60" t="str">
        <f>IFERROR(IF(SUM($E42:I42)=1,$D43-SUM($E43:H43),TRUNC($D43*I42,2)),"")</f>
        <v/>
      </c>
      <c r="J43" s="60" t="str">
        <f>IFERROR(IF(SUM($E42:J42)=1,$D43-SUM($E43:I43),TRUNC($D43*J42,2)),"")</f>
        <v/>
      </c>
      <c r="K43" s="60" t="str">
        <f>IFERROR(IF(SUM($E42:K42)=1,$D43-SUM($E43:J43),TRUNC($D43*K42,2)),"")</f>
        <v/>
      </c>
      <c r="L43" s="60" t="str">
        <f>IFERROR(IF(SUM($E42:L42)=1,$D43-SUM($E43:K43),TRUNC($D43*L42,2)),"")</f>
        <v/>
      </c>
      <c r="M43" s="60" t="str">
        <f>IFERROR(IF(SUM($E42:M42)=1,$D43-SUM($E43:L43),TRUNC($D43*M42,2)),"")</f>
        <v/>
      </c>
      <c r="N43" s="60" t="str">
        <f>IFERROR(IF(SUM($E42:N42)=1,$D43-SUM($E43:M43),TRUNC($D43*N42,2)),"")</f>
        <v/>
      </c>
      <c r="O43" s="60" t="str">
        <f>IFERROR(IF(SUM($E42:O42)=1,$D43-SUM($E43:N43),TRUNC($D43*O42,2)),"")</f>
        <v/>
      </c>
      <c r="P43" s="60" t="str">
        <f>IFERROR(IF(SUM($E42:P42)=1,$D43-SUM($E43:O43),TRUNC($D43*P42,2)),"")</f>
        <v/>
      </c>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61"/>
      <c r="AT43" s="62">
        <f t="shared" si="2"/>
        <v>0</v>
      </c>
      <c r="AU43" s="58" t="str">
        <f t="shared" si="1"/>
        <v>ERRO</v>
      </c>
    </row>
    <row r="44" spans="1:47" ht="10.5" hidden="1" customHeight="1" thickBot="1" x14ac:dyDescent="0.25">
      <c r="A44" s="260" t="s">
        <v>52</v>
      </c>
      <c r="B44" s="268" t="s">
        <v>3952</v>
      </c>
      <c r="C44" s="261" t="s">
        <v>52</v>
      </c>
      <c r="D44" s="54" t="s">
        <v>52</v>
      </c>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6"/>
      <c r="AT44" s="57">
        <f t="shared" si="2"/>
        <v>0</v>
      </c>
      <c r="AU44" s="58" t="str">
        <f t="shared" si="1"/>
        <v>ERRO</v>
      </c>
    </row>
    <row r="45" spans="1:47" ht="10.5" hidden="1" customHeight="1" thickTop="1" x14ac:dyDescent="0.2">
      <c r="A45" s="260"/>
      <c r="B45" s="268"/>
      <c r="C45" s="261"/>
      <c r="D45" s="59" t="s">
        <v>52</v>
      </c>
      <c r="E45" s="60" t="str">
        <f>IFERROR(TRUNC($D45*E44,2),"")</f>
        <v/>
      </c>
      <c r="F45" s="60" t="str">
        <f>IFERROR(IF(SUM($E44:F44)=1,$D45-SUM($E45:E45),TRUNC($D45*F44,2)),"")</f>
        <v/>
      </c>
      <c r="G45" s="60" t="str">
        <f>IFERROR(IF(SUM($E44:G44)=1,$D45-SUM($E45:F45),TRUNC($D45*G44,2)),"")</f>
        <v/>
      </c>
      <c r="H45" s="60" t="str">
        <f>IFERROR(IF(SUM($E44:H44)=1,$D45-SUM($E45:G45),TRUNC($D45*H44,2)),"")</f>
        <v/>
      </c>
      <c r="I45" s="60" t="str">
        <f>IFERROR(IF(SUM($E44:I44)=1,$D45-SUM($E45:H45),TRUNC($D45*I44,2)),"")</f>
        <v/>
      </c>
      <c r="J45" s="60" t="str">
        <f>IFERROR(IF(SUM($E44:J44)=1,$D45-SUM($E45:I45),TRUNC($D45*J44,2)),"")</f>
        <v/>
      </c>
      <c r="K45" s="60" t="str">
        <f>IFERROR(IF(SUM($E44:K44)=1,$D45-SUM($E45:J45),TRUNC($D45*K44,2)),"")</f>
        <v/>
      </c>
      <c r="L45" s="60" t="str">
        <f>IFERROR(IF(SUM($E44:L44)=1,$D45-SUM($E45:K45),TRUNC($D45*L44,2)),"")</f>
        <v/>
      </c>
      <c r="M45" s="60" t="str">
        <f>IFERROR(IF(SUM($E44:M44)=1,$D45-SUM($E45:L45),TRUNC($D45*M44,2)),"")</f>
        <v/>
      </c>
      <c r="N45" s="60" t="str">
        <f>IFERROR(IF(SUM($E44:N44)=1,$D45-SUM($E45:M45),TRUNC($D45*N44,2)),"")</f>
        <v/>
      </c>
      <c r="O45" s="60" t="str">
        <f>IFERROR(IF(SUM($E44:O44)=1,$D45-SUM($E45:N45),TRUNC($D45*O44,2)),"")</f>
        <v/>
      </c>
      <c r="P45" s="60" t="str">
        <f>IFERROR(IF(SUM($E44:P44)=1,$D45-SUM($E45:O45),TRUNC($D45*P44,2)),"")</f>
        <v/>
      </c>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61"/>
      <c r="AT45" s="62">
        <f t="shared" si="2"/>
        <v>0</v>
      </c>
      <c r="AU45" s="58" t="str">
        <f t="shared" si="1"/>
        <v>ERRO</v>
      </c>
    </row>
    <row r="46" spans="1:47" ht="10.5" hidden="1" customHeight="1" thickBot="1" x14ac:dyDescent="0.25">
      <c r="A46" s="260" t="s">
        <v>52</v>
      </c>
      <c r="B46" s="268" t="s">
        <v>3952</v>
      </c>
      <c r="C46" s="261" t="s">
        <v>52</v>
      </c>
      <c r="D46" s="54" t="s">
        <v>52</v>
      </c>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6"/>
      <c r="AT46" s="57">
        <f t="shared" si="2"/>
        <v>0</v>
      </c>
      <c r="AU46" s="58" t="str">
        <f t="shared" si="1"/>
        <v>ERRO</v>
      </c>
    </row>
    <row r="47" spans="1:47" ht="10.5" hidden="1" customHeight="1" thickTop="1" x14ac:dyDescent="0.2">
      <c r="A47" s="260"/>
      <c r="B47" s="268"/>
      <c r="C47" s="261"/>
      <c r="D47" s="59" t="s">
        <v>52</v>
      </c>
      <c r="E47" s="60" t="str">
        <f>IFERROR(TRUNC($D47*E46,2),"")</f>
        <v/>
      </c>
      <c r="F47" s="60" t="str">
        <f>IFERROR(IF(SUM($E46:F46)=1,$D47-SUM($E47:E47),TRUNC($D47*F46,2)),"")</f>
        <v/>
      </c>
      <c r="G47" s="60" t="str">
        <f>IFERROR(IF(SUM($E46:G46)=1,$D47-SUM($E47:F47),TRUNC($D47*G46,2)),"")</f>
        <v/>
      </c>
      <c r="H47" s="60" t="str">
        <f>IFERROR(IF(SUM($E46:H46)=1,$D47-SUM($E47:G47),TRUNC($D47*H46,2)),"")</f>
        <v/>
      </c>
      <c r="I47" s="60" t="str">
        <f>IFERROR(IF(SUM($E46:I46)=1,$D47-SUM($E47:H47),TRUNC($D47*I46,2)),"")</f>
        <v/>
      </c>
      <c r="J47" s="60" t="str">
        <f>IFERROR(IF(SUM($E46:J46)=1,$D47-SUM($E47:I47),TRUNC($D47*J46,2)),"")</f>
        <v/>
      </c>
      <c r="K47" s="60" t="str">
        <f>IFERROR(IF(SUM($E46:K46)=1,$D47-SUM($E47:J47),TRUNC($D47*K46,2)),"")</f>
        <v/>
      </c>
      <c r="L47" s="60" t="str">
        <f>IFERROR(IF(SUM($E46:L46)=1,$D47-SUM($E47:K47),TRUNC($D47*L46,2)),"")</f>
        <v/>
      </c>
      <c r="M47" s="60" t="str">
        <f>IFERROR(IF(SUM($E46:M46)=1,$D47-SUM($E47:L47),TRUNC($D47*M46,2)),"")</f>
        <v/>
      </c>
      <c r="N47" s="60" t="str">
        <f>IFERROR(IF(SUM($E46:N46)=1,$D47-SUM($E47:M47),TRUNC($D47*N46,2)),"")</f>
        <v/>
      </c>
      <c r="O47" s="60" t="str">
        <f>IFERROR(IF(SUM($E46:O46)=1,$D47-SUM($E47:N47),TRUNC($D47*O46,2)),"")</f>
        <v/>
      </c>
      <c r="P47" s="60" t="str">
        <f>IFERROR(IF(SUM($E46:P46)=1,$D47-SUM($E47:O47),TRUNC($D47*P46,2)),"")</f>
        <v/>
      </c>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61"/>
      <c r="AT47" s="62">
        <f t="shared" si="2"/>
        <v>0</v>
      </c>
      <c r="AU47" s="58" t="str">
        <f t="shared" si="1"/>
        <v>ERRO</v>
      </c>
    </row>
    <row r="48" spans="1:47" ht="10.5" hidden="1" customHeight="1" thickBot="1" x14ac:dyDescent="0.25">
      <c r="A48" s="260" t="s">
        <v>52</v>
      </c>
      <c r="B48" s="260" t="s">
        <v>4174</v>
      </c>
      <c r="C48" s="261" t="s">
        <v>52</v>
      </c>
      <c r="D48" s="54" t="s">
        <v>52</v>
      </c>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5"/>
      <c r="AS48" s="56"/>
      <c r="AT48" s="57">
        <f t="shared" si="2"/>
        <v>0</v>
      </c>
      <c r="AU48" s="58" t="str">
        <f t="shared" si="1"/>
        <v>ERRO</v>
      </c>
    </row>
    <row r="49" spans="1:47" ht="10.5" hidden="1" customHeight="1" thickTop="1" x14ac:dyDescent="0.2">
      <c r="A49" s="260"/>
      <c r="B49" s="260"/>
      <c r="C49" s="261"/>
      <c r="D49" s="59" t="s">
        <v>52</v>
      </c>
      <c r="E49" s="60" t="str">
        <f>IFERROR(TRUNC($D49*E48,2),"")</f>
        <v/>
      </c>
      <c r="F49" s="60" t="str">
        <f>IFERROR(IF(SUM($E48:F48)=1,$D49-SUM($E49:E49),TRUNC($D49*F48,2)),"")</f>
        <v/>
      </c>
      <c r="G49" s="60" t="str">
        <f>IFERROR(IF(SUM($E48:G48)=1,$D49-SUM($E49:F49),TRUNC($D49*G48,2)),"")</f>
        <v/>
      </c>
      <c r="H49" s="60" t="str">
        <f>IFERROR(IF(SUM($E48:H48)=1,$D49-SUM($E49:G49),TRUNC($D49*H48,2)),"")</f>
        <v/>
      </c>
      <c r="I49" s="60" t="str">
        <f>IFERROR(IF(SUM($E48:I48)=1,$D49-SUM($E49:H49),TRUNC($D49*I48,2)),"")</f>
        <v/>
      </c>
      <c r="J49" s="60" t="str">
        <f>IFERROR(IF(SUM($E48:J48)=1,$D49-SUM($E49:I49),TRUNC($D49*J48,2)),"")</f>
        <v/>
      </c>
      <c r="K49" s="60" t="str">
        <f>IFERROR(IF(SUM($E48:K48)=1,$D49-SUM($E49:J49),TRUNC($D49*K48,2)),"")</f>
        <v/>
      </c>
      <c r="L49" s="60" t="str">
        <f>IFERROR(IF(SUM($E48:L48)=1,$D49-SUM($E49:K49),TRUNC($D49*L48,2)),"")</f>
        <v/>
      </c>
      <c r="M49" s="60" t="str">
        <f>IFERROR(IF(SUM($E48:M48)=1,$D49-SUM($E49:L49),TRUNC($D49*M48,2)),"")</f>
        <v/>
      </c>
      <c r="N49" s="60" t="str">
        <f>IFERROR(IF(SUM($E48:N48)=1,$D49-SUM($E49:M49),TRUNC($D49*N48,2)),"")</f>
        <v/>
      </c>
      <c r="O49" s="60" t="str">
        <f>IFERROR(IF(SUM($E48:O48)=1,$D49-SUM($E49:N49),TRUNC($D49*O48,2)),"")</f>
        <v/>
      </c>
      <c r="P49" s="60" t="str">
        <f>IFERROR(IF(SUM($E48:P48)=1,$D49-SUM($E49:O49),TRUNC($D49*P48,2)),"")</f>
        <v/>
      </c>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61"/>
      <c r="AT49" s="62">
        <f t="shared" si="2"/>
        <v>0</v>
      </c>
      <c r="AU49" s="58" t="str">
        <f t="shared" si="1"/>
        <v>ERRO</v>
      </c>
    </row>
    <row r="50" spans="1:47" ht="10.5" hidden="1" customHeight="1" thickBot="1" x14ac:dyDescent="0.25">
      <c r="A50" s="260" t="s">
        <v>52</v>
      </c>
      <c r="B50" s="260" t="s">
        <v>3952</v>
      </c>
      <c r="C50" s="261" t="s">
        <v>52</v>
      </c>
      <c r="D50" s="54" t="s">
        <v>52</v>
      </c>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5"/>
      <c r="AS50" s="56"/>
      <c r="AT50" s="57">
        <f t="shared" si="2"/>
        <v>0</v>
      </c>
      <c r="AU50" s="58" t="str">
        <f t="shared" si="1"/>
        <v>ERRO</v>
      </c>
    </row>
    <row r="51" spans="1:47" ht="10.5" hidden="1" customHeight="1" thickTop="1" x14ac:dyDescent="0.2">
      <c r="A51" s="260"/>
      <c r="B51" s="260"/>
      <c r="C51" s="261"/>
      <c r="D51" s="59" t="s">
        <v>52</v>
      </c>
      <c r="E51" s="60" t="str">
        <f>IFERROR(TRUNC($D51*E50,2),"")</f>
        <v/>
      </c>
      <c r="F51" s="60" t="str">
        <f>IFERROR(IF(SUM($E50:F50)=1,$D51-SUM($E51:E51),TRUNC($D51*F50,2)),"")</f>
        <v/>
      </c>
      <c r="G51" s="60" t="str">
        <f>IFERROR(IF(SUM($E50:G50)=1,$D51-SUM($E51:F51),TRUNC($D51*G50,2)),"")</f>
        <v/>
      </c>
      <c r="H51" s="60" t="str">
        <f>IFERROR(IF(SUM($E50:H50)=1,$D51-SUM($E51:G51),TRUNC($D51*H50,2)),"")</f>
        <v/>
      </c>
      <c r="I51" s="60" t="str">
        <f>IFERROR(IF(SUM($E50:I50)=1,$D51-SUM($E51:H51),TRUNC($D51*I50,2)),"")</f>
        <v/>
      </c>
      <c r="J51" s="60" t="str">
        <f>IFERROR(IF(SUM($E50:J50)=1,$D51-SUM($E51:I51),TRUNC($D51*J50,2)),"")</f>
        <v/>
      </c>
      <c r="K51" s="60" t="str">
        <f>IFERROR(IF(SUM($E50:K50)=1,$D51-SUM($E51:J51),TRUNC($D51*K50,2)),"")</f>
        <v/>
      </c>
      <c r="L51" s="60" t="str">
        <f>IFERROR(IF(SUM($E50:L50)=1,$D51-SUM($E51:K51),TRUNC($D51*L50,2)),"")</f>
        <v/>
      </c>
      <c r="M51" s="60" t="str">
        <f>IFERROR(IF(SUM($E50:M50)=1,$D51-SUM($E51:L51),TRUNC($D51*M50,2)),"")</f>
        <v/>
      </c>
      <c r="N51" s="60" t="str">
        <f>IFERROR(IF(SUM($E50:N50)=1,$D51-SUM($E51:M51),TRUNC($D51*N50,2)),"")</f>
        <v/>
      </c>
      <c r="O51" s="60" t="str">
        <f>IFERROR(IF(SUM($E50:O50)=1,$D51-SUM($E51:N51),TRUNC($D51*O50,2)),"")</f>
        <v/>
      </c>
      <c r="P51" s="60" t="str">
        <f>IFERROR(IF(SUM($E50:P50)=1,$D51-SUM($E51:O51),TRUNC($D51*P50,2)),"")</f>
        <v/>
      </c>
      <c r="Q51" s="245"/>
      <c r="R51" s="245"/>
      <c r="S51" s="245"/>
      <c r="T51" s="245"/>
      <c r="U51" s="245"/>
      <c r="V51" s="245"/>
      <c r="W51" s="245"/>
      <c r="X51" s="245"/>
      <c r="Y51" s="245"/>
      <c r="Z51" s="245"/>
      <c r="AA51" s="245"/>
      <c r="AB51" s="245"/>
      <c r="AC51" s="245"/>
      <c r="AD51" s="245"/>
      <c r="AE51" s="245"/>
      <c r="AF51" s="245"/>
      <c r="AG51" s="245"/>
      <c r="AH51" s="245"/>
      <c r="AI51" s="245"/>
      <c r="AJ51" s="245"/>
      <c r="AK51" s="245"/>
      <c r="AL51" s="245"/>
      <c r="AM51" s="245"/>
      <c r="AN51" s="245"/>
      <c r="AO51" s="245"/>
      <c r="AP51" s="245"/>
      <c r="AQ51" s="245"/>
      <c r="AR51" s="245"/>
      <c r="AS51" s="61"/>
      <c r="AT51" s="62">
        <f t="shared" si="2"/>
        <v>0</v>
      </c>
      <c r="AU51" s="58" t="str">
        <f t="shared" si="1"/>
        <v>ERRO</v>
      </c>
    </row>
    <row r="52" spans="1:47" ht="10.5" hidden="1" customHeight="1" thickBot="1" x14ac:dyDescent="0.25">
      <c r="A52" s="260" t="s">
        <v>52</v>
      </c>
      <c r="B52" s="260" t="s">
        <v>3952</v>
      </c>
      <c r="C52" s="261" t="s">
        <v>52</v>
      </c>
      <c r="D52" s="54" t="s">
        <v>52</v>
      </c>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6"/>
      <c r="AT52" s="57">
        <f t="shared" si="2"/>
        <v>0</v>
      </c>
      <c r="AU52" s="58" t="str">
        <f t="shared" si="1"/>
        <v>ERRO</v>
      </c>
    </row>
    <row r="53" spans="1:47" ht="10.5" hidden="1" customHeight="1" thickTop="1" x14ac:dyDescent="0.2">
      <c r="A53" s="260"/>
      <c r="B53" s="260"/>
      <c r="C53" s="261"/>
      <c r="D53" s="59" t="s">
        <v>52</v>
      </c>
      <c r="E53" s="60" t="str">
        <f>IFERROR(TRUNC($D53*E52,2),"")</f>
        <v/>
      </c>
      <c r="F53" s="60" t="str">
        <f>IFERROR(IF(SUM($E52:F52)=1,$D53-SUM($E53:E53),TRUNC($D53*F52,2)),"")</f>
        <v/>
      </c>
      <c r="G53" s="60" t="str">
        <f>IFERROR(IF(SUM($E52:G52)=1,$D53-SUM($E53:F53),TRUNC($D53*G52,2)),"")</f>
        <v/>
      </c>
      <c r="H53" s="60" t="str">
        <f>IFERROR(IF(SUM($E52:H52)=1,$D53-SUM($E53:G53),TRUNC($D53*H52,2)),"")</f>
        <v/>
      </c>
      <c r="I53" s="60" t="str">
        <f>IFERROR(IF(SUM($E52:I52)=1,$D53-SUM($E53:H53),TRUNC($D53*I52,2)),"")</f>
        <v/>
      </c>
      <c r="J53" s="60" t="str">
        <f>IFERROR(IF(SUM($E52:J52)=1,$D53-SUM($E53:I53),TRUNC($D53*J52,2)),"")</f>
        <v/>
      </c>
      <c r="K53" s="60" t="str">
        <f>IFERROR(IF(SUM($E52:K52)=1,$D53-SUM($E53:J53),TRUNC($D53*K52,2)),"")</f>
        <v/>
      </c>
      <c r="L53" s="60" t="str">
        <f>IFERROR(IF(SUM($E52:L52)=1,$D53-SUM($E53:K53),TRUNC($D53*L52,2)),"")</f>
        <v/>
      </c>
      <c r="M53" s="60" t="str">
        <f>IFERROR(IF(SUM($E52:M52)=1,$D53-SUM($E53:L53),TRUNC($D53*M52,2)),"")</f>
        <v/>
      </c>
      <c r="N53" s="60" t="str">
        <f>IFERROR(IF(SUM($E52:N52)=1,$D53-SUM($E53:M53),TRUNC($D53*N52,2)),"")</f>
        <v/>
      </c>
      <c r="O53" s="60" t="str">
        <f>IFERROR(IF(SUM($E52:O52)=1,$D53-SUM($E53:N53),TRUNC($D53*O52,2)),"")</f>
        <v/>
      </c>
      <c r="P53" s="60" t="str">
        <f>IFERROR(IF(SUM($E52:P52)=1,$D53-SUM($E53:O53),TRUNC($D53*P52,2)),"")</f>
        <v/>
      </c>
      <c r="Q53" s="245"/>
      <c r="R53" s="245"/>
      <c r="S53" s="245"/>
      <c r="T53" s="245"/>
      <c r="U53" s="245"/>
      <c r="V53" s="245"/>
      <c r="W53" s="245"/>
      <c r="X53" s="245"/>
      <c r="Y53" s="245"/>
      <c r="Z53" s="245"/>
      <c r="AA53" s="245"/>
      <c r="AB53" s="245"/>
      <c r="AC53" s="245"/>
      <c r="AD53" s="245"/>
      <c r="AE53" s="245"/>
      <c r="AF53" s="245"/>
      <c r="AG53" s="245"/>
      <c r="AH53" s="245"/>
      <c r="AI53" s="245"/>
      <c r="AJ53" s="245"/>
      <c r="AK53" s="245"/>
      <c r="AL53" s="245"/>
      <c r="AM53" s="245"/>
      <c r="AN53" s="245"/>
      <c r="AO53" s="245"/>
      <c r="AP53" s="245"/>
      <c r="AQ53" s="245"/>
      <c r="AR53" s="245"/>
      <c r="AS53" s="61"/>
      <c r="AT53" s="62">
        <f t="shared" si="2"/>
        <v>0</v>
      </c>
      <c r="AU53" s="58" t="str">
        <f t="shared" si="1"/>
        <v>ERRO</v>
      </c>
    </row>
    <row r="54" spans="1:47" ht="10.5" hidden="1" customHeight="1" thickBot="1" x14ac:dyDescent="0.25">
      <c r="A54" s="260" t="s">
        <v>52</v>
      </c>
      <c r="B54" s="260" t="s">
        <v>3952</v>
      </c>
      <c r="C54" s="261" t="s">
        <v>52</v>
      </c>
      <c r="D54" s="54" t="s">
        <v>52</v>
      </c>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6"/>
      <c r="AT54" s="57">
        <f t="shared" si="2"/>
        <v>0</v>
      </c>
      <c r="AU54" s="58" t="str">
        <f t="shared" si="1"/>
        <v>ERRO</v>
      </c>
    </row>
    <row r="55" spans="1:47" ht="10.5" hidden="1" customHeight="1" thickTop="1" x14ac:dyDescent="0.2">
      <c r="A55" s="260"/>
      <c r="B55" s="260"/>
      <c r="C55" s="261"/>
      <c r="D55" s="59" t="s">
        <v>52</v>
      </c>
      <c r="E55" s="60" t="str">
        <f>IFERROR(TRUNC($D55*E54,2),"")</f>
        <v/>
      </c>
      <c r="F55" s="60" t="str">
        <f>IFERROR(IF(SUM($E54:F54)=1,$D55-SUM($E55:E55),TRUNC($D55*F54,2)),"")</f>
        <v/>
      </c>
      <c r="G55" s="60" t="str">
        <f>IFERROR(IF(SUM($E54:G54)=1,$D55-SUM($E55:F55),TRUNC($D55*G54,2)),"")</f>
        <v/>
      </c>
      <c r="H55" s="60" t="str">
        <f>IFERROR(IF(SUM($E54:H54)=1,$D55-SUM($E55:G55),TRUNC($D55*H54,2)),"")</f>
        <v/>
      </c>
      <c r="I55" s="60" t="str">
        <f>IFERROR(IF(SUM($E54:I54)=1,$D55-SUM($E55:H55),TRUNC($D55*I54,2)),"")</f>
        <v/>
      </c>
      <c r="J55" s="60" t="str">
        <f>IFERROR(IF(SUM($E54:J54)=1,$D55-SUM($E55:I55),TRUNC($D55*J54,2)),"")</f>
        <v/>
      </c>
      <c r="K55" s="60" t="str">
        <f>IFERROR(IF(SUM($E54:K54)=1,$D55-SUM($E55:J55),TRUNC($D55*K54,2)),"")</f>
        <v/>
      </c>
      <c r="L55" s="60" t="str">
        <f>IFERROR(IF(SUM($E54:L54)=1,$D55-SUM($E55:K55),TRUNC($D55*L54,2)),"")</f>
        <v/>
      </c>
      <c r="M55" s="60" t="str">
        <f>IFERROR(IF(SUM($E54:M54)=1,$D55-SUM($E55:L55),TRUNC($D55*M54,2)),"")</f>
        <v/>
      </c>
      <c r="N55" s="60" t="str">
        <f>IFERROR(IF(SUM($E54:N54)=1,$D55-SUM($E55:M55),TRUNC($D55*N54,2)),"")</f>
        <v/>
      </c>
      <c r="O55" s="60" t="str">
        <f>IFERROR(IF(SUM($E54:O54)=1,$D55-SUM($E55:N55),TRUNC($D55*O54,2)),"")</f>
        <v/>
      </c>
      <c r="P55" s="60" t="str">
        <f>IFERROR(IF(SUM($E54:P54)=1,$D55-SUM($E55:O55),TRUNC($D55*P54,2)),"")</f>
        <v/>
      </c>
      <c r="Q55" s="245"/>
      <c r="R55" s="245"/>
      <c r="S55" s="245"/>
      <c r="T55" s="245"/>
      <c r="U55" s="245"/>
      <c r="V55" s="245"/>
      <c r="W55" s="245"/>
      <c r="X55" s="245"/>
      <c r="Y55" s="245"/>
      <c r="Z55" s="245"/>
      <c r="AA55" s="245"/>
      <c r="AB55" s="245"/>
      <c r="AC55" s="245"/>
      <c r="AD55" s="245"/>
      <c r="AE55" s="245"/>
      <c r="AF55" s="245"/>
      <c r="AG55" s="245"/>
      <c r="AH55" s="245"/>
      <c r="AI55" s="245"/>
      <c r="AJ55" s="245"/>
      <c r="AK55" s="245"/>
      <c r="AL55" s="245"/>
      <c r="AM55" s="245"/>
      <c r="AN55" s="245"/>
      <c r="AO55" s="245"/>
      <c r="AP55" s="245"/>
      <c r="AQ55" s="245"/>
      <c r="AR55" s="245"/>
      <c r="AS55" s="61"/>
      <c r="AT55" s="62">
        <f t="shared" si="2"/>
        <v>0</v>
      </c>
      <c r="AU55" s="58" t="str">
        <f t="shared" si="1"/>
        <v>ERRO</v>
      </c>
    </row>
    <row r="56" spans="1:47" ht="10.5" hidden="1" customHeight="1" thickBot="1" x14ac:dyDescent="0.25">
      <c r="A56" s="260" t="s">
        <v>52</v>
      </c>
      <c r="B56" s="260" t="s">
        <v>3952</v>
      </c>
      <c r="C56" s="261" t="s">
        <v>52</v>
      </c>
      <c r="D56" s="54" t="s">
        <v>52</v>
      </c>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6"/>
      <c r="AT56" s="57">
        <f t="shared" si="2"/>
        <v>0</v>
      </c>
      <c r="AU56" s="58" t="str">
        <f t="shared" si="1"/>
        <v>ERRO</v>
      </c>
    </row>
    <row r="57" spans="1:47" ht="10.5" hidden="1" customHeight="1" thickTop="1" x14ac:dyDescent="0.2">
      <c r="A57" s="260"/>
      <c r="B57" s="260"/>
      <c r="C57" s="261"/>
      <c r="D57" s="59" t="s">
        <v>52</v>
      </c>
      <c r="E57" s="60" t="str">
        <f>IFERROR(TRUNC($D57*E56,2),"")</f>
        <v/>
      </c>
      <c r="F57" s="60" t="str">
        <f>IFERROR(IF(SUM($E56:F56)=1,$D57-SUM($E57:E57),TRUNC($D57*F56,2)),"")</f>
        <v/>
      </c>
      <c r="G57" s="60" t="str">
        <f>IFERROR(IF(SUM($E56:G56)=1,$D57-SUM($E57:F57),TRUNC($D57*G56,2)),"")</f>
        <v/>
      </c>
      <c r="H57" s="60" t="str">
        <f>IFERROR(IF(SUM($E56:H56)=1,$D57-SUM($E57:G57),TRUNC($D57*H56,2)),"")</f>
        <v/>
      </c>
      <c r="I57" s="60" t="str">
        <f>IFERROR(IF(SUM($E56:I56)=1,$D57-SUM($E57:H57),TRUNC($D57*I56,2)),"")</f>
        <v/>
      </c>
      <c r="J57" s="60" t="str">
        <f>IFERROR(IF(SUM($E56:J56)=1,$D57-SUM($E57:I57),TRUNC($D57*J56,2)),"")</f>
        <v/>
      </c>
      <c r="K57" s="60" t="str">
        <f>IFERROR(IF(SUM($E56:K56)=1,$D57-SUM($E57:J57),TRUNC($D57*K56,2)),"")</f>
        <v/>
      </c>
      <c r="L57" s="60" t="str">
        <f>IFERROR(IF(SUM($E56:L56)=1,$D57-SUM($E57:K57),TRUNC($D57*L56,2)),"")</f>
        <v/>
      </c>
      <c r="M57" s="60" t="str">
        <f>IFERROR(IF(SUM($E56:M56)=1,$D57-SUM($E57:L57),TRUNC($D57*M56,2)),"")</f>
        <v/>
      </c>
      <c r="N57" s="60" t="str">
        <f>IFERROR(IF(SUM($E56:N56)=1,$D57-SUM($E57:M57),TRUNC($D57*N56,2)),"")</f>
        <v/>
      </c>
      <c r="O57" s="60" t="str">
        <f>IFERROR(IF(SUM($E56:O56)=1,$D57-SUM($E57:N57),TRUNC($D57*O56,2)),"")</f>
        <v/>
      </c>
      <c r="P57" s="60" t="str">
        <f>IFERROR(IF(SUM($E56:P56)=1,$D57-SUM($E57:O57),TRUNC($D57*P56,2)),"")</f>
        <v/>
      </c>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245"/>
      <c r="AR57" s="245"/>
      <c r="AS57" s="61"/>
      <c r="AT57" s="62">
        <f t="shared" si="2"/>
        <v>0</v>
      </c>
      <c r="AU57" s="58" t="str">
        <f t="shared" si="1"/>
        <v>ERRO</v>
      </c>
    </row>
    <row r="58" spans="1:47" ht="10.5" hidden="1" customHeight="1" thickBot="1" x14ac:dyDescent="0.25">
      <c r="A58" s="260" t="s">
        <v>52</v>
      </c>
      <c r="B58" s="260" t="s">
        <v>3952</v>
      </c>
      <c r="C58" s="261" t="s">
        <v>52</v>
      </c>
      <c r="D58" s="54" t="s">
        <v>52</v>
      </c>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6"/>
      <c r="AT58" s="57">
        <f t="shared" si="2"/>
        <v>0</v>
      </c>
      <c r="AU58" s="58" t="str">
        <f t="shared" si="1"/>
        <v>ERRO</v>
      </c>
    </row>
    <row r="59" spans="1:47" ht="10.5" hidden="1" customHeight="1" thickTop="1" x14ac:dyDescent="0.2">
      <c r="A59" s="260"/>
      <c r="B59" s="260"/>
      <c r="C59" s="261"/>
      <c r="D59" s="59" t="s">
        <v>52</v>
      </c>
      <c r="E59" s="60" t="str">
        <f>IFERROR(TRUNC($D59*E58,2),"")</f>
        <v/>
      </c>
      <c r="F59" s="60" t="str">
        <f>IFERROR(IF(SUM($E58:F58)=1,$D59-SUM($E59:E59),TRUNC($D59*F58,2)),"")</f>
        <v/>
      </c>
      <c r="G59" s="60" t="str">
        <f>IFERROR(IF(SUM($E58:G58)=1,$D59-SUM($E59:F59),TRUNC($D59*G58,2)),"")</f>
        <v/>
      </c>
      <c r="H59" s="60" t="str">
        <f>IFERROR(IF(SUM($E58:H58)=1,$D59-SUM($E59:G59),TRUNC($D59*H58,2)),"")</f>
        <v/>
      </c>
      <c r="I59" s="60" t="str">
        <f>IFERROR(IF(SUM($E58:I58)=1,$D59-SUM($E59:H59),TRUNC($D59*I58,2)),"")</f>
        <v/>
      </c>
      <c r="J59" s="60" t="str">
        <f>IFERROR(IF(SUM($E58:J58)=1,$D59-SUM($E59:I59),TRUNC($D59*J58,2)),"")</f>
        <v/>
      </c>
      <c r="K59" s="60" t="str">
        <f>IFERROR(IF(SUM($E58:K58)=1,$D59-SUM($E59:J59),TRUNC($D59*K58,2)),"")</f>
        <v/>
      </c>
      <c r="L59" s="60" t="str">
        <f>IFERROR(IF(SUM($E58:L58)=1,$D59-SUM($E59:K59),TRUNC($D59*L58,2)),"")</f>
        <v/>
      </c>
      <c r="M59" s="60" t="str">
        <f>IFERROR(IF(SUM($E58:M58)=1,$D59-SUM($E59:L59),TRUNC($D59*M58,2)),"")</f>
        <v/>
      </c>
      <c r="N59" s="60" t="str">
        <f>IFERROR(IF(SUM($E58:N58)=1,$D59-SUM($E59:M59),TRUNC($D59*N58,2)),"")</f>
        <v/>
      </c>
      <c r="O59" s="60" t="str">
        <f>IFERROR(IF(SUM($E58:O58)=1,$D59-SUM($E59:N59),TRUNC($D59*O58,2)),"")</f>
        <v/>
      </c>
      <c r="P59" s="60" t="str">
        <f>IFERROR(IF(SUM($E58:P58)=1,$D59-SUM($E59:O59),TRUNC($D59*P58,2)),"")</f>
        <v/>
      </c>
      <c r="Q59" s="245"/>
      <c r="R59" s="245"/>
      <c r="S59" s="245"/>
      <c r="T59" s="245"/>
      <c r="U59" s="245"/>
      <c r="V59" s="245"/>
      <c r="W59" s="245"/>
      <c r="X59" s="245"/>
      <c r="Y59" s="245"/>
      <c r="Z59" s="245"/>
      <c r="AA59" s="245"/>
      <c r="AB59" s="245"/>
      <c r="AC59" s="245"/>
      <c r="AD59" s="245"/>
      <c r="AE59" s="245"/>
      <c r="AF59" s="245"/>
      <c r="AG59" s="245"/>
      <c r="AH59" s="245"/>
      <c r="AI59" s="245"/>
      <c r="AJ59" s="245"/>
      <c r="AK59" s="245"/>
      <c r="AL59" s="245"/>
      <c r="AM59" s="245"/>
      <c r="AN59" s="245"/>
      <c r="AO59" s="245"/>
      <c r="AP59" s="245"/>
      <c r="AQ59" s="245"/>
      <c r="AR59" s="245"/>
      <c r="AS59" s="61"/>
      <c r="AT59" s="62">
        <f t="shared" si="2"/>
        <v>0</v>
      </c>
      <c r="AU59" s="58" t="str">
        <f t="shared" si="1"/>
        <v>ERRO</v>
      </c>
    </row>
    <row r="60" spans="1:47" ht="10.5" hidden="1" customHeight="1" thickBot="1" x14ac:dyDescent="0.25">
      <c r="A60" s="260" t="s">
        <v>52</v>
      </c>
      <c r="B60" s="260" t="s">
        <v>3952</v>
      </c>
      <c r="C60" s="261" t="s">
        <v>52</v>
      </c>
      <c r="D60" s="54" t="s">
        <v>52</v>
      </c>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6"/>
      <c r="AT60" s="57">
        <f t="shared" si="2"/>
        <v>0</v>
      </c>
      <c r="AU60" s="58" t="str">
        <f t="shared" si="1"/>
        <v>ERRO</v>
      </c>
    </row>
    <row r="61" spans="1:47" ht="10.5" hidden="1" customHeight="1" thickTop="1" x14ac:dyDescent="0.2">
      <c r="A61" s="260"/>
      <c r="B61" s="260"/>
      <c r="C61" s="261"/>
      <c r="D61" s="59" t="s">
        <v>52</v>
      </c>
      <c r="E61" s="60" t="str">
        <f>IFERROR(TRUNC($D61*E60,2),"")</f>
        <v/>
      </c>
      <c r="F61" s="60" t="str">
        <f>IFERROR(IF(SUM($E60:F60)=1,$D61-SUM($E61:E61),TRUNC($D61*F60,2)),"")</f>
        <v/>
      </c>
      <c r="G61" s="60" t="str">
        <f>IFERROR(IF(SUM($E60:G60)=1,$D61-SUM($E61:F61),TRUNC($D61*G60,2)),"")</f>
        <v/>
      </c>
      <c r="H61" s="60" t="str">
        <f>IFERROR(IF(SUM($E60:H60)=1,$D61-SUM($E61:G61),TRUNC($D61*H60,2)),"")</f>
        <v/>
      </c>
      <c r="I61" s="60" t="str">
        <f>IFERROR(IF(SUM($E60:I60)=1,$D61-SUM($E61:H61),TRUNC($D61*I60,2)),"")</f>
        <v/>
      </c>
      <c r="J61" s="60" t="str">
        <f>IFERROR(IF(SUM($E60:J60)=1,$D61-SUM($E61:I61),TRUNC($D61*J60,2)),"")</f>
        <v/>
      </c>
      <c r="K61" s="60" t="str">
        <f>IFERROR(IF(SUM($E60:K60)=1,$D61-SUM($E61:J61),TRUNC($D61*K60,2)),"")</f>
        <v/>
      </c>
      <c r="L61" s="60" t="str">
        <f>IFERROR(IF(SUM($E60:L60)=1,$D61-SUM($E61:K61),TRUNC($D61*L60,2)),"")</f>
        <v/>
      </c>
      <c r="M61" s="60" t="str">
        <f>IFERROR(IF(SUM($E60:M60)=1,$D61-SUM($E61:L61),TRUNC($D61*M60,2)),"")</f>
        <v/>
      </c>
      <c r="N61" s="60" t="str">
        <f>IFERROR(IF(SUM($E60:N60)=1,$D61-SUM($E61:M61),TRUNC($D61*N60,2)),"")</f>
        <v/>
      </c>
      <c r="O61" s="60" t="str">
        <f>IFERROR(IF(SUM($E60:O60)=1,$D61-SUM($E61:N61),TRUNC($D61*O60,2)),"")</f>
        <v/>
      </c>
      <c r="P61" s="60" t="str">
        <f>IFERROR(IF(SUM($E60:P60)=1,$D61-SUM($E61:O61),TRUNC($D61*P60,2)),"")</f>
        <v/>
      </c>
      <c r="Q61" s="245"/>
      <c r="R61" s="245"/>
      <c r="S61" s="245"/>
      <c r="T61" s="245"/>
      <c r="U61" s="245"/>
      <c r="V61" s="245"/>
      <c r="W61" s="245"/>
      <c r="X61" s="245"/>
      <c r="Y61" s="245"/>
      <c r="Z61" s="245"/>
      <c r="AA61" s="245"/>
      <c r="AB61" s="245"/>
      <c r="AC61" s="245"/>
      <c r="AD61" s="245"/>
      <c r="AE61" s="245"/>
      <c r="AF61" s="245"/>
      <c r="AG61" s="245"/>
      <c r="AH61" s="245"/>
      <c r="AI61" s="245"/>
      <c r="AJ61" s="245"/>
      <c r="AK61" s="245"/>
      <c r="AL61" s="245"/>
      <c r="AM61" s="245"/>
      <c r="AN61" s="245"/>
      <c r="AO61" s="245"/>
      <c r="AP61" s="245"/>
      <c r="AQ61" s="245"/>
      <c r="AR61" s="245"/>
      <c r="AS61" s="61"/>
      <c r="AT61" s="62">
        <f t="shared" si="2"/>
        <v>0</v>
      </c>
      <c r="AU61" s="58" t="str">
        <f t="shared" si="1"/>
        <v>ERRO</v>
      </c>
    </row>
    <row r="62" spans="1:47" ht="10.5" hidden="1" customHeight="1" thickBot="1" x14ac:dyDescent="0.25">
      <c r="A62" s="260" t="s">
        <v>52</v>
      </c>
      <c r="B62" s="260" t="s">
        <v>3952</v>
      </c>
      <c r="C62" s="261" t="s">
        <v>52</v>
      </c>
      <c r="D62" s="54" t="s">
        <v>52</v>
      </c>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6"/>
      <c r="AT62" s="57">
        <f t="shared" si="2"/>
        <v>0</v>
      </c>
      <c r="AU62" s="58" t="str">
        <f t="shared" si="1"/>
        <v>ERRO</v>
      </c>
    </row>
    <row r="63" spans="1:47" ht="10.5" hidden="1" customHeight="1" thickTop="1" x14ac:dyDescent="0.2">
      <c r="A63" s="260"/>
      <c r="B63" s="260"/>
      <c r="C63" s="261"/>
      <c r="D63" s="59" t="s">
        <v>52</v>
      </c>
      <c r="E63" s="60" t="str">
        <f>IFERROR(TRUNC($D63*E62,2),"")</f>
        <v/>
      </c>
      <c r="F63" s="60" t="str">
        <f>IFERROR(IF(SUM($E62:F62)=1,$D63-SUM($E63:E63),TRUNC($D63*F62,2)),"")</f>
        <v/>
      </c>
      <c r="G63" s="60" t="str">
        <f>IFERROR(IF(SUM($E62:G62)=1,$D63-SUM($E63:F63),TRUNC($D63*G62,2)),"")</f>
        <v/>
      </c>
      <c r="H63" s="60" t="str">
        <f>IFERROR(IF(SUM($E62:H62)=1,$D63-SUM($E63:G63),TRUNC($D63*H62,2)),"")</f>
        <v/>
      </c>
      <c r="I63" s="60" t="str">
        <f>IFERROR(IF(SUM($E62:I62)=1,$D63-SUM($E63:H63),TRUNC($D63*I62,2)),"")</f>
        <v/>
      </c>
      <c r="J63" s="60" t="str">
        <f>IFERROR(IF(SUM($E62:J62)=1,$D63-SUM($E63:I63),TRUNC($D63*J62,2)),"")</f>
        <v/>
      </c>
      <c r="K63" s="60" t="str">
        <f>IFERROR(IF(SUM($E62:K62)=1,$D63-SUM($E63:J63),TRUNC($D63*K62,2)),"")</f>
        <v/>
      </c>
      <c r="L63" s="60" t="str">
        <f>IFERROR(IF(SUM($E62:L62)=1,$D63-SUM($E63:K63),TRUNC($D63*L62,2)),"")</f>
        <v/>
      </c>
      <c r="M63" s="60" t="str">
        <f>IFERROR(IF(SUM($E62:M62)=1,$D63-SUM($E63:L63),TRUNC($D63*M62,2)),"")</f>
        <v/>
      </c>
      <c r="N63" s="60" t="str">
        <f>IFERROR(IF(SUM($E62:N62)=1,$D63-SUM($E63:M63),TRUNC($D63*N62,2)),"")</f>
        <v/>
      </c>
      <c r="O63" s="60" t="str">
        <f>IFERROR(IF(SUM($E62:O62)=1,$D63-SUM($E63:N63),TRUNC($D63*O62,2)),"")</f>
        <v/>
      </c>
      <c r="P63" s="60" t="str">
        <f>IFERROR(IF(SUM($E62:P62)=1,$D63-SUM($E63:O63),TRUNC($D63*P62,2)),"")</f>
        <v/>
      </c>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c r="AQ63" s="245"/>
      <c r="AR63" s="245"/>
      <c r="AS63" s="61"/>
      <c r="AT63" s="62">
        <f t="shared" si="2"/>
        <v>0</v>
      </c>
      <c r="AU63" s="58" t="str">
        <f t="shared" si="1"/>
        <v>ERRO</v>
      </c>
    </row>
    <row r="64" spans="1:47" ht="10.5" hidden="1" customHeight="1" x14ac:dyDescent="0.2">
      <c r="A64" s="266" t="s">
        <v>52</v>
      </c>
      <c r="B64" s="266" t="s">
        <v>3952</v>
      </c>
      <c r="C64" s="261" t="s">
        <v>52</v>
      </c>
      <c r="D64" s="54" t="s">
        <v>52</v>
      </c>
      <c r="E64" s="262" t="str">
        <f>IFERROR(TRUNC($D65*#REF!,2),"")</f>
        <v/>
      </c>
      <c r="F64" s="263"/>
      <c r="G64" s="263"/>
      <c r="H64" s="263"/>
      <c r="I64" s="263"/>
      <c r="J64" s="263"/>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c r="AR64" s="263"/>
      <c r="AS64" s="263"/>
      <c r="AT64" s="57">
        <f>SUM(E64:AS64)</f>
        <v>0</v>
      </c>
      <c r="AU64" s="58" t="str">
        <f t="shared" si="1"/>
        <v>ERRO</v>
      </c>
    </row>
    <row r="65" spans="1:47" ht="10.5" hidden="1" customHeight="1" x14ac:dyDescent="0.2">
      <c r="A65" s="267"/>
      <c r="B65" s="267"/>
      <c r="C65" s="261"/>
      <c r="D65" s="59" t="s">
        <v>52</v>
      </c>
      <c r="E65" s="264"/>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c r="AH65" s="265"/>
      <c r="AI65" s="265"/>
      <c r="AJ65" s="265"/>
      <c r="AK65" s="265"/>
      <c r="AL65" s="265"/>
      <c r="AM65" s="265"/>
      <c r="AN65" s="265"/>
      <c r="AO65" s="265"/>
      <c r="AP65" s="265"/>
      <c r="AQ65" s="265"/>
      <c r="AR65" s="265"/>
      <c r="AS65" s="265"/>
      <c r="AT65" s="62">
        <f t="shared" si="2"/>
        <v>0</v>
      </c>
      <c r="AU65" s="58" t="str">
        <f t="shared" si="1"/>
        <v>ERRO</v>
      </c>
    </row>
    <row r="66" spans="1:47" ht="10.5" hidden="1" customHeight="1" thickBot="1" x14ac:dyDescent="0.25">
      <c r="A66" s="260" t="str">
        <f>IFERROR(INDEX([1]!Resumo[#Data],(ROW()-ROW(A$3))/2,1),"")</f>
        <v/>
      </c>
      <c r="B66" s="260" t="str">
        <f>IFERROR(INDEX([1]!Resumo[#Data],(ROW()-ROW(B$3))/2,2),"OCULTAR LINHA")</f>
        <v>OCULTAR LINHA</v>
      </c>
      <c r="C66" s="261" t="str">
        <f>IFERROR(INDEX([1]!Resumo[#Data],(ROW()-ROW(C$3))/2,4),"")</f>
        <v/>
      </c>
      <c r="D66" s="54" t="str">
        <f>IF(D67="","",1)</f>
        <v/>
      </c>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6"/>
      <c r="AT66" s="57">
        <f t="shared" ref="AT66:AT97" si="3">SUM(E66:AS66)</f>
        <v>0</v>
      </c>
      <c r="AU66" s="58" t="str">
        <f t="shared" si="1"/>
        <v>ERRO</v>
      </c>
    </row>
    <row r="67" spans="1:47" ht="10.5" hidden="1" customHeight="1" thickTop="1" x14ac:dyDescent="0.2">
      <c r="A67" s="260"/>
      <c r="B67" s="260"/>
      <c r="C67" s="261"/>
      <c r="D67" s="59" t="str">
        <f>IFERROR(INDEX([1]!Resumo[#Data],(ROW()-ROW(D$5))/2,3),"")</f>
        <v/>
      </c>
      <c r="E67" s="60" t="str">
        <f>IFERROR(TRUNC($D67*E66,2),"")</f>
        <v/>
      </c>
      <c r="F67" s="60" t="str">
        <f>IFERROR(IF(SUM($E66:F66)=1,$D67-SUM($E67:E67),TRUNC($D67*F66,2)),"")</f>
        <v/>
      </c>
      <c r="G67" s="60" t="str">
        <f>IFERROR(IF(SUM($E66:G66)=1,$D67-SUM($E67:F67),TRUNC($D67*G66,2)),"")</f>
        <v/>
      </c>
      <c r="H67" s="60" t="str">
        <f>IFERROR(IF(SUM($E66:H66)=1,$D67-SUM($E67:G67),TRUNC($D67*H66,2)),"")</f>
        <v/>
      </c>
      <c r="I67" s="60" t="str">
        <f>IFERROR(IF(SUM($E66:I66)=1,$D67-SUM($E67:H67),TRUNC($D67*I66,2)),"")</f>
        <v/>
      </c>
      <c r="J67" s="60" t="str">
        <f>IFERROR(IF(SUM($E66:J66)=1,$D67-SUM($E67:I67),TRUNC($D67*J66,2)),"")</f>
        <v/>
      </c>
      <c r="K67" s="60" t="str">
        <f>IFERROR(IF(SUM($E66:K66)=1,$D67-SUM($E67:J67),TRUNC($D67*K66,2)),"")</f>
        <v/>
      </c>
      <c r="L67" s="60" t="str">
        <f>IFERROR(IF(SUM($E66:L66)=1,$D67-SUM($E67:K67),TRUNC($D67*L66,2)),"")</f>
        <v/>
      </c>
      <c r="M67" s="60" t="str">
        <f>IFERROR(IF(SUM($E66:M66)=1,$D67-SUM($E67:L67),TRUNC($D67*M66,2)),"")</f>
        <v/>
      </c>
      <c r="N67" s="60" t="str">
        <f>IFERROR(IF(SUM($E66:N66)=1,$D67-SUM($E67:M67),TRUNC($D67*N66,2)),"")</f>
        <v/>
      </c>
      <c r="O67" s="60" t="str">
        <f>IFERROR(IF(SUM($E66:O66)=1,$D67-SUM($E67:N67),TRUNC($D67*O66,2)),"")</f>
        <v/>
      </c>
      <c r="P67" s="60" t="str">
        <f>IFERROR(IF(SUM($E66:P66)=1,$D67-SUM($E67:O67),TRUNC($D67*P66,2)),"")</f>
        <v/>
      </c>
      <c r="Q67" s="245"/>
      <c r="R67" s="245"/>
      <c r="S67" s="245"/>
      <c r="T67" s="245"/>
      <c r="U67" s="245"/>
      <c r="V67" s="245"/>
      <c r="W67" s="245"/>
      <c r="X67" s="245"/>
      <c r="Y67" s="245"/>
      <c r="Z67" s="245"/>
      <c r="AA67" s="245"/>
      <c r="AB67" s="245"/>
      <c r="AC67" s="245"/>
      <c r="AD67" s="245"/>
      <c r="AE67" s="245"/>
      <c r="AF67" s="245"/>
      <c r="AG67" s="245"/>
      <c r="AH67" s="245"/>
      <c r="AI67" s="245"/>
      <c r="AJ67" s="245"/>
      <c r="AK67" s="245"/>
      <c r="AL67" s="245"/>
      <c r="AM67" s="245"/>
      <c r="AN67" s="245"/>
      <c r="AO67" s="245"/>
      <c r="AP67" s="245"/>
      <c r="AQ67" s="245"/>
      <c r="AR67" s="245"/>
      <c r="AS67" s="61"/>
      <c r="AT67" s="62">
        <f t="shared" si="3"/>
        <v>0</v>
      </c>
      <c r="AU67" s="58" t="str">
        <f t="shared" si="1"/>
        <v>ERRO</v>
      </c>
    </row>
    <row r="68" spans="1:47" ht="10.5" hidden="1" customHeight="1" thickBot="1" x14ac:dyDescent="0.25">
      <c r="A68" s="260" t="str">
        <f>IFERROR(INDEX([1]!Resumo[#Data],(ROW()-ROW(A$3))/2,1),"")</f>
        <v/>
      </c>
      <c r="B68" s="260" t="str">
        <f>IFERROR(INDEX([1]!Resumo[#Data],(ROW()-ROW(B$3))/2,2),"OCULTAR LINHA")</f>
        <v>OCULTAR LINHA</v>
      </c>
      <c r="C68" s="261" t="str">
        <f>IFERROR(INDEX([1]!Resumo[#Data],(ROW()-ROW(C$3))/2,4),"")</f>
        <v/>
      </c>
      <c r="D68" s="54" t="str">
        <f>IF(D69="","",1)</f>
        <v/>
      </c>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6"/>
      <c r="AT68" s="57">
        <f t="shared" si="3"/>
        <v>0</v>
      </c>
      <c r="AU68" s="58" t="str">
        <f t="shared" si="1"/>
        <v>ERRO</v>
      </c>
    </row>
    <row r="69" spans="1:47" ht="10.5" hidden="1" customHeight="1" thickTop="1" x14ac:dyDescent="0.2">
      <c r="A69" s="260"/>
      <c r="B69" s="260"/>
      <c r="C69" s="261"/>
      <c r="D69" s="59" t="str">
        <f>IFERROR(INDEX([1]!Resumo[#Data],(ROW()-ROW(D$5))/2,3),"")</f>
        <v/>
      </c>
      <c r="E69" s="60" t="str">
        <f>IFERROR(TRUNC($D69*E68,2),"")</f>
        <v/>
      </c>
      <c r="F69" s="60" t="str">
        <f>IFERROR(IF(SUM($E68:F68)=1,$D69-SUM($E69:E69),TRUNC($D69*F68,2)),"")</f>
        <v/>
      </c>
      <c r="G69" s="60" t="str">
        <f>IFERROR(IF(SUM($E68:G68)=1,$D69-SUM($E69:F69),TRUNC($D69*G68,2)),"")</f>
        <v/>
      </c>
      <c r="H69" s="60" t="str">
        <f>IFERROR(IF(SUM($E68:H68)=1,$D69-SUM($E69:G69),TRUNC($D69*H68,2)),"")</f>
        <v/>
      </c>
      <c r="I69" s="60" t="str">
        <f>IFERROR(IF(SUM($E68:I68)=1,$D69-SUM($E69:H69),TRUNC($D69*I68,2)),"")</f>
        <v/>
      </c>
      <c r="J69" s="60" t="str">
        <f>IFERROR(IF(SUM($E68:J68)=1,$D69-SUM($E69:I69),TRUNC($D69*J68,2)),"")</f>
        <v/>
      </c>
      <c r="K69" s="60" t="str">
        <f>IFERROR(IF(SUM($E68:K68)=1,$D69-SUM($E69:J69),TRUNC($D69*K68,2)),"")</f>
        <v/>
      </c>
      <c r="L69" s="60" t="str">
        <f>IFERROR(IF(SUM($E68:L68)=1,$D69-SUM($E69:K69),TRUNC($D69*L68,2)),"")</f>
        <v/>
      </c>
      <c r="M69" s="60" t="str">
        <f>IFERROR(IF(SUM($E68:M68)=1,$D69-SUM($E69:L69),TRUNC($D69*M68,2)),"")</f>
        <v/>
      </c>
      <c r="N69" s="60" t="str">
        <f>IFERROR(IF(SUM($E68:N68)=1,$D69-SUM($E69:M69),TRUNC($D69*N68,2)),"")</f>
        <v/>
      </c>
      <c r="O69" s="60" t="str">
        <f>IFERROR(IF(SUM($E68:O68)=1,$D69-SUM($E69:N69),TRUNC($D69*O68,2)),"")</f>
        <v/>
      </c>
      <c r="P69" s="60" t="str">
        <f>IFERROR(IF(SUM($E68:P68)=1,$D69-SUM($E69:O69),TRUNC($D69*P68,2)),"")</f>
        <v/>
      </c>
      <c r="Q69" s="245"/>
      <c r="R69" s="245"/>
      <c r="S69" s="245"/>
      <c r="T69" s="245"/>
      <c r="U69" s="245"/>
      <c r="V69" s="245"/>
      <c r="W69" s="245"/>
      <c r="X69" s="245"/>
      <c r="Y69" s="245"/>
      <c r="Z69" s="245"/>
      <c r="AA69" s="245"/>
      <c r="AB69" s="245"/>
      <c r="AC69" s="245"/>
      <c r="AD69" s="245"/>
      <c r="AE69" s="245"/>
      <c r="AF69" s="245"/>
      <c r="AG69" s="245"/>
      <c r="AH69" s="245"/>
      <c r="AI69" s="245"/>
      <c r="AJ69" s="245"/>
      <c r="AK69" s="245"/>
      <c r="AL69" s="245"/>
      <c r="AM69" s="245"/>
      <c r="AN69" s="245"/>
      <c r="AO69" s="245"/>
      <c r="AP69" s="245"/>
      <c r="AQ69" s="245"/>
      <c r="AR69" s="245"/>
      <c r="AS69" s="61"/>
      <c r="AT69" s="62">
        <f t="shared" si="3"/>
        <v>0</v>
      </c>
      <c r="AU69" s="58" t="str">
        <f t="shared" si="1"/>
        <v>ERRO</v>
      </c>
    </row>
    <row r="70" spans="1:47" ht="10.5" hidden="1" customHeight="1" thickBot="1" x14ac:dyDescent="0.25">
      <c r="A70" s="260" t="str">
        <f>IFERROR(INDEX([1]!Resumo[#Data],(ROW()-ROW(A$3))/2,1),"")</f>
        <v/>
      </c>
      <c r="B70" s="260" t="str">
        <f>IFERROR(INDEX([1]!Resumo[#Data],(ROW()-ROW(B$3))/2,2),"OCULTAR LINHA")</f>
        <v>OCULTAR LINHA</v>
      </c>
      <c r="C70" s="261" t="str">
        <f>IFERROR(INDEX([1]!Resumo[#Data],(ROW()-ROW(C$3))/2,4),"")</f>
        <v/>
      </c>
      <c r="D70" s="54" t="str">
        <f>IF(D71="","",1)</f>
        <v/>
      </c>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6"/>
      <c r="AT70" s="57">
        <f t="shared" si="3"/>
        <v>0</v>
      </c>
      <c r="AU70" s="58" t="str">
        <f t="shared" ref="AU70:AU97" si="4">IF(AT70=D70,"OK","ERRO")</f>
        <v>ERRO</v>
      </c>
    </row>
    <row r="71" spans="1:47" ht="10.5" hidden="1" customHeight="1" thickTop="1" x14ac:dyDescent="0.2">
      <c r="A71" s="260"/>
      <c r="B71" s="260"/>
      <c r="C71" s="261"/>
      <c r="D71" s="59" t="str">
        <f>IFERROR(INDEX([1]!Resumo[#Data],(ROW()-ROW(D$5))/2,3),"")</f>
        <v/>
      </c>
      <c r="E71" s="60" t="str">
        <f>IFERROR(TRUNC($D71*E70,2),"")</f>
        <v/>
      </c>
      <c r="F71" s="60" t="str">
        <f>IFERROR(IF(SUM($E70:F70)=1,$D71-SUM($E71:E71),TRUNC($D71*F70,2)),"")</f>
        <v/>
      </c>
      <c r="G71" s="60" t="str">
        <f>IFERROR(IF(SUM($E70:G70)=1,$D71-SUM($E71:F71),TRUNC($D71*G70,2)),"")</f>
        <v/>
      </c>
      <c r="H71" s="60" t="str">
        <f>IFERROR(IF(SUM($E70:H70)=1,$D71-SUM($E71:G71),TRUNC($D71*H70,2)),"")</f>
        <v/>
      </c>
      <c r="I71" s="60" t="str">
        <f>IFERROR(IF(SUM($E70:I70)=1,$D71-SUM($E71:H71),TRUNC($D71*I70,2)),"")</f>
        <v/>
      </c>
      <c r="J71" s="60" t="str">
        <f>IFERROR(IF(SUM($E70:J70)=1,$D71-SUM($E71:I71),TRUNC($D71*J70,2)),"")</f>
        <v/>
      </c>
      <c r="K71" s="60" t="str">
        <f>IFERROR(IF(SUM($E70:K70)=1,$D71-SUM($E71:J71),TRUNC($D71*K70,2)),"")</f>
        <v/>
      </c>
      <c r="L71" s="60" t="str">
        <f>IFERROR(IF(SUM($E70:L70)=1,$D71-SUM($E71:K71),TRUNC($D71*L70,2)),"")</f>
        <v/>
      </c>
      <c r="M71" s="60" t="str">
        <f>IFERROR(IF(SUM($E70:M70)=1,$D71-SUM($E71:L71),TRUNC($D71*M70,2)),"")</f>
        <v/>
      </c>
      <c r="N71" s="60" t="str">
        <f>IFERROR(IF(SUM($E70:N70)=1,$D71-SUM($E71:M71),TRUNC($D71*N70,2)),"")</f>
        <v/>
      </c>
      <c r="O71" s="60" t="str">
        <f>IFERROR(IF(SUM($E70:O70)=1,$D71-SUM($E71:N71),TRUNC($D71*O70,2)),"")</f>
        <v/>
      </c>
      <c r="P71" s="60" t="str">
        <f>IFERROR(IF(SUM($E70:P70)=1,$D71-SUM($E71:O71),TRUNC($D71*P70,2)),"")</f>
        <v/>
      </c>
      <c r="Q71" s="245"/>
      <c r="R71" s="245"/>
      <c r="S71" s="245"/>
      <c r="T71" s="245"/>
      <c r="U71" s="245"/>
      <c r="V71" s="245"/>
      <c r="W71" s="245"/>
      <c r="X71" s="245"/>
      <c r="Y71" s="245"/>
      <c r="Z71" s="245"/>
      <c r="AA71" s="245"/>
      <c r="AB71" s="245"/>
      <c r="AC71" s="245"/>
      <c r="AD71" s="245"/>
      <c r="AE71" s="245"/>
      <c r="AF71" s="245"/>
      <c r="AG71" s="245"/>
      <c r="AH71" s="245"/>
      <c r="AI71" s="245"/>
      <c r="AJ71" s="245"/>
      <c r="AK71" s="245"/>
      <c r="AL71" s="245"/>
      <c r="AM71" s="245"/>
      <c r="AN71" s="245"/>
      <c r="AO71" s="245"/>
      <c r="AP71" s="245"/>
      <c r="AQ71" s="245"/>
      <c r="AR71" s="245"/>
      <c r="AS71" s="61"/>
      <c r="AT71" s="62">
        <f t="shared" si="3"/>
        <v>0</v>
      </c>
      <c r="AU71" s="58" t="str">
        <f t="shared" si="4"/>
        <v>ERRO</v>
      </c>
    </row>
    <row r="72" spans="1:47" ht="10.5" hidden="1" customHeight="1" thickBot="1" x14ac:dyDescent="0.25">
      <c r="A72" s="260" t="str">
        <f>IFERROR(INDEX([1]!Resumo[#Data],(ROW()-ROW(A$3))/2,1),"")</f>
        <v/>
      </c>
      <c r="B72" s="260" t="str">
        <f>IFERROR(INDEX([1]!Resumo[#Data],(ROW()-ROW(B$3))/2,2),"OCULTAR LINHA")</f>
        <v>OCULTAR LINHA</v>
      </c>
      <c r="C72" s="261" t="str">
        <f>IFERROR(INDEX([1]!Resumo[#Data],(ROW()-ROW(C$3))/2,4),"")</f>
        <v/>
      </c>
      <c r="D72" s="54" t="str">
        <f>IF(D73="","",1)</f>
        <v/>
      </c>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6"/>
      <c r="AT72" s="57">
        <f t="shared" si="3"/>
        <v>0</v>
      </c>
      <c r="AU72" s="58" t="str">
        <f t="shared" si="4"/>
        <v>ERRO</v>
      </c>
    </row>
    <row r="73" spans="1:47" ht="10.5" hidden="1" customHeight="1" thickTop="1" x14ac:dyDescent="0.2">
      <c r="A73" s="260"/>
      <c r="B73" s="260"/>
      <c r="C73" s="261"/>
      <c r="D73" s="59" t="str">
        <f>IFERROR(INDEX([1]!Resumo[#Data],(ROW()-ROW(D$5))/2,3),"")</f>
        <v/>
      </c>
      <c r="E73" s="60" t="str">
        <f>IFERROR(TRUNC($D73*E72,2),"")</f>
        <v/>
      </c>
      <c r="F73" s="60" t="str">
        <f>IFERROR(IF(SUM($E72:F72)=1,$D73-SUM($E73:E73),TRUNC($D73*F72,2)),"")</f>
        <v/>
      </c>
      <c r="G73" s="60" t="str">
        <f>IFERROR(IF(SUM($E72:G72)=1,$D73-SUM($E73:F73),TRUNC($D73*G72,2)),"")</f>
        <v/>
      </c>
      <c r="H73" s="60" t="str">
        <f>IFERROR(IF(SUM($E72:H72)=1,$D73-SUM($E73:G73),TRUNC($D73*H72,2)),"")</f>
        <v/>
      </c>
      <c r="I73" s="60" t="str">
        <f>IFERROR(IF(SUM($E72:I72)=1,$D73-SUM($E73:H73),TRUNC($D73*I72,2)),"")</f>
        <v/>
      </c>
      <c r="J73" s="60" t="str">
        <f>IFERROR(IF(SUM($E72:J72)=1,$D73-SUM($E73:I73),TRUNC($D73*J72,2)),"")</f>
        <v/>
      </c>
      <c r="K73" s="60" t="str">
        <f>IFERROR(IF(SUM($E72:K72)=1,$D73-SUM($E73:J73),TRUNC($D73*K72,2)),"")</f>
        <v/>
      </c>
      <c r="L73" s="60" t="str">
        <f>IFERROR(IF(SUM($E72:L72)=1,$D73-SUM($E73:K73),TRUNC($D73*L72,2)),"")</f>
        <v/>
      </c>
      <c r="M73" s="60" t="str">
        <f>IFERROR(IF(SUM($E72:M72)=1,$D73-SUM($E73:L73),TRUNC($D73*M72,2)),"")</f>
        <v/>
      </c>
      <c r="N73" s="60" t="str">
        <f>IFERROR(IF(SUM($E72:N72)=1,$D73-SUM($E73:M73),TRUNC($D73*N72,2)),"")</f>
        <v/>
      </c>
      <c r="O73" s="60" t="str">
        <f>IFERROR(IF(SUM($E72:O72)=1,$D73-SUM($E73:N73),TRUNC($D73*O72,2)),"")</f>
        <v/>
      </c>
      <c r="P73" s="60" t="str">
        <f>IFERROR(IF(SUM($E72:P72)=1,$D73-SUM($E73:O73),TRUNC($D73*P72,2)),"")</f>
        <v/>
      </c>
      <c r="Q73" s="245"/>
      <c r="R73" s="245"/>
      <c r="S73" s="245"/>
      <c r="T73" s="245"/>
      <c r="U73" s="245"/>
      <c r="V73" s="245"/>
      <c r="W73" s="245"/>
      <c r="X73" s="245"/>
      <c r="Y73" s="245"/>
      <c r="Z73" s="245"/>
      <c r="AA73" s="245"/>
      <c r="AB73" s="245"/>
      <c r="AC73" s="245"/>
      <c r="AD73" s="245"/>
      <c r="AE73" s="245"/>
      <c r="AF73" s="245"/>
      <c r="AG73" s="245"/>
      <c r="AH73" s="245"/>
      <c r="AI73" s="245"/>
      <c r="AJ73" s="245"/>
      <c r="AK73" s="245"/>
      <c r="AL73" s="245"/>
      <c r="AM73" s="245"/>
      <c r="AN73" s="245"/>
      <c r="AO73" s="245"/>
      <c r="AP73" s="245"/>
      <c r="AQ73" s="245"/>
      <c r="AR73" s="245"/>
      <c r="AS73" s="61"/>
      <c r="AT73" s="62">
        <f t="shared" si="3"/>
        <v>0</v>
      </c>
      <c r="AU73" s="58" t="str">
        <f t="shared" si="4"/>
        <v>ERRO</v>
      </c>
    </row>
    <row r="74" spans="1:47" ht="10.5" hidden="1" customHeight="1" thickBot="1" x14ac:dyDescent="0.25">
      <c r="A74" s="260" t="str">
        <f>IFERROR(INDEX([1]!Resumo[#Data],(ROW()-ROW(A$3))/2,1),"")</f>
        <v/>
      </c>
      <c r="B74" s="260" t="str">
        <f>IFERROR(INDEX([1]!Resumo[#Data],(ROW()-ROW(B$3))/2,2),"OCULTAR LINHA")</f>
        <v>OCULTAR LINHA</v>
      </c>
      <c r="C74" s="261" t="str">
        <f>IFERROR(INDEX([1]!Resumo[#Data],(ROW()-ROW(C$3))/2,4),"")</f>
        <v/>
      </c>
      <c r="D74" s="54" t="str">
        <f>IF(D75="","",1)</f>
        <v/>
      </c>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6"/>
      <c r="AT74" s="57">
        <f t="shared" si="3"/>
        <v>0</v>
      </c>
      <c r="AU74" s="58" t="str">
        <f t="shared" si="4"/>
        <v>ERRO</v>
      </c>
    </row>
    <row r="75" spans="1:47" ht="10.5" hidden="1" customHeight="1" thickTop="1" x14ac:dyDescent="0.2">
      <c r="A75" s="260"/>
      <c r="B75" s="260"/>
      <c r="C75" s="261"/>
      <c r="D75" s="59" t="str">
        <f>IFERROR(INDEX([1]!Resumo[#Data],(ROW()-ROW(D$5))/2,3),"")</f>
        <v/>
      </c>
      <c r="E75" s="60" t="str">
        <f>IFERROR(TRUNC($D75*E74,2),"")</f>
        <v/>
      </c>
      <c r="F75" s="60" t="str">
        <f>IFERROR(IF(SUM($E74:F74)=1,$D75-SUM($E75:E75),TRUNC($D75*F74,2)),"")</f>
        <v/>
      </c>
      <c r="G75" s="60" t="str">
        <f>IFERROR(IF(SUM($E74:G74)=1,$D75-SUM($E75:F75),TRUNC($D75*G74,2)),"")</f>
        <v/>
      </c>
      <c r="H75" s="60" t="str">
        <f>IFERROR(IF(SUM($E74:H74)=1,$D75-SUM($E75:G75),TRUNC($D75*H74,2)),"")</f>
        <v/>
      </c>
      <c r="I75" s="60" t="str">
        <f>IFERROR(IF(SUM($E74:I74)=1,$D75-SUM($E75:H75),TRUNC($D75*I74,2)),"")</f>
        <v/>
      </c>
      <c r="J75" s="60" t="str">
        <f>IFERROR(IF(SUM($E74:J74)=1,$D75-SUM($E75:I75),TRUNC($D75*J74,2)),"")</f>
        <v/>
      </c>
      <c r="K75" s="60" t="str">
        <f>IFERROR(IF(SUM($E74:K74)=1,$D75-SUM($E75:J75),TRUNC($D75*K74,2)),"")</f>
        <v/>
      </c>
      <c r="L75" s="60" t="str">
        <f>IFERROR(IF(SUM($E74:L74)=1,$D75-SUM($E75:K75),TRUNC($D75*L74,2)),"")</f>
        <v/>
      </c>
      <c r="M75" s="60" t="str">
        <f>IFERROR(IF(SUM($E74:M74)=1,$D75-SUM($E75:L75),TRUNC($D75*M74,2)),"")</f>
        <v/>
      </c>
      <c r="N75" s="60" t="str">
        <f>IFERROR(IF(SUM($E74:N74)=1,$D75-SUM($E75:M75),TRUNC($D75*N74,2)),"")</f>
        <v/>
      </c>
      <c r="O75" s="60" t="str">
        <f>IFERROR(IF(SUM($E74:O74)=1,$D75-SUM($E75:N75),TRUNC($D75*O74,2)),"")</f>
        <v/>
      </c>
      <c r="P75" s="60" t="str">
        <f>IFERROR(IF(SUM($E74:P74)=1,$D75-SUM($E75:O75),TRUNC($D75*P74,2)),"")</f>
        <v/>
      </c>
      <c r="Q75" s="245"/>
      <c r="R75" s="245"/>
      <c r="S75" s="245"/>
      <c r="T75" s="245"/>
      <c r="U75" s="245"/>
      <c r="V75" s="245"/>
      <c r="W75" s="245"/>
      <c r="X75" s="245"/>
      <c r="Y75" s="245"/>
      <c r="Z75" s="245"/>
      <c r="AA75" s="245"/>
      <c r="AB75" s="245"/>
      <c r="AC75" s="245"/>
      <c r="AD75" s="245"/>
      <c r="AE75" s="245"/>
      <c r="AF75" s="245"/>
      <c r="AG75" s="245"/>
      <c r="AH75" s="245"/>
      <c r="AI75" s="245"/>
      <c r="AJ75" s="245"/>
      <c r="AK75" s="245"/>
      <c r="AL75" s="245"/>
      <c r="AM75" s="245"/>
      <c r="AN75" s="245"/>
      <c r="AO75" s="245"/>
      <c r="AP75" s="245"/>
      <c r="AQ75" s="245"/>
      <c r="AR75" s="245"/>
      <c r="AS75" s="61"/>
      <c r="AT75" s="62">
        <f t="shared" si="3"/>
        <v>0</v>
      </c>
      <c r="AU75" s="58" t="str">
        <f t="shared" si="4"/>
        <v>ERRO</v>
      </c>
    </row>
    <row r="76" spans="1:47" ht="10.5" hidden="1" customHeight="1" thickBot="1" x14ac:dyDescent="0.25">
      <c r="A76" s="260" t="str">
        <f>IFERROR(INDEX([1]!Resumo[#Data],(ROW()-ROW(A$3))/2,1),"")</f>
        <v/>
      </c>
      <c r="B76" s="260" t="str">
        <f>IFERROR(INDEX([1]!Resumo[#Data],(ROW()-ROW(B$3))/2,2),"OCULTAR LINHA")</f>
        <v>OCULTAR LINHA</v>
      </c>
      <c r="C76" s="261" t="str">
        <f>IFERROR(INDEX([1]!Resumo[#Data],(ROW()-ROW(C$3))/2,4),"")</f>
        <v/>
      </c>
      <c r="D76" s="54" t="str">
        <f>IF(D77="","",1)</f>
        <v/>
      </c>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6"/>
      <c r="AT76" s="57">
        <f t="shared" si="3"/>
        <v>0</v>
      </c>
      <c r="AU76" s="58" t="str">
        <f t="shared" si="4"/>
        <v>ERRO</v>
      </c>
    </row>
    <row r="77" spans="1:47" ht="10.5" hidden="1" customHeight="1" thickTop="1" x14ac:dyDescent="0.2">
      <c r="A77" s="260"/>
      <c r="B77" s="260"/>
      <c r="C77" s="261"/>
      <c r="D77" s="59" t="str">
        <f>IFERROR(INDEX([1]!Resumo[#Data],(ROW()-ROW(D$5))/2,3),"")</f>
        <v/>
      </c>
      <c r="E77" s="60" t="str">
        <f>IFERROR(TRUNC($D77*E76,2),"")</f>
        <v/>
      </c>
      <c r="F77" s="60" t="str">
        <f>IFERROR(IF(SUM($E76:F76)=1,$D77-SUM($E77:E77),TRUNC($D77*F76,2)),"")</f>
        <v/>
      </c>
      <c r="G77" s="60" t="str">
        <f>IFERROR(IF(SUM($E76:G76)=1,$D77-SUM($E77:F77),TRUNC($D77*G76,2)),"")</f>
        <v/>
      </c>
      <c r="H77" s="60" t="str">
        <f>IFERROR(IF(SUM($E76:H76)=1,$D77-SUM($E77:G77),TRUNC($D77*H76,2)),"")</f>
        <v/>
      </c>
      <c r="I77" s="60" t="str">
        <f>IFERROR(IF(SUM($E76:I76)=1,$D77-SUM($E77:H77),TRUNC($D77*I76,2)),"")</f>
        <v/>
      </c>
      <c r="J77" s="60" t="str">
        <f>IFERROR(IF(SUM($E76:J76)=1,$D77-SUM($E77:I77),TRUNC($D77*J76,2)),"")</f>
        <v/>
      </c>
      <c r="K77" s="60" t="str">
        <f>IFERROR(IF(SUM($E76:K76)=1,$D77-SUM($E77:J77),TRUNC($D77*K76,2)),"")</f>
        <v/>
      </c>
      <c r="L77" s="60" t="str">
        <f>IFERROR(IF(SUM($E76:L76)=1,$D77-SUM($E77:K77),TRUNC($D77*L76,2)),"")</f>
        <v/>
      </c>
      <c r="M77" s="60" t="str">
        <f>IFERROR(IF(SUM($E76:M76)=1,$D77-SUM($E77:L77),TRUNC($D77*M76,2)),"")</f>
        <v/>
      </c>
      <c r="N77" s="60" t="str">
        <f>IFERROR(IF(SUM($E76:N76)=1,$D77-SUM($E77:M77),TRUNC($D77*N76,2)),"")</f>
        <v/>
      </c>
      <c r="O77" s="60" t="str">
        <f>IFERROR(IF(SUM($E76:O76)=1,$D77-SUM($E77:N77),TRUNC($D77*O76,2)),"")</f>
        <v/>
      </c>
      <c r="P77" s="60" t="str">
        <f>IFERROR(IF(SUM($E76:P76)=1,$D77-SUM($E77:O77),TRUNC($D77*P76,2)),"")</f>
        <v/>
      </c>
      <c r="Q77" s="245"/>
      <c r="R77" s="245"/>
      <c r="S77" s="245"/>
      <c r="T77" s="245"/>
      <c r="U77" s="245"/>
      <c r="V77" s="245"/>
      <c r="W77" s="245"/>
      <c r="X77" s="245"/>
      <c r="Y77" s="245"/>
      <c r="Z77" s="245"/>
      <c r="AA77" s="245"/>
      <c r="AB77" s="245"/>
      <c r="AC77" s="245"/>
      <c r="AD77" s="245"/>
      <c r="AE77" s="245"/>
      <c r="AF77" s="245"/>
      <c r="AG77" s="245"/>
      <c r="AH77" s="245"/>
      <c r="AI77" s="245"/>
      <c r="AJ77" s="245"/>
      <c r="AK77" s="245"/>
      <c r="AL77" s="245"/>
      <c r="AM77" s="245"/>
      <c r="AN77" s="245"/>
      <c r="AO77" s="245"/>
      <c r="AP77" s="245"/>
      <c r="AQ77" s="245"/>
      <c r="AR77" s="245"/>
      <c r="AS77" s="61"/>
      <c r="AT77" s="62">
        <f t="shared" si="3"/>
        <v>0</v>
      </c>
      <c r="AU77" s="58" t="str">
        <f t="shared" si="4"/>
        <v>ERRO</v>
      </c>
    </row>
    <row r="78" spans="1:47" ht="10.5" hidden="1" customHeight="1" thickBot="1" x14ac:dyDescent="0.25">
      <c r="A78" s="260" t="str">
        <f>IFERROR(INDEX([1]!Resumo[#Data],(ROW()-ROW(A$3))/2,1),"")</f>
        <v/>
      </c>
      <c r="B78" s="260" t="str">
        <f>IFERROR(INDEX([1]!Resumo[#Data],(ROW()-ROW(B$3))/2,2),"OCULTAR LINHA")</f>
        <v>OCULTAR LINHA</v>
      </c>
      <c r="C78" s="261" t="str">
        <f>IFERROR(INDEX([1]!Resumo[#Data],(ROW()-ROW(C$3))/2,4),"")</f>
        <v/>
      </c>
      <c r="D78" s="54" t="str">
        <f>IF(D79="","",1)</f>
        <v/>
      </c>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6"/>
      <c r="AT78" s="57">
        <f t="shared" si="3"/>
        <v>0</v>
      </c>
      <c r="AU78" s="58" t="str">
        <f t="shared" si="4"/>
        <v>ERRO</v>
      </c>
    </row>
    <row r="79" spans="1:47" ht="10.5" hidden="1" customHeight="1" thickTop="1" x14ac:dyDescent="0.2">
      <c r="A79" s="260"/>
      <c r="B79" s="260"/>
      <c r="C79" s="261"/>
      <c r="D79" s="59" t="str">
        <f>IFERROR(INDEX([1]!Resumo[#Data],(ROW()-ROW(D$5))/2,3),"")</f>
        <v/>
      </c>
      <c r="E79" s="60" t="str">
        <f>IFERROR(TRUNC($D79*E78,2),"")</f>
        <v/>
      </c>
      <c r="F79" s="60" t="str">
        <f>IFERROR(IF(SUM($E78:F78)=1,$D79-SUM($E79:E79),TRUNC($D79*F78,2)),"")</f>
        <v/>
      </c>
      <c r="G79" s="60" t="str">
        <f>IFERROR(IF(SUM($E78:G78)=1,$D79-SUM($E79:F79),TRUNC($D79*G78,2)),"")</f>
        <v/>
      </c>
      <c r="H79" s="60" t="str">
        <f>IFERROR(IF(SUM($E78:H78)=1,$D79-SUM($E79:G79),TRUNC($D79*H78,2)),"")</f>
        <v/>
      </c>
      <c r="I79" s="60" t="str">
        <f>IFERROR(IF(SUM($E78:I78)=1,$D79-SUM($E79:H79),TRUNC($D79*I78,2)),"")</f>
        <v/>
      </c>
      <c r="J79" s="60" t="str">
        <f>IFERROR(IF(SUM($E78:J78)=1,$D79-SUM($E79:I79),TRUNC($D79*J78,2)),"")</f>
        <v/>
      </c>
      <c r="K79" s="60" t="str">
        <f>IFERROR(IF(SUM($E78:K78)=1,$D79-SUM($E79:J79),TRUNC($D79*K78,2)),"")</f>
        <v/>
      </c>
      <c r="L79" s="60" t="str">
        <f>IFERROR(IF(SUM($E78:L78)=1,$D79-SUM($E79:K79),TRUNC($D79*L78,2)),"")</f>
        <v/>
      </c>
      <c r="M79" s="60" t="str">
        <f>IFERROR(IF(SUM($E78:M78)=1,$D79-SUM($E79:L79),TRUNC($D79*M78,2)),"")</f>
        <v/>
      </c>
      <c r="N79" s="60" t="str">
        <f>IFERROR(IF(SUM($E78:N78)=1,$D79-SUM($E79:M79),TRUNC($D79*N78,2)),"")</f>
        <v/>
      </c>
      <c r="O79" s="60" t="str">
        <f>IFERROR(IF(SUM($E78:O78)=1,$D79-SUM($E79:N79),TRUNC($D79*O78,2)),"")</f>
        <v/>
      </c>
      <c r="P79" s="60" t="str">
        <f>IFERROR(IF(SUM($E78:P78)=1,$D79-SUM($E79:O79),TRUNC($D79*P78,2)),"")</f>
        <v/>
      </c>
      <c r="Q79" s="245"/>
      <c r="R79" s="245"/>
      <c r="S79" s="245"/>
      <c r="T79" s="245"/>
      <c r="U79" s="245"/>
      <c r="V79" s="245"/>
      <c r="W79" s="245"/>
      <c r="X79" s="245"/>
      <c r="Y79" s="245"/>
      <c r="Z79" s="245"/>
      <c r="AA79" s="245"/>
      <c r="AB79" s="245"/>
      <c r="AC79" s="245"/>
      <c r="AD79" s="245"/>
      <c r="AE79" s="245"/>
      <c r="AF79" s="245"/>
      <c r="AG79" s="245"/>
      <c r="AH79" s="245"/>
      <c r="AI79" s="245"/>
      <c r="AJ79" s="245"/>
      <c r="AK79" s="245"/>
      <c r="AL79" s="245"/>
      <c r="AM79" s="245"/>
      <c r="AN79" s="245"/>
      <c r="AO79" s="245"/>
      <c r="AP79" s="245"/>
      <c r="AQ79" s="245"/>
      <c r="AR79" s="245"/>
      <c r="AS79" s="61"/>
      <c r="AT79" s="62">
        <f t="shared" si="3"/>
        <v>0</v>
      </c>
      <c r="AU79" s="58" t="str">
        <f t="shared" si="4"/>
        <v>ERRO</v>
      </c>
    </row>
    <row r="80" spans="1:47" ht="10.5" hidden="1" customHeight="1" thickBot="1" x14ac:dyDescent="0.25">
      <c r="A80" s="260" t="str">
        <f>IFERROR(INDEX([1]!Resumo[#Data],(ROW()-ROW(A$3))/2,1),"")</f>
        <v/>
      </c>
      <c r="B80" s="260" t="str">
        <f>IFERROR(INDEX([1]!Resumo[#Data],(ROW()-ROW(B$3))/2,2),"OCULTAR LINHA")</f>
        <v>OCULTAR LINHA</v>
      </c>
      <c r="C80" s="261" t="str">
        <f>IFERROR(INDEX([1]!Resumo[#Data],(ROW()-ROW(C$3))/2,4),"")</f>
        <v/>
      </c>
      <c r="D80" s="54" t="str">
        <f>IF(D81="","",1)</f>
        <v/>
      </c>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6"/>
      <c r="AT80" s="57">
        <f t="shared" si="3"/>
        <v>0</v>
      </c>
      <c r="AU80" s="58" t="str">
        <f t="shared" si="4"/>
        <v>ERRO</v>
      </c>
    </row>
    <row r="81" spans="1:47" ht="10.5" hidden="1" customHeight="1" thickTop="1" x14ac:dyDescent="0.2">
      <c r="A81" s="260"/>
      <c r="B81" s="260"/>
      <c r="C81" s="261"/>
      <c r="D81" s="59" t="str">
        <f>IFERROR(INDEX([1]!Resumo[#Data],(ROW()-ROW(D$5))/2,3),"")</f>
        <v/>
      </c>
      <c r="E81" s="60" t="str">
        <f>IFERROR(TRUNC($D81*E80,2),"")</f>
        <v/>
      </c>
      <c r="F81" s="60" t="str">
        <f>IFERROR(IF(SUM($E80:F80)=1,$D81-SUM($E81:E81),TRUNC($D81*F80,2)),"")</f>
        <v/>
      </c>
      <c r="G81" s="60" t="str">
        <f>IFERROR(IF(SUM($E80:G80)=1,$D81-SUM($E81:F81),TRUNC($D81*G80,2)),"")</f>
        <v/>
      </c>
      <c r="H81" s="60" t="str">
        <f>IFERROR(IF(SUM($E80:H80)=1,$D81-SUM($E81:G81),TRUNC($D81*H80,2)),"")</f>
        <v/>
      </c>
      <c r="I81" s="60" t="str">
        <f>IFERROR(IF(SUM($E80:I80)=1,$D81-SUM($E81:H81),TRUNC($D81*I80,2)),"")</f>
        <v/>
      </c>
      <c r="J81" s="60" t="str">
        <f>IFERROR(IF(SUM($E80:J80)=1,$D81-SUM($E81:I81),TRUNC($D81*J80,2)),"")</f>
        <v/>
      </c>
      <c r="K81" s="60" t="str">
        <f>IFERROR(IF(SUM($E80:K80)=1,$D81-SUM($E81:J81),TRUNC($D81*K80,2)),"")</f>
        <v/>
      </c>
      <c r="L81" s="60" t="str">
        <f>IFERROR(IF(SUM($E80:L80)=1,$D81-SUM($E81:K81),TRUNC($D81*L80,2)),"")</f>
        <v/>
      </c>
      <c r="M81" s="60" t="str">
        <f>IFERROR(IF(SUM($E80:M80)=1,$D81-SUM($E81:L81),TRUNC($D81*M80,2)),"")</f>
        <v/>
      </c>
      <c r="N81" s="60" t="str">
        <f>IFERROR(IF(SUM($E80:N80)=1,$D81-SUM($E81:M81),TRUNC($D81*N80,2)),"")</f>
        <v/>
      </c>
      <c r="O81" s="60" t="str">
        <f>IFERROR(IF(SUM($E80:O80)=1,$D81-SUM($E81:N81),TRUNC($D81*O80,2)),"")</f>
        <v/>
      </c>
      <c r="P81" s="60" t="str">
        <f>IFERROR(IF(SUM($E80:P80)=1,$D81-SUM($E81:O81),TRUNC($D81*P80,2)),"")</f>
        <v/>
      </c>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45"/>
      <c r="AR81" s="245"/>
      <c r="AS81" s="61"/>
      <c r="AT81" s="62">
        <f t="shared" si="3"/>
        <v>0</v>
      </c>
      <c r="AU81" s="58" t="str">
        <f t="shared" si="4"/>
        <v>ERRO</v>
      </c>
    </row>
    <row r="82" spans="1:47" ht="10.5" hidden="1" customHeight="1" thickBot="1" x14ac:dyDescent="0.25">
      <c r="A82" s="260" t="str">
        <f>IFERROR(INDEX([1]!Resumo[#Data],(ROW()-ROW(A$3))/2,1),"")</f>
        <v/>
      </c>
      <c r="B82" s="260" t="str">
        <f>IFERROR(INDEX([1]!Resumo[#Data],(ROW()-ROW(B$3))/2,2),"OCULTAR LINHA")</f>
        <v>OCULTAR LINHA</v>
      </c>
      <c r="C82" s="261" t="str">
        <f>IFERROR(INDEX([1]!Resumo[#Data],(ROW()-ROW(C$3))/2,4),"")</f>
        <v/>
      </c>
      <c r="D82" s="54" t="str">
        <f>IF(D83="","",1)</f>
        <v/>
      </c>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6"/>
      <c r="AT82" s="57">
        <f t="shared" si="3"/>
        <v>0</v>
      </c>
      <c r="AU82" s="58" t="str">
        <f t="shared" si="4"/>
        <v>ERRO</v>
      </c>
    </row>
    <row r="83" spans="1:47" ht="10.5" hidden="1" customHeight="1" thickTop="1" x14ac:dyDescent="0.2">
      <c r="A83" s="260"/>
      <c r="B83" s="260"/>
      <c r="C83" s="261"/>
      <c r="D83" s="59" t="str">
        <f>IFERROR(INDEX([1]!Resumo[#Data],(ROW()-ROW(D$5))/2,3),"")</f>
        <v/>
      </c>
      <c r="E83" s="60" t="str">
        <f>IFERROR(TRUNC($D83*E82,2),"")</f>
        <v/>
      </c>
      <c r="F83" s="60" t="str">
        <f>IFERROR(IF(SUM($E82:F82)=1,$D83-SUM($E83:E83),TRUNC($D83*F82,2)),"")</f>
        <v/>
      </c>
      <c r="G83" s="60" t="str">
        <f>IFERROR(IF(SUM($E82:G82)=1,$D83-SUM($E83:F83),TRUNC($D83*G82,2)),"")</f>
        <v/>
      </c>
      <c r="H83" s="60" t="str">
        <f>IFERROR(IF(SUM($E82:H82)=1,$D83-SUM($E83:G83),TRUNC($D83*H82,2)),"")</f>
        <v/>
      </c>
      <c r="I83" s="60" t="str">
        <f>IFERROR(IF(SUM($E82:I82)=1,$D83-SUM($E83:H83),TRUNC($D83*I82,2)),"")</f>
        <v/>
      </c>
      <c r="J83" s="60" t="str">
        <f>IFERROR(IF(SUM($E82:J82)=1,$D83-SUM($E83:I83),TRUNC($D83*J82,2)),"")</f>
        <v/>
      </c>
      <c r="K83" s="60" t="str">
        <f>IFERROR(IF(SUM($E82:K82)=1,$D83-SUM($E83:J83),TRUNC($D83*K82,2)),"")</f>
        <v/>
      </c>
      <c r="L83" s="60" t="str">
        <f>IFERROR(IF(SUM($E82:L82)=1,$D83-SUM($E83:K83),TRUNC($D83*L82,2)),"")</f>
        <v/>
      </c>
      <c r="M83" s="60" t="str">
        <f>IFERROR(IF(SUM($E82:M82)=1,$D83-SUM($E83:L83),TRUNC($D83*M82,2)),"")</f>
        <v/>
      </c>
      <c r="N83" s="60" t="str">
        <f>IFERROR(IF(SUM($E82:N82)=1,$D83-SUM($E83:M83),TRUNC($D83*N82,2)),"")</f>
        <v/>
      </c>
      <c r="O83" s="60" t="str">
        <f>IFERROR(IF(SUM($E82:O82)=1,$D83-SUM($E83:N83),TRUNC($D83*O82,2)),"")</f>
        <v/>
      </c>
      <c r="P83" s="60" t="str">
        <f>IFERROR(IF(SUM($E82:P82)=1,$D83-SUM($E83:O83),TRUNC($D83*P82,2)),"")</f>
        <v/>
      </c>
      <c r="Q83" s="245"/>
      <c r="R83" s="245"/>
      <c r="S83" s="245"/>
      <c r="T83" s="245"/>
      <c r="U83" s="245"/>
      <c r="V83" s="245"/>
      <c r="W83" s="245"/>
      <c r="X83" s="245"/>
      <c r="Y83" s="245"/>
      <c r="Z83" s="245"/>
      <c r="AA83" s="245"/>
      <c r="AB83" s="245"/>
      <c r="AC83" s="245"/>
      <c r="AD83" s="245"/>
      <c r="AE83" s="245"/>
      <c r="AF83" s="245"/>
      <c r="AG83" s="245"/>
      <c r="AH83" s="245"/>
      <c r="AI83" s="245"/>
      <c r="AJ83" s="245"/>
      <c r="AK83" s="245"/>
      <c r="AL83" s="245"/>
      <c r="AM83" s="245"/>
      <c r="AN83" s="245"/>
      <c r="AO83" s="245"/>
      <c r="AP83" s="245"/>
      <c r="AQ83" s="245"/>
      <c r="AR83" s="245"/>
      <c r="AS83" s="61"/>
      <c r="AT83" s="62">
        <f t="shared" si="3"/>
        <v>0</v>
      </c>
      <c r="AU83" s="58" t="str">
        <f t="shared" si="4"/>
        <v>ERRO</v>
      </c>
    </row>
    <row r="84" spans="1:47" ht="10.5" hidden="1" customHeight="1" thickBot="1" x14ac:dyDescent="0.25">
      <c r="A84" s="260" t="str">
        <f>IFERROR(INDEX([1]!Resumo[#Data],(ROW()-ROW(A$3))/2,1),"")</f>
        <v/>
      </c>
      <c r="B84" s="260" t="str">
        <f>IFERROR(INDEX([1]!Resumo[#Data],(ROW()-ROW(B$3))/2,2),"OCULTAR LINHA")</f>
        <v>OCULTAR LINHA</v>
      </c>
      <c r="C84" s="261" t="str">
        <f>IFERROR(INDEX([1]!Resumo[#Data],(ROW()-ROW(C$3))/2,4),"")</f>
        <v/>
      </c>
      <c r="D84" s="54" t="str">
        <f>IF(D85="","",1)</f>
        <v/>
      </c>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6"/>
      <c r="AT84" s="57">
        <f t="shared" si="3"/>
        <v>0</v>
      </c>
      <c r="AU84" s="58" t="str">
        <f t="shared" si="4"/>
        <v>ERRO</v>
      </c>
    </row>
    <row r="85" spans="1:47" ht="10.5" hidden="1" customHeight="1" thickTop="1" x14ac:dyDescent="0.2">
      <c r="A85" s="260"/>
      <c r="B85" s="260"/>
      <c r="C85" s="261"/>
      <c r="D85" s="59" t="str">
        <f>IFERROR(INDEX([1]!Resumo[#Data],(ROW()-ROW(D$5))/2,3),"")</f>
        <v/>
      </c>
      <c r="E85" s="60" t="str">
        <f>IFERROR(TRUNC($D85*E84,2),"")</f>
        <v/>
      </c>
      <c r="F85" s="60" t="str">
        <f>IFERROR(IF(SUM($E84:F84)=1,$D85-SUM($E85:E85),TRUNC($D85*F84,2)),"")</f>
        <v/>
      </c>
      <c r="G85" s="60" t="str">
        <f>IFERROR(IF(SUM($E84:G84)=1,$D85-SUM($E85:F85),TRUNC($D85*G84,2)),"")</f>
        <v/>
      </c>
      <c r="H85" s="60" t="str">
        <f>IFERROR(IF(SUM($E84:H84)=1,$D85-SUM($E85:G85),TRUNC($D85*H84,2)),"")</f>
        <v/>
      </c>
      <c r="I85" s="60" t="str">
        <f>IFERROR(IF(SUM($E84:I84)=1,$D85-SUM($E85:H85),TRUNC($D85*I84,2)),"")</f>
        <v/>
      </c>
      <c r="J85" s="60" t="str">
        <f>IFERROR(IF(SUM($E84:J84)=1,$D85-SUM($E85:I85),TRUNC($D85*J84,2)),"")</f>
        <v/>
      </c>
      <c r="K85" s="60" t="str">
        <f>IFERROR(IF(SUM($E84:K84)=1,$D85-SUM($E85:J85),TRUNC($D85*K84,2)),"")</f>
        <v/>
      </c>
      <c r="L85" s="60" t="str">
        <f>IFERROR(IF(SUM($E84:L84)=1,$D85-SUM($E85:K85),TRUNC($D85*L84,2)),"")</f>
        <v/>
      </c>
      <c r="M85" s="60" t="str">
        <f>IFERROR(IF(SUM($E84:M84)=1,$D85-SUM($E85:L85),TRUNC($D85*M84,2)),"")</f>
        <v/>
      </c>
      <c r="N85" s="60" t="str">
        <f>IFERROR(IF(SUM($E84:N84)=1,$D85-SUM($E85:M85),TRUNC($D85*N84,2)),"")</f>
        <v/>
      </c>
      <c r="O85" s="60" t="str">
        <f>IFERROR(IF(SUM($E84:O84)=1,$D85-SUM($E85:N85),TRUNC($D85*O84,2)),"")</f>
        <v/>
      </c>
      <c r="P85" s="60" t="str">
        <f>IFERROR(IF(SUM($E84:P84)=1,$D85-SUM($E85:O85),TRUNC($D85*P84,2)),"")</f>
        <v/>
      </c>
      <c r="Q85" s="245"/>
      <c r="R85" s="245"/>
      <c r="S85" s="245"/>
      <c r="T85" s="245"/>
      <c r="U85" s="245"/>
      <c r="V85" s="245"/>
      <c r="W85" s="245"/>
      <c r="X85" s="245"/>
      <c r="Y85" s="245"/>
      <c r="Z85" s="245"/>
      <c r="AA85" s="245"/>
      <c r="AB85" s="245"/>
      <c r="AC85" s="245"/>
      <c r="AD85" s="245"/>
      <c r="AE85" s="245"/>
      <c r="AF85" s="245"/>
      <c r="AG85" s="245"/>
      <c r="AH85" s="245"/>
      <c r="AI85" s="245"/>
      <c r="AJ85" s="245"/>
      <c r="AK85" s="245"/>
      <c r="AL85" s="245"/>
      <c r="AM85" s="245"/>
      <c r="AN85" s="245"/>
      <c r="AO85" s="245"/>
      <c r="AP85" s="245"/>
      <c r="AQ85" s="245"/>
      <c r="AR85" s="245"/>
      <c r="AS85" s="61"/>
      <c r="AT85" s="62">
        <f t="shared" si="3"/>
        <v>0</v>
      </c>
      <c r="AU85" s="58" t="str">
        <f t="shared" si="4"/>
        <v>ERRO</v>
      </c>
    </row>
    <row r="86" spans="1:47" ht="10.5" hidden="1" customHeight="1" thickBot="1" x14ac:dyDescent="0.25">
      <c r="A86" s="260" t="str">
        <f>IFERROR(INDEX([1]!Resumo[#Data],(ROW()-ROW(A$3))/2,1),"")</f>
        <v/>
      </c>
      <c r="B86" s="260" t="str">
        <f>IFERROR(INDEX([1]!Resumo[#Data],(ROW()-ROW(B$3))/2,2),"OCULTAR LINHA")</f>
        <v>OCULTAR LINHA</v>
      </c>
      <c r="C86" s="261" t="str">
        <f>IFERROR(INDEX([1]!Resumo[#Data],(ROW()-ROW(C$3))/2,4),"")</f>
        <v/>
      </c>
      <c r="D86" s="54" t="str">
        <f>IF(D87="","",1)</f>
        <v/>
      </c>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6"/>
      <c r="AT86" s="57">
        <f t="shared" si="3"/>
        <v>0</v>
      </c>
      <c r="AU86" s="58" t="str">
        <f t="shared" si="4"/>
        <v>ERRO</v>
      </c>
    </row>
    <row r="87" spans="1:47" ht="10.5" hidden="1" customHeight="1" thickTop="1" x14ac:dyDescent="0.2">
      <c r="A87" s="260"/>
      <c r="B87" s="260"/>
      <c r="C87" s="261"/>
      <c r="D87" s="59" t="str">
        <f>IFERROR(INDEX([1]!Resumo[#Data],(ROW()-ROW(D$5))/2,3),"")</f>
        <v/>
      </c>
      <c r="E87" s="60" t="str">
        <f>IFERROR(TRUNC($D87*E86,2),"")</f>
        <v/>
      </c>
      <c r="F87" s="60" t="str">
        <f>IFERROR(IF(SUM($E86:F86)=1,$D87-SUM($E87:E87),TRUNC($D87*F86,2)),"")</f>
        <v/>
      </c>
      <c r="G87" s="60" t="str">
        <f>IFERROR(IF(SUM($E86:G86)=1,$D87-SUM($E87:F87),TRUNC($D87*G86,2)),"")</f>
        <v/>
      </c>
      <c r="H87" s="60" t="str">
        <f>IFERROR(IF(SUM($E86:H86)=1,$D87-SUM($E87:G87),TRUNC($D87*H86,2)),"")</f>
        <v/>
      </c>
      <c r="I87" s="60" t="str">
        <f>IFERROR(IF(SUM($E86:I86)=1,$D87-SUM($E87:H87),TRUNC($D87*I86,2)),"")</f>
        <v/>
      </c>
      <c r="J87" s="60" t="str">
        <f>IFERROR(IF(SUM($E86:J86)=1,$D87-SUM($E87:I87),TRUNC($D87*J86,2)),"")</f>
        <v/>
      </c>
      <c r="K87" s="60" t="str">
        <f>IFERROR(IF(SUM($E86:K86)=1,$D87-SUM($E87:J87),TRUNC($D87*K86,2)),"")</f>
        <v/>
      </c>
      <c r="L87" s="60" t="str">
        <f>IFERROR(IF(SUM($E86:L86)=1,$D87-SUM($E87:K87),TRUNC($D87*L86,2)),"")</f>
        <v/>
      </c>
      <c r="M87" s="60" t="str">
        <f>IFERROR(IF(SUM($E86:M86)=1,$D87-SUM($E87:L87),TRUNC($D87*M86,2)),"")</f>
        <v/>
      </c>
      <c r="N87" s="60" t="str">
        <f>IFERROR(IF(SUM($E86:N86)=1,$D87-SUM($E87:M87),TRUNC($D87*N86,2)),"")</f>
        <v/>
      </c>
      <c r="O87" s="60" t="str">
        <f>IFERROR(IF(SUM($E86:O86)=1,$D87-SUM($E87:N87),TRUNC($D87*O86,2)),"")</f>
        <v/>
      </c>
      <c r="P87" s="60" t="str">
        <f>IFERROR(IF(SUM($E86:P86)=1,$D87-SUM($E87:O87),TRUNC($D87*P86,2)),"")</f>
        <v/>
      </c>
      <c r="Q87" s="245"/>
      <c r="R87" s="245"/>
      <c r="S87" s="245"/>
      <c r="T87" s="245"/>
      <c r="U87" s="245"/>
      <c r="V87" s="245"/>
      <c r="W87" s="245"/>
      <c r="X87" s="245"/>
      <c r="Y87" s="245"/>
      <c r="Z87" s="245"/>
      <c r="AA87" s="245"/>
      <c r="AB87" s="245"/>
      <c r="AC87" s="245"/>
      <c r="AD87" s="245"/>
      <c r="AE87" s="245"/>
      <c r="AF87" s="245"/>
      <c r="AG87" s="245"/>
      <c r="AH87" s="245"/>
      <c r="AI87" s="245"/>
      <c r="AJ87" s="245"/>
      <c r="AK87" s="245"/>
      <c r="AL87" s="245"/>
      <c r="AM87" s="245"/>
      <c r="AN87" s="245"/>
      <c r="AO87" s="245"/>
      <c r="AP87" s="245"/>
      <c r="AQ87" s="245"/>
      <c r="AR87" s="245"/>
      <c r="AS87" s="61"/>
      <c r="AT87" s="62">
        <f t="shared" si="3"/>
        <v>0</v>
      </c>
      <c r="AU87" s="58" t="str">
        <f t="shared" si="4"/>
        <v>ERRO</v>
      </c>
    </row>
    <row r="88" spans="1:47" ht="10.5" hidden="1" customHeight="1" thickBot="1" x14ac:dyDescent="0.25">
      <c r="A88" s="260" t="str">
        <f>IFERROR(INDEX([1]!Resumo[#Data],(ROW()-ROW(A$3))/2,1),"")</f>
        <v/>
      </c>
      <c r="B88" s="260" t="str">
        <f>IFERROR(INDEX([1]!Resumo[#Data],(ROW()-ROW(B$3))/2,2),"OCULTAR LINHA")</f>
        <v>OCULTAR LINHA</v>
      </c>
      <c r="C88" s="261" t="str">
        <f>IFERROR(INDEX([1]!Resumo[#Data],(ROW()-ROW(C$3))/2,4),"")</f>
        <v/>
      </c>
      <c r="D88" s="54" t="str">
        <f>IF(D89="","",1)</f>
        <v/>
      </c>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6"/>
      <c r="AT88" s="57">
        <f t="shared" si="3"/>
        <v>0</v>
      </c>
      <c r="AU88" s="58" t="str">
        <f t="shared" si="4"/>
        <v>ERRO</v>
      </c>
    </row>
    <row r="89" spans="1:47" ht="10.5" hidden="1" customHeight="1" thickTop="1" x14ac:dyDescent="0.2">
      <c r="A89" s="260"/>
      <c r="B89" s="260"/>
      <c r="C89" s="261"/>
      <c r="D89" s="59" t="str">
        <f>IFERROR(INDEX([1]!Resumo[#Data],(ROW()-ROW(D$5))/2,3),"")</f>
        <v/>
      </c>
      <c r="E89" s="60" t="str">
        <f>IFERROR(TRUNC($D89*E88,2),"")</f>
        <v/>
      </c>
      <c r="F89" s="60" t="str">
        <f>IFERROR(IF(SUM($E88:F88)=1,$D89-SUM($E89:E89),TRUNC($D89*F88,2)),"")</f>
        <v/>
      </c>
      <c r="G89" s="60" t="str">
        <f>IFERROR(IF(SUM($E88:G88)=1,$D89-SUM($E89:F89),TRUNC($D89*G88,2)),"")</f>
        <v/>
      </c>
      <c r="H89" s="60" t="str">
        <f>IFERROR(IF(SUM($E88:H88)=1,$D89-SUM($E89:G89),TRUNC($D89*H88,2)),"")</f>
        <v/>
      </c>
      <c r="I89" s="60" t="str">
        <f>IFERROR(IF(SUM($E88:I88)=1,$D89-SUM($E89:H89),TRUNC($D89*I88,2)),"")</f>
        <v/>
      </c>
      <c r="J89" s="60" t="str">
        <f>IFERROR(IF(SUM($E88:J88)=1,$D89-SUM($E89:I89),TRUNC($D89*J88,2)),"")</f>
        <v/>
      </c>
      <c r="K89" s="60" t="str">
        <f>IFERROR(IF(SUM($E88:K88)=1,$D89-SUM($E89:J89),TRUNC($D89*K88,2)),"")</f>
        <v/>
      </c>
      <c r="L89" s="60" t="str">
        <f>IFERROR(IF(SUM($E88:L88)=1,$D89-SUM($E89:K89),TRUNC($D89*L88,2)),"")</f>
        <v/>
      </c>
      <c r="M89" s="60" t="str">
        <f>IFERROR(IF(SUM($E88:M88)=1,$D89-SUM($E89:L89),TRUNC($D89*M88,2)),"")</f>
        <v/>
      </c>
      <c r="N89" s="60" t="str">
        <f>IFERROR(IF(SUM($E88:N88)=1,$D89-SUM($E89:M89),TRUNC($D89*N88,2)),"")</f>
        <v/>
      </c>
      <c r="O89" s="60" t="str">
        <f>IFERROR(IF(SUM($E88:O88)=1,$D89-SUM($E89:N89),TRUNC($D89*O88,2)),"")</f>
        <v/>
      </c>
      <c r="P89" s="60" t="str">
        <f>IFERROR(IF(SUM($E88:P88)=1,$D89-SUM($E89:O89),TRUNC($D89*P88,2)),"")</f>
        <v/>
      </c>
      <c r="Q89" s="245"/>
      <c r="R89" s="245"/>
      <c r="S89" s="245"/>
      <c r="T89" s="245"/>
      <c r="U89" s="245"/>
      <c r="V89" s="245"/>
      <c r="W89" s="245"/>
      <c r="X89" s="245"/>
      <c r="Y89" s="245"/>
      <c r="Z89" s="245"/>
      <c r="AA89" s="245"/>
      <c r="AB89" s="245"/>
      <c r="AC89" s="245"/>
      <c r="AD89" s="245"/>
      <c r="AE89" s="245"/>
      <c r="AF89" s="245"/>
      <c r="AG89" s="245"/>
      <c r="AH89" s="245"/>
      <c r="AI89" s="245"/>
      <c r="AJ89" s="245"/>
      <c r="AK89" s="245"/>
      <c r="AL89" s="245"/>
      <c r="AM89" s="245"/>
      <c r="AN89" s="245"/>
      <c r="AO89" s="245"/>
      <c r="AP89" s="245"/>
      <c r="AQ89" s="245"/>
      <c r="AR89" s="245"/>
      <c r="AS89" s="61"/>
      <c r="AT89" s="62">
        <f t="shared" si="3"/>
        <v>0</v>
      </c>
      <c r="AU89" s="58" t="str">
        <f t="shared" si="4"/>
        <v>ERRO</v>
      </c>
    </row>
    <row r="90" spans="1:47" ht="10.5" hidden="1" customHeight="1" thickBot="1" x14ac:dyDescent="0.25">
      <c r="A90" s="260" t="str">
        <f>IFERROR(INDEX([1]!Resumo[#Data],(ROW()-ROW(A$3))/2,1),"")</f>
        <v/>
      </c>
      <c r="B90" s="260" t="str">
        <f>IFERROR(INDEX([1]!Resumo[#Data],(ROW()-ROW(B$3))/2,2),"OCULTAR LINHA")</f>
        <v>OCULTAR LINHA</v>
      </c>
      <c r="C90" s="261" t="str">
        <f>IFERROR(INDEX([1]!Resumo[#Data],(ROW()-ROW(C$3))/2,4),"")</f>
        <v/>
      </c>
      <c r="D90" s="54" t="str">
        <f>IF(D91="","",1)</f>
        <v/>
      </c>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6"/>
      <c r="AT90" s="57">
        <f t="shared" si="3"/>
        <v>0</v>
      </c>
      <c r="AU90" s="58" t="str">
        <f t="shared" si="4"/>
        <v>ERRO</v>
      </c>
    </row>
    <row r="91" spans="1:47" ht="10.5" hidden="1" customHeight="1" thickTop="1" x14ac:dyDescent="0.2">
      <c r="A91" s="260"/>
      <c r="B91" s="260"/>
      <c r="C91" s="261"/>
      <c r="D91" s="59" t="str">
        <f>IFERROR(INDEX([1]!Resumo[#Data],(ROW()-ROW(D$5))/2,3),"")</f>
        <v/>
      </c>
      <c r="E91" s="60" t="str">
        <f>IFERROR(TRUNC($D91*E90,2),"")</f>
        <v/>
      </c>
      <c r="F91" s="60" t="str">
        <f>IFERROR(IF(SUM($E90:F90)=1,$D91-SUM($E91:E91),TRUNC($D91*F90,2)),"")</f>
        <v/>
      </c>
      <c r="G91" s="60" t="str">
        <f>IFERROR(IF(SUM($E90:G90)=1,$D91-SUM($E91:F91),TRUNC($D91*G90,2)),"")</f>
        <v/>
      </c>
      <c r="H91" s="60" t="str">
        <f>IFERROR(IF(SUM($E90:H90)=1,$D91-SUM($E91:G91),TRUNC($D91*H90,2)),"")</f>
        <v/>
      </c>
      <c r="I91" s="60" t="str">
        <f>IFERROR(IF(SUM($E90:I90)=1,$D91-SUM($E91:H91),TRUNC($D91*I90,2)),"")</f>
        <v/>
      </c>
      <c r="J91" s="60" t="str">
        <f>IFERROR(IF(SUM($E90:J90)=1,$D91-SUM($E91:I91),TRUNC($D91*J90,2)),"")</f>
        <v/>
      </c>
      <c r="K91" s="60" t="str">
        <f>IFERROR(IF(SUM($E90:K90)=1,$D91-SUM($E91:J91),TRUNC($D91*K90,2)),"")</f>
        <v/>
      </c>
      <c r="L91" s="60" t="str">
        <f>IFERROR(IF(SUM($E90:L90)=1,$D91-SUM($E91:K91),TRUNC($D91*L90,2)),"")</f>
        <v/>
      </c>
      <c r="M91" s="60" t="str">
        <f>IFERROR(IF(SUM($E90:M90)=1,$D91-SUM($E91:L91),TRUNC($D91*M90,2)),"")</f>
        <v/>
      </c>
      <c r="N91" s="60" t="str">
        <f>IFERROR(IF(SUM($E90:N90)=1,$D91-SUM($E91:M91),TRUNC($D91*N90,2)),"")</f>
        <v/>
      </c>
      <c r="O91" s="60" t="str">
        <f>IFERROR(IF(SUM($E90:O90)=1,$D91-SUM($E91:N91),TRUNC($D91*O90,2)),"")</f>
        <v/>
      </c>
      <c r="P91" s="60" t="str">
        <f>IFERROR(IF(SUM($E90:P90)=1,$D91-SUM($E91:O91),TRUNC($D91*P90,2)),"")</f>
        <v/>
      </c>
      <c r="Q91" s="245"/>
      <c r="R91" s="245"/>
      <c r="S91" s="245"/>
      <c r="T91" s="245"/>
      <c r="U91" s="245"/>
      <c r="V91" s="245"/>
      <c r="W91" s="245"/>
      <c r="X91" s="245"/>
      <c r="Y91" s="245"/>
      <c r="Z91" s="245"/>
      <c r="AA91" s="245"/>
      <c r="AB91" s="245"/>
      <c r="AC91" s="245"/>
      <c r="AD91" s="245"/>
      <c r="AE91" s="245"/>
      <c r="AF91" s="245"/>
      <c r="AG91" s="245"/>
      <c r="AH91" s="245"/>
      <c r="AI91" s="245"/>
      <c r="AJ91" s="245"/>
      <c r="AK91" s="245"/>
      <c r="AL91" s="245"/>
      <c r="AM91" s="245"/>
      <c r="AN91" s="245"/>
      <c r="AO91" s="245"/>
      <c r="AP91" s="245"/>
      <c r="AQ91" s="245"/>
      <c r="AR91" s="245"/>
      <c r="AS91" s="61"/>
      <c r="AT91" s="62">
        <f t="shared" si="3"/>
        <v>0</v>
      </c>
      <c r="AU91" s="58" t="str">
        <f t="shared" si="4"/>
        <v>ERRO</v>
      </c>
    </row>
    <row r="92" spans="1:47" ht="10.5" hidden="1" customHeight="1" thickBot="1" x14ac:dyDescent="0.25">
      <c r="A92" s="260" t="str">
        <f>IFERROR(INDEX([1]!Resumo[#Data],(ROW()-ROW(A$3))/2,1),"")</f>
        <v/>
      </c>
      <c r="B92" s="260" t="str">
        <f>IFERROR(INDEX([1]!Resumo[#Data],(ROW()-ROW(B$3))/2,2),"OCULTAR LINHA")</f>
        <v>OCULTAR LINHA</v>
      </c>
      <c r="C92" s="261" t="str">
        <f>IFERROR(INDEX([1]!Resumo[#Data],(ROW()-ROW(C$3))/2,4),"")</f>
        <v/>
      </c>
      <c r="D92" s="54" t="str">
        <f>IF(D93="","",1)</f>
        <v/>
      </c>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6"/>
      <c r="AT92" s="57">
        <f>SUM(E92:AS92)</f>
        <v>0</v>
      </c>
      <c r="AU92" s="58" t="str">
        <f t="shared" si="4"/>
        <v>ERRO</v>
      </c>
    </row>
    <row r="93" spans="1:47" ht="10.5" hidden="1" customHeight="1" thickTop="1" x14ac:dyDescent="0.2">
      <c r="A93" s="260"/>
      <c r="B93" s="260"/>
      <c r="C93" s="261"/>
      <c r="D93" s="59" t="str">
        <f>IFERROR(INDEX([1]!Resumo[#Data],(ROW()-ROW(D$5))/2,3),"")</f>
        <v/>
      </c>
      <c r="E93" s="60" t="str">
        <f>IFERROR(TRUNC($D93*E92,2),"")</f>
        <v/>
      </c>
      <c r="F93" s="60" t="str">
        <f>IFERROR(IF(SUM($E92:F92)=1,$D93-SUM($E93:E93),TRUNC($D93*F92,2)),"")</f>
        <v/>
      </c>
      <c r="G93" s="60" t="str">
        <f>IFERROR(IF(SUM($E92:G92)=1,$D93-SUM($E93:F93),TRUNC($D93*G92,2)),"")</f>
        <v/>
      </c>
      <c r="H93" s="60" t="str">
        <f>IFERROR(IF(SUM($E92:H92)=1,$D93-SUM($E93:G93),TRUNC($D93*H92,2)),"")</f>
        <v/>
      </c>
      <c r="I93" s="60" t="str">
        <f>IFERROR(IF(SUM($E92:I92)=1,$D93-SUM($E93:H93),TRUNC($D93*I92,2)),"")</f>
        <v/>
      </c>
      <c r="J93" s="60" t="str">
        <f>IFERROR(IF(SUM($E92:J92)=1,$D93-SUM($E93:I93),TRUNC($D93*J92,2)),"")</f>
        <v/>
      </c>
      <c r="K93" s="60" t="str">
        <f>IFERROR(IF(SUM($E92:K92)=1,$D93-SUM($E93:J93),TRUNC($D93*K92,2)),"")</f>
        <v/>
      </c>
      <c r="L93" s="60" t="str">
        <f>IFERROR(IF(SUM($E92:L92)=1,$D93-SUM($E93:K93),TRUNC($D93*L92,2)),"")</f>
        <v/>
      </c>
      <c r="M93" s="60" t="str">
        <f>IFERROR(IF(SUM($E92:M92)=1,$D93-SUM($E93:L93),TRUNC($D93*M92,2)),"")</f>
        <v/>
      </c>
      <c r="N93" s="60" t="str">
        <f>IFERROR(IF(SUM($E92:N92)=1,$D93-SUM($E93:M93),TRUNC($D93*N92,2)),"")</f>
        <v/>
      </c>
      <c r="O93" s="60" t="str">
        <f>IFERROR(IF(SUM($E92:O92)=1,$D93-SUM($E93:N93),TRUNC($D93*O92,2)),"")</f>
        <v/>
      </c>
      <c r="P93" s="60" t="str">
        <f>IFERROR(IF(SUM($E92:P92)=1,$D93-SUM($E93:O93),TRUNC($D93*P92,2)),"")</f>
        <v/>
      </c>
      <c r="Q93" s="245"/>
      <c r="R93" s="245"/>
      <c r="S93" s="245"/>
      <c r="T93" s="245"/>
      <c r="U93" s="245"/>
      <c r="V93" s="245"/>
      <c r="W93" s="245"/>
      <c r="X93" s="245"/>
      <c r="Y93" s="245"/>
      <c r="Z93" s="245"/>
      <c r="AA93" s="245"/>
      <c r="AB93" s="245"/>
      <c r="AC93" s="245"/>
      <c r="AD93" s="245"/>
      <c r="AE93" s="245"/>
      <c r="AF93" s="245"/>
      <c r="AG93" s="245"/>
      <c r="AH93" s="245"/>
      <c r="AI93" s="245"/>
      <c r="AJ93" s="245"/>
      <c r="AK93" s="245"/>
      <c r="AL93" s="245"/>
      <c r="AM93" s="245"/>
      <c r="AN93" s="245"/>
      <c r="AO93" s="245"/>
      <c r="AP93" s="245"/>
      <c r="AQ93" s="245"/>
      <c r="AR93" s="245"/>
      <c r="AS93" s="61"/>
      <c r="AT93" s="62">
        <f t="shared" si="3"/>
        <v>0</v>
      </c>
      <c r="AU93" s="58" t="str">
        <f t="shared" si="4"/>
        <v>ERRO</v>
      </c>
    </row>
    <row r="94" spans="1:47" ht="10.5" hidden="1" customHeight="1" thickBot="1" x14ac:dyDescent="0.25">
      <c r="A94" s="260" t="str">
        <f>IFERROR(INDEX([1]!Resumo[#Data],(ROW()-ROW(A$3))/2,1),"")</f>
        <v/>
      </c>
      <c r="B94" s="260" t="str">
        <f>IFERROR(INDEX([1]!Resumo[#Data],(ROW()-ROW(B$3))/2,2),"OCULTAR LINHA")</f>
        <v>OCULTAR LINHA</v>
      </c>
      <c r="C94" s="261" t="str">
        <f>IFERROR(INDEX([1]!Resumo[#Data],(ROW()-ROW(C$3))/2,4),"")</f>
        <v/>
      </c>
      <c r="D94" s="54" t="str">
        <f>IF(D95="","",1)</f>
        <v/>
      </c>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6"/>
      <c r="AT94" s="57">
        <f t="shared" si="3"/>
        <v>0</v>
      </c>
      <c r="AU94" s="58" t="str">
        <f t="shared" si="4"/>
        <v>ERRO</v>
      </c>
    </row>
    <row r="95" spans="1:47" ht="10.5" hidden="1" customHeight="1" thickTop="1" x14ac:dyDescent="0.2">
      <c r="A95" s="260"/>
      <c r="B95" s="260"/>
      <c r="C95" s="261"/>
      <c r="D95" s="59" t="str">
        <f>IFERROR(INDEX([1]!Resumo[#Data],(ROW()-ROW(D$5))/2,3),"")</f>
        <v/>
      </c>
      <c r="E95" s="60" t="str">
        <f>IFERROR(TRUNC($D95*E94,2),"")</f>
        <v/>
      </c>
      <c r="F95" s="60" t="str">
        <f>IFERROR(IF(SUM($E94:F94)=1,$D95-SUM($E95:E95),TRUNC($D95*F94,2)),"")</f>
        <v/>
      </c>
      <c r="G95" s="60" t="str">
        <f>IFERROR(IF(SUM($E94:G94)=1,$D95-SUM($E95:F95),TRUNC($D95*G94,2)),"")</f>
        <v/>
      </c>
      <c r="H95" s="60" t="str">
        <f>IFERROR(IF(SUM($E94:H94)=1,$D95-SUM($E95:G95),TRUNC($D95*H94,2)),"")</f>
        <v/>
      </c>
      <c r="I95" s="60" t="str">
        <f>IFERROR(IF(SUM($E94:I94)=1,$D95-SUM($E95:H95),TRUNC($D95*I94,2)),"")</f>
        <v/>
      </c>
      <c r="J95" s="60" t="str">
        <f>IFERROR(IF(SUM($E94:J94)=1,$D95-SUM($E95:I95),TRUNC($D95*J94,2)),"")</f>
        <v/>
      </c>
      <c r="K95" s="60" t="str">
        <f>IFERROR(IF(SUM($E94:K94)=1,$D95-SUM($E95:J95),TRUNC($D95*K94,2)),"")</f>
        <v/>
      </c>
      <c r="L95" s="60" t="str">
        <f>IFERROR(IF(SUM($E94:L94)=1,$D95-SUM($E95:K95),TRUNC($D95*L94,2)),"")</f>
        <v/>
      </c>
      <c r="M95" s="60" t="str">
        <f>IFERROR(IF(SUM($E94:M94)=1,$D95-SUM($E95:L95),TRUNC($D95*M94,2)),"")</f>
        <v/>
      </c>
      <c r="N95" s="60" t="str">
        <f>IFERROR(IF(SUM($E94:N94)=1,$D95-SUM($E95:M95),TRUNC($D95*N94,2)),"")</f>
        <v/>
      </c>
      <c r="O95" s="60" t="str">
        <f>IFERROR(IF(SUM($E94:O94)=1,$D95-SUM($E95:N95),TRUNC($D95*O94,2)),"")</f>
        <v/>
      </c>
      <c r="P95" s="60" t="str">
        <f>IFERROR(IF(SUM($E94:P94)=1,$D95-SUM($E95:O95),TRUNC($D95*P94,2)),"")</f>
        <v/>
      </c>
      <c r="Q95" s="245"/>
      <c r="R95" s="245"/>
      <c r="S95" s="245"/>
      <c r="T95" s="245"/>
      <c r="U95" s="245"/>
      <c r="V95" s="245"/>
      <c r="W95" s="245"/>
      <c r="X95" s="245"/>
      <c r="Y95" s="245"/>
      <c r="Z95" s="245"/>
      <c r="AA95" s="245"/>
      <c r="AB95" s="245"/>
      <c r="AC95" s="245"/>
      <c r="AD95" s="245"/>
      <c r="AE95" s="245"/>
      <c r="AF95" s="245"/>
      <c r="AG95" s="245"/>
      <c r="AH95" s="245"/>
      <c r="AI95" s="245"/>
      <c r="AJ95" s="245"/>
      <c r="AK95" s="245"/>
      <c r="AL95" s="245"/>
      <c r="AM95" s="245"/>
      <c r="AN95" s="245"/>
      <c r="AO95" s="245"/>
      <c r="AP95" s="245"/>
      <c r="AQ95" s="245"/>
      <c r="AR95" s="245"/>
      <c r="AS95" s="61"/>
      <c r="AT95" s="57">
        <f t="shared" si="3"/>
        <v>0</v>
      </c>
      <c r="AU95" s="58" t="str">
        <f t="shared" si="4"/>
        <v>ERRO</v>
      </c>
    </row>
    <row r="96" spans="1:47" ht="10.5" hidden="1" customHeight="1" thickBot="1" x14ac:dyDescent="0.25">
      <c r="A96" s="260" t="str">
        <f>IFERROR(INDEX([1]!Resumo[#Data],(ROW()-ROW(A$3))/2,1),"")</f>
        <v/>
      </c>
      <c r="B96" s="260" t="str">
        <f>IFERROR(INDEX([1]!Resumo[#Data],(ROW()-ROW(B$3))/2,2),"OCULTAR LINHA")</f>
        <v>OCULTAR LINHA</v>
      </c>
      <c r="C96" s="261" t="str">
        <f>IFERROR(INDEX([1]!Resumo[#Data],(ROW()-ROW(C$3))/2,4),"")</f>
        <v/>
      </c>
      <c r="D96" s="54" t="str">
        <f>IF(D97="","",1)</f>
        <v/>
      </c>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6"/>
      <c r="AT96" s="57">
        <f t="shared" si="3"/>
        <v>0</v>
      </c>
      <c r="AU96" s="58" t="str">
        <f t="shared" si="4"/>
        <v>ERRO</v>
      </c>
    </row>
    <row r="97" spans="1:47" ht="10.5" hidden="1" customHeight="1" thickTop="1" x14ac:dyDescent="0.2">
      <c r="A97" s="260"/>
      <c r="B97" s="260"/>
      <c r="C97" s="261"/>
      <c r="D97" s="59" t="str">
        <f>IFERROR(INDEX([1]!Resumo[#Data],(ROW()-ROW(D$5))/2,3),"")</f>
        <v/>
      </c>
      <c r="E97" s="60" t="str">
        <f>IFERROR(TRUNC($D97*E96,2),"")</f>
        <v/>
      </c>
      <c r="F97" s="60" t="str">
        <f>IFERROR(IF(SUM($E96:F96)=1,$D97-SUM($E97:E97),TRUNC($D97*F96,2)),"")</f>
        <v/>
      </c>
      <c r="G97" s="60" t="str">
        <f>IFERROR(IF(SUM($E96:G96)=1,$D97-SUM($E97:F97),TRUNC($D97*G96,2)),"")</f>
        <v/>
      </c>
      <c r="H97" s="60" t="str">
        <f>IFERROR(IF(SUM($E96:H96)=1,$D97-SUM($E97:G97),TRUNC($D97*H96,2)),"")</f>
        <v/>
      </c>
      <c r="I97" s="60" t="str">
        <f>IFERROR(IF(SUM($E96:I96)=1,$D97-SUM($E97:H97),TRUNC($D97*I96,2)),"")</f>
        <v/>
      </c>
      <c r="J97" s="60" t="str">
        <f>IFERROR(IF(SUM($E96:J96)=1,$D97-SUM($E97:I97),TRUNC($D97*J96,2)),"")</f>
        <v/>
      </c>
      <c r="K97" s="60" t="str">
        <f>IFERROR(IF(SUM($E96:K96)=1,$D97-SUM($E97:J97),TRUNC($D97*K96,2)),"")</f>
        <v/>
      </c>
      <c r="L97" s="60" t="str">
        <f>IFERROR(IF(SUM($E96:L96)=1,$D97-SUM($E97:K97),TRUNC($D97*L96,2)),"")</f>
        <v/>
      </c>
      <c r="M97" s="60" t="str">
        <f>IFERROR(IF(SUM($E96:M96)=1,$D97-SUM($E97:L97),TRUNC($D97*M96,2)),"")</f>
        <v/>
      </c>
      <c r="N97" s="60" t="str">
        <f>IFERROR(IF(SUM($E96:N96)=1,$D97-SUM($E97:M97),TRUNC($D97*N96,2)),"")</f>
        <v/>
      </c>
      <c r="O97" s="60" t="str">
        <f>IFERROR(IF(SUM($E96:O96)=1,$D97-SUM($E97:N97),TRUNC($D97*O96,2)),"")</f>
        <v/>
      </c>
      <c r="P97" s="60" t="str">
        <f>IFERROR(IF(SUM($E96:P96)=1,$D97-SUM($E97:O97),TRUNC($D97*P96,2)),"")</f>
        <v/>
      </c>
      <c r="Q97" s="245"/>
      <c r="R97" s="245"/>
      <c r="S97" s="245"/>
      <c r="T97" s="245"/>
      <c r="U97" s="245"/>
      <c r="V97" s="245"/>
      <c r="W97" s="245"/>
      <c r="X97" s="245"/>
      <c r="Y97" s="245"/>
      <c r="Z97" s="245"/>
      <c r="AA97" s="245"/>
      <c r="AB97" s="245"/>
      <c r="AC97" s="245"/>
      <c r="AD97" s="245"/>
      <c r="AE97" s="245"/>
      <c r="AF97" s="245"/>
      <c r="AG97" s="245"/>
      <c r="AH97" s="245"/>
      <c r="AI97" s="245"/>
      <c r="AJ97" s="245"/>
      <c r="AK97" s="245"/>
      <c r="AL97" s="245"/>
      <c r="AM97" s="245"/>
      <c r="AN97" s="245"/>
      <c r="AO97" s="245"/>
      <c r="AP97" s="245"/>
      <c r="AQ97" s="245"/>
      <c r="AR97" s="245"/>
      <c r="AS97" s="61"/>
      <c r="AT97" s="57">
        <f t="shared" si="3"/>
        <v>0</v>
      </c>
      <c r="AU97" s="58" t="str">
        <f t="shared" si="4"/>
        <v>ERRO</v>
      </c>
    </row>
    <row r="98" spans="1:47" ht="10.5" hidden="1" customHeight="1" x14ac:dyDescent="0.2">
      <c r="A98" s="63"/>
      <c r="B98" s="63"/>
      <c r="C98" s="64"/>
      <c r="D98" s="65"/>
      <c r="E98" s="66"/>
      <c r="F98" s="66"/>
      <c r="G98" s="66"/>
      <c r="H98" s="66"/>
      <c r="I98" s="66"/>
      <c r="J98" s="66"/>
      <c r="K98" s="66"/>
      <c r="L98" s="66"/>
      <c r="M98" s="66"/>
      <c r="N98" s="66"/>
      <c r="O98" s="66"/>
      <c r="P98" s="66"/>
      <c r="Q98" s="245"/>
      <c r="R98" s="245"/>
      <c r="S98" s="245"/>
      <c r="T98" s="245"/>
      <c r="U98" s="245"/>
      <c r="V98" s="245"/>
      <c r="W98" s="245"/>
      <c r="X98" s="245"/>
      <c r="Y98" s="245"/>
      <c r="Z98" s="245"/>
      <c r="AA98" s="245"/>
      <c r="AB98" s="245"/>
      <c r="AC98" s="245"/>
      <c r="AD98" s="245"/>
      <c r="AE98" s="245"/>
      <c r="AF98" s="245"/>
      <c r="AG98" s="245"/>
      <c r="AH98" s="245"/>
      <c r="AI98" s="245"/>
      <c r="AJ98" s="245"/>
      <c r="AK98" s="245"/>
      <c r="AL98" s="245"/>
      <c r="AM98" s="245"/>
      <c r="AN98" s="245"/>
      <c r="AO98" s="245"/>
      <c r="AP98" s="245"/>
      <c r="AQ98" s="245"/>
      <c r="AR98" s="245"/>
      <c r="AS98" s="61"/>
      <c r="AT98" s="57"/>
      <c r="AU98" s="58"/>
    </row>
    <row r="99" spans="1:47" ht="10.5" hidden="1" customHeight="1" x14ac:dyDescent="0.2">
      <c r="A99" s="63"/>
      <c r="B99" s="63"/>
      <c r="C99" s="64"/>
      <c r="D99" s="65"/>
      <c r="E99" s="66"/>
      <c r="F99" s="66"/>
      <c r="G99" s="66"/>
      <c r="H99" s="66"/>
      <c r="I99" s="66"/>
      <c r="J99" s="66"/>
      <c r="K99" s="66"/>
      <c r="L99" s="66"/>
      <c r="M99" s="66"/>
      <c r="N99" s="66"/>
      <c r="O99" s="66"/>
      <c r="P99" s="66"/>
      <c r="Q99" s="245"/>
      <c r="R99" s="245"/>
      <c r="S99" s="245"/>
      <c r="T99" s="245"/>
      <c r="U99" s="245"/>
      <c r="V99" s="245"/>
      <c r="W99" s="245"/>
      <c r="X99" s="245"/>
      <c r="Y99" s="245"/>
      <c r="Z99" s="245"/>
      <c r="AA99" s="245"/>
      <c r="AB99" s="245"/>
      <c r="AC99" s="245"/>
      <c r="AD99" s="245"/>
      <c r="AE99" s="245"/>
      <c r="AF99" s="245"/>
      <c r="AG99" s="245"/>
      <c r="AH99" s="245"/>
      <c r="AI99" s="245"/>
      <c r="AJ99" s="245"/>
      <c r="AK99" s="245"/>
      <c r="AL99" s="245"/>
      <c r="AM99" s="245"/>
      <c r="AN99" s="245"/>
      <c r="AO99" s="245"/>
      <c r="AP99" s="245"/>
      <c r="AQ99" s="245"/>
      <c r="AR99" s="245"/>
      <c r="AS99" s="61"/>
      <c r="AT99" s="57"/>
      <c r="AU99" s="58"/>
    </row>
    <row r="100" spans="1:47" ht="10.5" hidden="1" customHeight="1" x14ac:dyDescent="0.2">
      <c r="A100" s="63"/>
      <c r="B100" s="63"/>
      <c r="C100" s="64"/>
      <c r="D100" s="65"/>
      <c r="E100" s="66"/>
      <c r="F100" s="66"/>
      <c r="G100" s="66"/>
      <c r="H100" s="66"/>
      <c r="I100" s="66"/>
      <c r="J100" s="66"/>
      <c r="K100" s="66"/>
      <c r="L100" s="66"/>
      <c r="M100" s="66"/>
      <c r="N100" s="66"/>
      <c r="O100" s="66"/>
      <c r="P100" s="66"/>
      <c r="Q100" s="245"/>
      <c r="R100" s="245"/>
      <c r="S100" s="245"/>
      <c r="T100" s="245"/>
      <c r="U100" s="245"/>
      <c r="V100" s="245"/>
      <c r="W100" s="245"/>
      <c r="X100" s="245"/>
      <c r="Y100" s="245"/>
      <c r="Z100" s="245"/>
      <c r="AA100" s="245"/>
      <c r="AB100" s="245"/>
      <c r="AC100" s="245"/>
      <c r="AD100" s="245"/>
      <c r="AE100" s="245"/>
      <c r="AF100" s="245"/>
      <c r="AG100" s="245"/>
      <c r="AH100" s="245"/>
      <c r="AI100" s="245"/>
      <c r="AJ100" s="245"/>
      <c r="AK100" s="245"/>
      <c r="AL100" s="245"/>
      <c r="AM100" s="245"/>
      <c r="AN100" s="245"/>
      <c r="AO100" s="245"/>
      <c r="AP100" s="245"/>
      <c r="AQ100" s="245"/>
      <c r="AR100" s="245"/>
      <c r="AS100" s="61"/>
      <c r="AT100" s="57"/>
      <c r="AU100" s="58"/>
    </row>
    <row r="101" spans="1:47" ht="10.5" customHeight="1" x14ac:dyDescent="0.2">
      <c r="A101" s="257" t="s">
        <v>3754</v>
      </c>
      <c r="B101" s="257"/>
      <c r="C101" s="67">
        <f>SUM(C6:C100)</f>
        <v>0.99999999999999978</v>
      </c>
      <c r="D101" s="68">
        <f>SUMIF(A6:A100,"",D6:D100)</f>
        <v>8944316.089999998</v>
      </c>
      <c r="E101" s="69">
        <f t="shared" ref="E101:AR101" si="5">SUMIF($A6:$A100,"",E6:E100)</f>
        <v>161705.52000000002</v>
      </c>
      <c r="F101" s="69">
        <f t="shared" si="5"/>
        <v>281242.40000000002</v>
      </c>
      <c r="G101" s="69">
        <f t="shared" si="5"/>
        <v>281242.40000000002</v>
      </c>
      <c r="H101" s="69">
        <f t="shared" si="5"/>
        <v>314600.71000000002</v>
      </c>
      <c r="I101" s="69">
        <f t="shared" si="5"/>
        <v>314600.71000000002</v>
      </c>
      <c r="J101" s="69">
        <f t="shared" si="5"/>
        <v>325684.20999999979</v>
      </c>
      <c r="K101" s="69">
        <f t="shared" si="5"/>
        <v>169984.88</v>
      </c>
      <c r="L101" s="69">
        <f t="shared" si="5"/>
        <v>135943.04999999999</v>
      </c>
      <c r="M101" s="69">
        <f t="shared" si="5"/>
        <v>219727.62</v>
      </c>
      <c r="N101" s="69">
        <f t="shared" si="5"/>
        <v>277068.79999999999</v>
      </c>
      <c r="O101" s="69">
        <f t="shared" si="5"/>
        <v>267836.87</v>
      </c>
      <c r="P101" s="69">
        <f t="shared" si="5"/>
        <v>91304.959999999992</v>
      </c>
      <c r="Q101" s="69">
        <f t="shared" si="5"/>
        <v>201127.49000000002</v>
      </c>
      <c r="R101" s="69">
        <f t="shared" si="5"/>
        <v>150188.88</v>
      </c>
      <c r="S101" s="69">
        <f t="shared" si="5"/>
        <v>289685.65000000002</v>
      </c>
      <c r="T101" s="69">
        <f t="shared" si="5"/>
        <v>68179.210000000006</v>
      </c>
      <c r="U101" s="69">
        <f t="shared" si="5"/>
        <v>184823.84</v>
      </c>
      <c r="V101" s="69">
        <f t="shared" si="5"/>
        <v>184823.84</v>
      </c>
      <c r="W101" s="69">
        <f t="shared" si="5"/>
        <v>247771.24</v>
      </c>
      <c r="X101" s="69">
        <f t="shared" si="5"/>
        <v>135943.04999999999</v>
      </c>
      <c r="Y101" s="69">
        <f t="shared" si="5"/>
        <v>135943.04999999999</v>
      </c>
      <c r="Z101" s="69">
        <f t="shared" si="5"/>
        <v>135943.04999999999</v>
      </c>
      <c r="AA101" s="69">
        <f t="shared" si="5"/>
        <v>365307.79</v>
      </c>
      <c r="AB101" s="69">
        <f t="shared" si="5"/>
        <v>365307.79</v>
      </c>
      <c r="AC101" s="69">
        <f t="shared" si="5"/>
        <v>365307.79</v>
      </c>
      <c r="AD101" s="69">
        <f t="shared" si="5"/>
        <v>205933.59999999986</v>
      </c>
      <c r="AE101" s="69">
        <f t="shared" si="5"/>
        <v>117694.58</v>
      </c>
      <c r="AF101" s="69">
        <f t="shared" si="5"/>
        <v>170419.92000000004</v>
      </c>
      <c r="AG101" s="69">
        <f t="shared" si="5"/>
        <v>198779.28</v>
      </c>
      <c r="AH101" s="69">
        <f t="shared" si="5"/>
        <v>150188.88</v>
      </c>
      <c r="AI101" s="69">
        <f t="shared" si="5"/>
        <v>242170.15000000002</v>
      </c>
      <c r="AJ101" s="69">
        <f t="shared" si="5"/>
        <v>244565.57000000007</v>
      </c>
      <c r="AK101" s="69">
        <f t="shared" si="5"/>
        <v>196975.37</v>
      </c>
      <c r="AL101" s="69">
        <f t="shared" si="5"/>
        <v>263288.32000000001</v>
      </c>
      <c r="AM101" s="69">
        <f t="shared" si="5"/>
        <v>299841.14999999997</v>
      </c>
      <c r="AN101" s="69">
        <f t="shared" si="5"/>
        <v>299841.14999999997</v>
      </c>
      <c r="AO101" s="69">
        <f t="shared" si="5"/>
        <v>224699.39</v>
      </c>
      <c r="AP101" s="69">
        <f t="shared" si="5"/>
        <v>222229.42</v>
      </c>
      <c r="AQ101" s="69">
        <f t="shared" si="5"/>
        <v>294863.44</v>
      </c>
      <c r="AR101" s="69">
        <f t="shared" si="5"/>
        <v>141531.07000000015</v>
      </c>
      <c r="AS101" s="70"/>
      <c r="AT101" s="57"/>
      <c r="AU101" s="58"/>
    </row>
    <row r="102" spans="1:47" ht="10.5" customHeight="1" x14ac:dyDescent="0.2">
      <c r="A102" s="257" t="s">
        <v>3755</v>
      </c>
      <c r="B102" s="257"/>
      <c r="C102" s="257"/>
      <c r="D102" s="257"/>
      <c r="E102" s="71">
        <f>E101/$D$101</f>
        <v>1.8079137451413579E-2</v>
      </c>
      <c r="F102" s="71">
        <f t="shared" ref="F102:AR102" si="6">F101/$D$101</f>
        <v>3.1443700912408168E-2</v>
      </c>
      <c r="G102" s="71">
        <f t="shared" si="6"/>
        <v>3.1443700912408168E-2</v>
      </c>
      <c r="H102" s="71">
        <f t="shared" si="6"/>
        <v>3.5173254929097668E-2</v>
      </c>
      <c r="I102" s="71">
        <f t="shared" si="6"/>
        <v>3.5173254929097668E-2</v>
      </c>
      <c r="J102" s="71">
        <f t="shared" si="6"/>
        <v>3.6412421779695829E-2</v>
      </c>
      <c r="K102" s="71">
        <f t="shared" si="6"/>
        <v>1.9004793467669145E-2</v>
      </c>
      <c r="L102" s="71">
        <f t="shared" si="6"/>
        <v>1.5198819969252677E-2</v>
      </c>
      <c r="M102" s="71">
        <f t="shared" si="6"/>
        <v>2.4566173398731041E-2</v>
      </c>
      <c r="N102" s="71">
        <f t="shared" si="6"/>
        <v>3.0977080551722769E-2</v>
      </c>
      <c r="O102" s="71">
        <f t="shared" si="6"/>
        <v>2.9944924497855047E-2</v>
      </c>
      <c r="P102" s="71">
        <f t="shared" si="6"/>
        <v>1.0208154439228904E-2</v>
      </c>
      <c r="Q102" s="71">
        <f t="shared" si="6"/>
        <v>2.2486625917085636E-2</v>
      </c>
      <c r="R102" s="71">
        <f t="shared" si="6"/>
        <v>1.6791544315827064E-2</v>
      </c>
      <c r="S102" s="71">
        <f t="shared" si="6"/>
        <v>3.2387680297197553E-2</v>
      </c>
      <c r="T102" s="71">
        <f t="shared" si="6"/>
        <v>7.6226297588282152E-3</v>
      </c>
      <c r="U102" s="71">
        <f t="shared" si="6"/>
        <v>2.066383143666382E-2</v>
      </c>
      <c r="V102" s="71">
        <f t="shared" si="6"/>
        <v>2.066383143666382E-2</v>
      </c>
      <c r="W102" s="71">
        <f t="shared" si="6"/>
        <v>2.7701529944476732E-2</v>
      </c>
      <c r="X102" s="71">
        <f t="shared" si="6"/>
        <v>1.5198819969252677E-2</v>
      </c>
      <c r="Y102" s="71">
        <f t="shared" si="6"/>
        <v>1.5198819969252677E-2</v>
      </c>
      <c r="Z102" s="71">
        <f t="shared" si="6"/>
        <v>1.5198819969252677E-2</v>
      </c>
      <c r="AA102" s="71">
        <f t="shared" si="6"/>
        <v>4.0842450817276527E-2</v>
      </c>
      <c r="AB102" s="71">
        <f t="shared" si="6"/>
        <v>4.0842450817276527E-2</v>
      </c>
      <c r="AC102" s="71">
        <f t="shared" si="6"/>
        <v>4.0842450817276527E-2</v>
      </c>
      <c r="AD102" s="71">
        <f t="shared" si="6"/>
        <v>2.3023962696291506E-2</v>
      </c>
      <c r="AE102" s="71">
        <f t="shared" si="6"/>
        <v>1.3158589076652369E-2</v>
      </c>
      <c r="AF102" s="71">
        <f t="shared" si="6"/>
        <v>1.9053432178066067E-2</v>
      </c>
      <c r="AG102" s="71">
        <f t="shared" si="6"/>
        <v>2.2224089354605986E-2</v>
      </c>
      <c r="AH102" s="71">
        <f t="shared" si="6"/>
        <v>1.6791544315827064E-2</v>
      </c>
      <c r="AI102" s="71">
        <f t="shared" si="6"/>
        <v>2.7075312138258752E-2</v>
      </c>
      <c r="AJ102" s="71">
        <f t="shared" si="6"/>
        <v>2.7343126913127701E-2</v>
      </c>
      <c r="AK102" s="71">
        <f t="shared" si="6"/>
        <v>2.2022407081545799E-2</v>
      </c>
      <c r="AL102" s="71">
        <f t="shared" si="6"/>
        <v>2.9436383659826593E-2</v>
      </c>
      <c r="AM102" s="71">
        <f t="shared" si="6"/>
        <v>3.352309410612523E-2</v>
      </c>
      <c r="AN102" s="71">
        <f t="shared" si="6"/>
        <v>3.352309410612523E-2</v>
      </c>
      <c r="AO102" s="71">
        <f t="shared" si="6"/>
        <v>2.5122031437509278E-2</v>
      </c>
      <c r="AP102" s="71">
        <f t="shared" si="6"/>
        <v>2.4845881760424241E-2</v>
      </c>
      <c r="AQ102" s="71">
        <f t="shared" si="6"/>
        <v>3.296657195843803E-2</v>
      </c>
      <c r="AR102" s="71">
        <f t="shared" si="6"/>
        <v>1.5823576512265253E-2</v>
      </c>
      <c r="AS102" s="72"/>
      <c r="AT102" s="73"/>
      <c r="AU102" s="58"/>
    </row>
    <row r="103" spans="1:47" ht="10.5" customHeight="1" x14ac:dyDescent="0.2">
      <c r="A103" s="257" t="s">
        <v>3756</v>
      </c>
      <c r="B103" s="257"/>
      <c r="C103" s="257"/>
      <c r="D103" s="257"/>
      <c r="E103" s="71">
        <f>E102</f>
        <v>1.8079137451413579E-2</v>
      </c>
      <c r="F103" s="71">
        <f t="shared" ref="F103:AR103" si="7">E103+F102</f>
        <v>4.952283836382175E-2</v>
      </c>
      <c r="G103" s="71">
        <f t="shared" si="7"/>
        <v>8.0966539276229918E-2</v>
      </c>
      <c r="H103" s="71">
        <f t="shared" si="7"/>
        <v>0.11613979420532758</v>
      </c>
      <c r="I103" s="71">
        <f t="shared" si="7"/>
        <v>0.15131304913442525</v>
      </c>
      <c r="J103" s="71">
        <f t="shared" si="7"/>
        <v>0.18772547091412109</v>
      </c>
      <c r="K103" s="71">
        <f t="shared" si="7"/>
        <v>0.20673026438179024</v>
      </c>
      <c r="L103" s="71">
        <f t="shared" si="7"/>
        <v>0.22192908435104292</v>
      </c>
      <c r="M103" s="71">
        <f t="shared" si="7"/>
        <v>0.24649525774977396</v>
      </c>
      <c r="N103" s="71">
        <f t="shared" si="7"/>
        <v>0.27747233830149676</v>
      </c>
      <c r="O103" s="71">
        <f t="shared" si="7"/>
        <v>0.30741726279935178</v>
      </c>
      <c r="P103" s="74">
        <f t="shared" si="7"/>
        <v>0.31762541723858068</v>
      </c>
      <c r="Q103" s="71">
        <f t="shared" si="7"/>
        <v>0.34011204315566629</v>
      </c>
      <c r="R103" s="74">
        <f t="shared" si="7"/>
        <v>0.35690358747149337</v>
      </c>
      <c r="S103" s="71">
        <f t="shared" si="7"/>
        <v>0.38929126776869094</v>
      </c>
      <c r="T103" s="74">
        <f t="shared" si="7"/>
        <v>0.39691389752751915</v>
      </c>
      <c r="U103" s="71">
        <f t="shared" si="7"/>
        <v>0.41757772896418299</v>
      </c>
      <c r="V103" s="74">
        <f t="shared" si="7"/>
        <v>0.43824156040084683</v>
      </c>
      <c r="W103" s="71">
        <f t="shared" si="7"/>
        <v>0.46594309034532355</v>
      </c>
      <c r="X103" s="74">
        <f t="shared" si="7"/>
        <v>0.4811419103145762</v>
      </c>
      <c r="Y103" s="71">
        <f t="shared" si="7"/>
        <v>0.49634073028382886</v>
      </c>
      <c r="Z103" s="74">
        <f t="shared" si="7"/>
        <v>0.51153955025308151</v>
      </c>
      <c r="AA103" s="71">
        <f t="shared" si="7"/>
        <v>0.55238200107035806</v>
      </c>
      <c r="AB103" s="74">
        <f t="shared" si="7"/>
        <v>0.59322445188763462</v>
      </c>
      <c r="AC103" s="71">
        <f t="shared" si="7"/>
        <v>0.63406690270491117</v>
      </c>
      <c r="AD103" s="74">
        <f t="shared" si="7"/>
        <v>0.65709086540120265</v>
      </c>
      <c r="AE103" s="71">
        <f t="shared" si="7"/>
        <v>0.670249454477855</v>
      </c>
      <c r="AF103" s="74">
        <f t="shared" si="7"/>
        <v>0.6893028866559211</v>
      </c>
      <c r="AG103" s="71">
        <f t="shared" si="7"/>
        <v>0.71152697601052706</v>
      </c>
      <c r="AH103" s="74">
        <f t="shared" si="7"/>
        <v>0.72831852032635414</v>
      </c>
      <c r="AI103" s="71">
        <f t="shared" si="7"/>
        <v>0.75539383246461289</v>
      </c>
      <c r="AJ103" s="74">
        <f t="shared" si="7"/>
        <v>0.78273695937774057</v>
      </c>
      <c r="AK103" s="71">
        <f t="shared" si="7"/>
        <v>0.80475936645928636</v>
      </c>
      <c r="AL103" s="74">
        <f t="shared" si="7"/>
        <v>0.83419575011911296</v>
      </c>
      <c r="AM103" s="71">
        <f t="shared" si="7"/>
        <v>0.86771884422523815</v>
      </c>
      <c r="AN103" s="74">
        <f t="shared" si="7"/>
        <v>0.90124193833136335</v>
      </c>
      <c r="AO103" s="71">
        <f t="shared" si="7"/>
        <v>0.92636396976887259</v>
      </c>
      <c r="AP103" s="74">
        <f t="shared" si="7"/>
        <v>0.95120985152929682</v>
      </c>
      <c r="AQ103" s="71">
        <f t="shared" si="7"/>
        <v>0.98417642348773482</v>
      </c>
      <c r="AR103" s="74">
        <f t="shared" si="7"/>
        <v>1</v>
      </c>
      <c r="AS103" s="75"/>
      <c r="AT103" s="73"/>
      <c r="AU103" s="58"/>
    </row>
    <row r="104" spans="1:47" ht="10.5" customHeight="1" x14ac:dyDescent="0.25">
      <c r="A104" s="257" t="s">
        <v>3757</v>
      </c>
      <c r="B104" s="257"/>
      <c r="C104" s="257"/>
      <c r="D104" s="257"/>
      <c r="E104" s="69">
        <f>E101</f>
        <v>161705.52000000002</v>
      </c>
      <c r="F104" s="69">
        <f>E104+F101</f>
        <v>442947.92000000004</v>
      </c>
      <c r="G104" s="69">
        <f>F104+G101</f>
        <v>724190.32000000007</v>
      </c>
      <c r="H104" s="69">
        <f>G104+H101</f>
        <v>1038791.03</v>
      </c>
      <c r="I104" s="69">
        <f>H104+I101</f>
        <v>1353391.74</v>
      </c>
      <c r="J104" s="69">
        <f t="shared" ref="J104:O104" si="8">I104+J101</f>
        <v>1679075.9499999997</v>
      </c>
      <c r="K104" s="69">
        <f t="shared" si="8"/>
        <v>1849060.8299999996</v>
      </c>
      <c r="L104" s="69">
        <f t="shared" si="8"/>
        <v>1985003.8799999997</v>
      </c>
      <c r="M104" s="69">
        <f>L104+M101</f>
        <v>2204731.4999999995</v>
      </c>
      <c r="N104" s="69">
        <f t="shared" si="8"/>
        <v>2481800.2999999993</v>
      </c>
      <c r="O104" s="69">
        <f t="shared" si="8"/>
        <v>2749637.1699999995</v>
      </c>
      <c r="P104" s="76">
        <f>O104+P101</f>
        <v>2840942.1299999994</v>
      </c>
      <c r="Q104" s="69">
        <f t="shared" ref="Q104:AR104" si="9">P104+Q101</f>
        <v>3042069.6199999996</v>
      </c>
      <c r="R104" s="76">
        <f t="shared" si="9"/>
        <v>3192258.4999999995</v>
      </c>
      <c r="S104" s="69">
        <f t="shared" si="9"/>
        <v>3481944.1499999994</v>
      </c>
      <c r="T104" s="76">
        <f t="shared" si="9"/>
        <v>3550123.3599999994</v>
      </c>
      <c r="U104" s="69">
        <f t="shared" si="9"/>
        <v>3734947.1999999993</v>
      </c>
      <c r="V104" s="76">
        <f t="shared" si="9"/>
        <v>3919771.0399999991</v>
      </c>
      <c r="W104" s="69">
        <f t="shared" si="9"/>
        <v>4167542.2799999993</v>
      </c>
      <c r="X104" s="76">
        <f t="shared" si="9"/>
        <v>4303485.3299999991</v>
      </c>
      <c r="Y104" s="69">
        <f t="shared" si="9"/>
        <v>4439428.379999999</v>
      </c>
      <c r="Z104" s="76">
        <f t="shared" si="9"/>
        <v>4575371.4299999988</v>
      </c>
      <c r="AA104" s="69">
        <f t="shared" si="9"/>
        <v>4940679.2199999988</v>
      </c>
      <c r="AB104" s="76">
        <f t="shared" si="9"/>
        <v>5305987.0099999988</v>
      </c>
      <c r="AC104" s="69">
        <f t="shared" si="9"/>
        <v>5671294.7999999989</v>
      </c>
      <c r="AD104" s="76">
        <f t="shared" si="9"/>
        <v>5877228.3999999985</v>
      </c>
      <c r="AE104" s="69">
        <f t="shared" si="9"/>
        <v>5994922.9799999986</v>
      </c>
      <c r="AF104" s="76">
        <f t="shared" si="9"/>
        <v>6165342.8999999985</v>
      </c>
      <c r="AG104" s="69">
        <f t="shared" si="9"/>
        <v>6364122.1799999988</v>
      </c>
      <c r="AH104" s="76">
        <f t="shared" si="9"/>
        <v>6514311.0599999987</v>
      </c>
      <c r="AI104" s="69">
        <f t="shared" si="9"/>
        <v>6756481.209999999</v>
      </c>
      <c r="AJ104" s="76">
        <f t="shared" si="9"/>
        <v>7001046.7799999993</v>
      </c>
      <c r="AK104" s="69">
        <f t="shared" si="9"/>
        <v>7198022.1499999994</v>
      </c>
      <c r="AL104" s="76">
        <f t="shared" si="9"/>
        <v>7461310.4699999997</v>
      </c>
      <c r="AM104" s="69">
        <f t="shared" si="9"/>
        <v>7761151.6200000001</v>
      </c>
      <c r="AN104" s="76">
        <f t="shared" si="9"/>
        <v>8060992.7700000005</v>
      </c>
      <c r="AO104" s="69">
        <f t="shared" si="9"/>
        <v>8285692.1600000001</v>
      </c>
      <c r="AP104" s="76">
        <f t="shared" si="9"/>
        <v>8507921.5800000001</v>
      </c>
      <c r="AQ104" s="69">
        <f t="shared" si="9"/>
        <v>8802785.0199999996</v>
      </c>
      <c r="AR104" s="76">
        <f t="shared" si="9"/>
        <v>8944316.0899999999</v>
      </c>
      <c r="AS104" s="77"/>
    </row>
    <row r="105" spans="1:47" ht="15.75" customHeight="1" x14ac:dyDescent="0.25">
      <c r="A105" s="78"/>
      <c r="B105" s="78"/>
      <c r="C105" s="78"/>
      <c r="D105" s="78"/>
      <c r="E105" s="79"/>
      <c r="F105" s="79"/>
      <c r="G105" s="79"/>
      <c r="H105" s="79"/>
      <c r="I105" s="79"/>
      <c r="J105" s="79"/>
      <c r="K105" s="79"/>
      <c r="L105" s="79"/>
      <c r="M105" s="79"/>
      <c r="N105" s="79"/>
      <c r="O105" s="79"/>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row>
    <row r="106" spans="1:47" ht="15.75" customHeight="1" x14ac:dyDescent="0.25">
      <c r="A106" s="80"/>
      <c r="B106" s="258" t="s">
        <v>3758</v>
      </c>
      <c r="C106" s="258"/>
      <c r="D106" s="258"/>
      <c r="E106" s="80"/>
      <c r="F106" s="80"/>
      <c r="G106" s="80"/>
      <c r="H106" s="80"/>
      <c r="I106" s="80"/>
      <c r="J106" s="80"/>
      <c r="K106" s="80"/>
      <c r="L106" s="80"/>
      <c r="M106" s="80"/>
      <c r="N106" s="80"/>
      <c r="O106" s="80"/>
      <c r="P106" s="80"/>
      <c r="Q106" s="80"/>
      <c r="R106" s="80"/>
      <c r="S106" s="80"/>
      <c r="T106" s="80"/>
      <c r="U106" s="80"/>
      <c r="V106" s="80"/>
      <c r="W106" s="80"/>
      <c r="X106" s="80"/>
      <c r="Y106" s="80"/>
      <c r="Z106" s="80"/>
      <c r="AA106" s="80"/>
      <c r="AB106" s="80"/>
      <c r="AC106" s="80"/>
      <c r="AD106" s="80"/>
      <c r="AE106" s="80"/>
      <c r="AF106" s="80"/>
      <c r="AG106" s="80"/>
      <c r="AH106" s="80"/>
      <c r="AI106" s="80"/>
      <c r="AJ106" s="80"/>
      <c r="AK106" s="80"/>
      <c r="AL106" s="80"/>
      <c r="AM106" s="80"/>
      <c r="AN106" s="80"/>
      <c r="AO106" s="80"/>
      <c r="AP106" s="80"/>
      <c r="AQ106" s="80"/>
      <c r="AR106" s="80"/>
      <c r="AS106" s="80"/>
    </row>
    <row r="107" spans="1:47" ht="15.75" customHeight="1" thickBot="1" x14ac:dyDescent="0.3">
      <c r="A107" s="80"/>
      <c r="B107" s="259" t="s">
        <v>3759</v>
      </c>
      <c r="C107" s="259"/>
      <c r="D107" s="81">
        <f>D101-D41</f>
        <v>8404861.0799999982</v>
      </c>
      <c r="E107" s="246">
        <f>ROUND((E101*100)/$D$107,2)</f>
        <v>1.92</v>
      </c>
      <c r="F107" s="246">
        <f t="shared" ref="F107:AR107" si="10">ROUND((F101*100)/$D$107,2)</f>
        <v>3.35</v>
      </c>
      <c r="G107" s="246">
        <f t="shared" si="10"/>
        <v>3.35</v>
      </c>
      <c r="H107" s="246">
        <f t="shared" si="10"/>
        <v>3.74</v>
      </c>
      <c r="I107" s="246">
        <f t="shared" si="10"/>
        <v>3.74</v>
      </c>
      <c r="J107" s="246">
        <f t="shared" si="10"/>
        <v>3.87</v>
      </c>
      <c r="K107" s="246">
        <f t="shared" si="10"/>
        <v>2.02</v>
      </c>
      <c r="L107" s="246">
        <f t="shared" si="10"/>
        <v>1.62</v>
      </c>
      <c r="M107" s="246">
        <f t="shared" si="10"/>
        <v>2.61</v>
      </c>
      <c r="N107" s="246">
        <f t="shared" si="10"/>
        <v>3.3</v>
      </c>
      <c r="O107" s="246">
        <f t="shared" si="10"/>
        <v>3.19</v>
      </c>
      <c r="P107" s="246">
        <f t="shared" si="10"/>
        <v>1.0900000000000001</v>
      </c>
      <c r="Q107" s="246">
        <f>ROUND((Q101*100)/$D$107,2)</f>
        <v>2.39</v>
      </c>
      <c r="R107" s="246">
        <f t="shared" si="10"/>
        <v>1.79</v>
      </c>
      <c r="S107" s="246">
        <f t="shared" si="10"/>
        <v>3.45</v>
      </c>
      <c r="T107" s="246">
        <f t="shared" si="10"/>
        <v>0.81</v>
      </c>
      <c r="U107" s="246">
        <f t="shared" si="10"/>
        <v>2.2000000000000002</v>
      </c>
      <c r="V107" s="246">
        <f t="shared" si="10"/>
        <v>2.2000000000000002</v>
      </c>
      <c r="W107" s="246">
        <f t="shared" si="10"/>
        <v>2.95</v>
      </c>
      <c r="X107" s="246">
        <f t="shared" si="10"/>
        <v>1.62</v>
      </c>
      <c r="Y107" s="246">
        <f t="shared" si="10"/>
        <v>1.62</v>
      </c>
      <c r="Z107" s="246">
        <f t="shared" si="10"/>
        <v>1.62</v>
      </c>
      <c r="AA107" s="246">
        <f t="shared" si="10"/>
        <v>4.3499999999999996</v>
      </c>
      <c r="AB107" s="246">
        <f t="shared" si="10"/>
        <v>4.3499999999999996</v>
      </c>
      <c r="AC107" s="246">
        <f>ROUND((AC101*100)/$D$107,2)</f>
        <v>4.3499999999999996</v>
      </c>
      <c r="AD107" s="246">
        <f t="shared" si="10"/>
        <v>2.4500000000000002</v>
      </c>
      <c r="AE107" s="246">
        <f t="shared" si="10"/>
        <v>1.4</v>
      </c>
      <c r="AF107" s="246">
        <f t="shared" si="10"/>
        <v>2.0299999999999998</v>
      </c>
      <c r="AG107" s="246">
        <f t="shared" si="10"/>
        <v>2.37</v>
      </c>
      <c r="AH107" s="246">
        <f t="shared" si="10"/>
        <v>1.79</v>
      </c>
      <c r="AI107" s="246">
        <f t="shared" si="10"/>
        <v>2.88</v>
      </c>
      <c r="AJ107" s="246">
        <f t="shared" si="10"/>
        <v>2.91</v>
      </c>
      <c r="AK107" s="246">
        <f t="shared" si="10"/>
        <v>2.34</v>
      </c>
      <c r="AL107" s="246">
        <f t="shared" si="10"/>
        <v>3.13</v>
      </c>
      <c r="AM107" s="246">
        <f t="shared" si="10"/>
        <v>3.57</v>
      </c>
      <c r="AN107" s="246">
        <f t="shared" si="10"/>
        <v>3.57</v>
      </c>
      <c r="AO107" s="246">
        <f>ROUND((AO101*100)/$D$107,2)</f>
        <v>2.67</v>
      </c>
      <c r="AP107" s="246">
        <f t="shared" si="10"/>
        <v>2.64</v>
      </c>
      <c r="AQ107" s="246">
        <f t="shared" si="10"/>
        <v>3.51</v>
      </c>
      <c r="AR107" s="246">
        <f t="shared" si="10"/>
        <v>1.68</v>
      </c>
      <c r="AS107" s="82">
        <f t="shared" ref="AS107" si="11">ROUND((AS101-AS93)/$D$107,2)</f>
        <v>0</v>
      </c>
      <c r="AT107" s="83"/>
    </row>
    <row r="109" spans="1:47" x14ac:dyDescent="0.25">
      <c r="E109" s="83"/>
      <c r="F109" s="83"/>
      <c r="G109" s="83"/>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c r="AP109" s="83"/>
      <c r="AQ109" s="83"/>
      <c r="AR109" s="83"/>
    </row>
    <row r="110" spans="1:47" x14ac:dyDescent="0.25">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c r="AP110" s="83"/>
      <c r="AQ110" s="83"/>
      <c r="AR110" s="83"/>
    </row>
    <row r="111" spans="1:47" x14ac:dyDescent="0.25">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c r="AP111" s="83"/>
      <c r="AQ111" s="83"/>
      <c r="AR111" s="83"/>
    </row>
    <row r="114" spans="5:5" x14ac:dyDescent="0.25">
      <c r="E114" s="84"/>
    </row>
  </sheetData>
  <mergeCells count="162">
    <mergeCell ref="A1:P1"/>
    <mergeCell ref="A2:F3"/>
    <mergeCell ref="G2:J3"/>
    <mergeCell ref="K2:P3"/>
    <mergeCell ref="Q2:T3"/>
    <mergeCell ref="U2:X3"/>
    <mergeCell ref="Y2:AB3"/>
    <mergeCell ref="AC2:AF3"/>
    <mergeCell ref="AG2:AJ3"/>
    <mergeCell ref="AK2:AN3"/>
    <mergeCell ref="AO2:AR3"/>
    <mergeCell ref="E4:J4"/>
    <mergeCell ref="K4:T4"/>
    <mergeCell ref="U4:AB4"/>
    <mergeCell ref="AC4:AJ4"/>
    <mergeCell ref="AK4:AN4"/>
    <mergeCell ref="A10:A11"/>
    <mergeCell ref="B10:B11"/>
    <mergeCell ref="C10:C11"/>
    <mergeCell ref="A12:A13"/>
    <mergeCell ref="B12:B13"/>
    <mergeCell ref="C12:C13"/>
    <mergeCell ref="AO4:AR4"/>
    <mergeCell ref="A6:A7"/>
    <mergeCell ref="B6:B7"/>
    <mergeCell ref="C6:C7"/>
    <mergeCell ref="A8:A9"/>
    <mergeCell ref="B8:B9"/>
    <mergeCell ref="C8:C9"/>
    <mergeCell ref="A18:A19"/>
    <mergeCell ref="B18:B19"/>
    <mergeCell ref="C18:C19"/>
    <mergeCell ref="A20:A21"/>
    <mergeCell ref="B20:B21"/>
    <mergeCell ref="C20:C21"/>
    <mergeCell ref="A14:A15"/>
    <mergeCell ref="B14:B15"/>
    <mergeCell ref="C14:C15"/>
    <mergeCell ref="A16:A17"/>
    <mergeCell ref="B16:B17"/>
    <mergeCell ref="C16:C17"/>
    <mergeCell ref="A26:A27"/>
    <mergeCell ref="B26:B27"/>
    <mergeCell ref="C26:C27"/>
    <mergeCell ref="A28:A29"/>
    <mergeCell ref="B28:B29"/>
    <mergeCell ref="C28:C29"/>
    <mergeCell ref="A22:A23"/>
    <mergeCell ref="B22:B23"/>
    <mergeCell ref="C22:C23"/>
    <mergeCell ref="A24:A25"/>
    <mergeCell ref="B24:B25"/>
    <mergeCell ref="C24:C25"/>
    <mergeCell ref="A34:A35"/>
    <mergeCell ref="B34:B35"/>
    <mergeCell ref="C34:C35"/>
    <mergeCell ref="A36:A37"/>
    <mergeCell ref="B36:B37"/>
    <mergeCell ref="C36:C37"/>
    <mergeCell ref="A30:A31"/>
    <mergeCell ref="B30:B31"/>
    <mergeCell ref="C30:C31"/>
    <mergeCell ref="A32:A33"/>
    <mergeCell ref="B32:B33"/>
    <mergeCell ref="C32:C33"/>
    <mergeCell ref="A42:A43"/>
    <mergeCell ref="B42:B43"/>
    <mergeCell ref="C42:C43"/>
    <mergeCell ref="A44:A45"/>
    <mergeCell ref="B44:B45"/>
    <mergeCell ref="C44:C45"/>
    <mergeCell ref="A38:A39"/>
    <mergeCell ref="B38:B39"/>
    <mergeCell ref="C38:C39"/>
    <mergeCell ref="A40:A41"/>
    <mergeCell ref="B40:B41"/>
    <mergeCell ref="C40:C41"/>
    <mergeCell ref="A50:A51"/>
    <mergeCell ref="B50:B51"/>
    <mergeCell ref="C50:C51"/>
    <mergeCell ref="A52:A53"/>
    <mergeCell ref="B52:B53"/>
    <mergeCell ref="C52:C53"/>
    <mergeCell ref="A46:A47"/>
    <mergeCell ref="B46:B47"/>
    <mergeCell ref="C46:C47"/>
    <mergeCell ref="A48:A49"/>
    <mergeCell ref="B48:B49"/>
    <mergeCell ref="C48:C49"/>
    <mergeCell ref="A58:A59"/>
    <mergeCell ref="B58:B59"/>
    <mergeCell ref="C58:C59"/>
    <mergeCell ref="A60:A61"/>
    <mergeCell ref="B60:B61"/>
    <mergeCell ref="C60:C61"/>
    <mergeCell ref="A54:A55"/>
    <mergeCell ref="B54:B55"/>
    <mergeCell ref="C54:C55"/>
    <mergeCell ref="A56:A57"/>
    <mergeCell ref="B56:B57"/>
    <mergeCell ref="C56:C57"/>
    <mergeCell ref="E64:AS65"/>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101:B101"/>
    <mergeCell ref="A102:D102"/>
    <mergeCell ref="A103:D103"/>
    <mergeCell ref="A104:D104"/>
    <mergeCell ref="B106:D106"/>
    <mergeCell ref="B107:C107"/>
    <mergeCell ref="A94:A95"/>
    <mergeCell ref="B94:B95"/>
    <mergeCell ref="C94:C95"/>
    <mergeCell ref="A96:A97"/>
    <mergeCell ref="B96:B97"/>
    <mergeCell ref="C96:C97"/>
  </mergeCells>
  <conditionalFormatting sqref="E43:AR43 E45:AR45 E47:AR47 E49:AR49 E51:AR51 E53:AR53 E55:AR55 E57:AR57 E59:AR59 E61:AR61 E63:AR63 E67:AR67 E69:AR69 E71:AR71 E73:AR73 E75:AR75 E77:AR77 E79:AR79 E81:AR81 E83:AR83 E85:AR85 E87:AR87 E89:AR89 E91:AR91 E93:AR93 E7:AR7 E11:AR11 E13:AR13 E15:AR15 E17:AR17 E19:AR19 E21:AR21 E23:AR23 E25:AR25 E27:AR27 E29:AR29 E31:AR31 E33:AR33 E35:AR35 E37:AR37 E41:AR41">
    <cfRule type="expression" dxfId="151" priority="149">
      <formula>IF(AND(E6&lt;&gt;0,E7&lt;=1),TRUE,FALSE)</formula>
    </cfRule>
  </conditionalFormatting>
  <conditionalFormatting sqref="E98:AR100">
    <cfRule type="expression" dxfId="150" priority="148">
      <formula>IF(AND(E97&lt;&gt;0,E98&lt;=1),TRUE,FALSE)</formula>
    </cfRule>
  </conditionalFormatting>
  <conditionalFormatting sqref="E98:AR100">
    <cfRule type="expression" dxfId="149" priority="147">
      <formula>IF(AND(E97&lt;&gt;0,E98&lt;=1),TRUE,FALSE)</formula>
    </cfRule>
  </conditionalFormatting>
  <conditionalFormatting sqref="E95:AR95 E97:AR97">
    <cfRule type="expression" dxfId="148" priority="146">
      <formula>IF(AND(E94&lt;&gt;0,E95&lt;=1),TRUE,FALSE)</formula>
    </cfRule>
  </conditionalFormatting>
  <conditionalFormatting sqref="E95:AR95 E97:AR97">
    <cfRule type="expression" dxfId="147" priority="145">
      <formula>IF(AND(E94&lt;&gt;0,E95&lt;=1),TRUE,FALSE)</formula>
    </cfRule>
  </conditionalFormatting>
  <conditionalFormatting sqref="E43:AR43 E47:AR47 E51:AR51 E55:AR55 E57:AR57 E59:AR59 E67:AR67 E69:AR69 E73:AR73 E75:AR75 E77:AR77 E79:AR79 E81:AR81 E83:AR83 E85:AR85 E87:AR87 E89:AR89 E91:AR91 E93:AR93 E45:AR45 E49:AR49 E53:AR53 E61:AR61 E63:AR63 E71:AR71 E11:AR11 E13:AR13 E15:AR15 E17:AR17 E19:AR19 E23:AR23 E25:AR25 E27:AR27 E29:AR29 E31:AR31 E33:AR33 E35:AR35 E37:AR37 E41:AR41 E21:AR21">
    <cfRule type="expression" dxfId="146" priority="144">
      <formula>IF(AND(E10&lt;&gt;0,E11&lt;=1),TRUE,FALSE)</formula>
    </cfRule>
  </conditionalFormatting>
  <conditionalFormatting sqref="E43:AR43 E47:AR47 E51:AR51 E55:AR55 E57:AR57 E59:AR59 E67:AR67 E69:AR69 E73:AR73 E75:AR75 E77:AR77 E79:AR79 E81:AR81 E83:AR83 E85:AR85 E87:AR87 E89:AR89 E91:AR91 E93:AR93 E45:AR45 E49:AR49 E53:AR53 E61:AR61 E63:AR63 E71:AR71 E11:AR11 E13:AR13 E15:AR15 E17:AR17 E19:AR19 E23:AR23 E25:AR25 E27:AR27 E29:AR29 E31:AR31 E33:AR33 E35:AR35 E37:AR37 E41:AR41 E21:AR21">
    <cfRule type="expression" dxfId="145" priority="143">
      <formula>IF(AND(E10&lt;&gt;0,E11&lt;=1),TRUE,FALSE)</formula>
    </cfRule>
  </conditionalFormatting>
  <conditionalFormatting sqref="E64">
    <cfRule type="expression" dxfId="144" priority="150">
      <formula>IF(AND(#REF!&lt;&gt;0,E64&lt;=1),TRUE,FALSE)</formula>
    </cfRule>
  </conditionalFormatting>
  <conditionalFormatting sqref="E9:AR9">
    <cfRule type="expression" dxfId="143" priority="142">
      <formula>IF(AND(E8&lt;&gt;0,E9&lt;=1),TRUE,FALSE)</formula>
    </cfRule>
  </conditionalFormatting>
  <conditionalFormatting sqref="E39:AR39">
    <cfRule type="expression" dxfId="142" priority="141">
      <formula>IF(AND(E38&lt;&gt;0,E39&lt;=1),TRUE,FALSE)</formula>
    </cfRule>
  </conditionalFormatting>
  <conditionalFormatting sqref="E39:AR39">
    <cfRule type="expression" dxfId="141" priority="140">
      <formula>IF(AND(E38&lt;&gt;0,E39&lt;=1),TRUE,FALSE)</formula>
    </cfRule>
  </conditionalFormatting>
  <conditionalFormatting sqref="E39:AR39">
    <cfRule type="expression" dxfId="140" priority="139">
      <formula>IF(AND(E38&lt;&gt;0,E39&lt;=1),TRUE,FALSE)</formula>
    </cfRule>
  </conditionalFormatting>
  <conditionalFormatting sqref="E6:AN6">
    <cfRule type="expression" dxfId="139" priority="138">
      <formula>IF(E6=0,TRUE,FALSE)</formula>
    </cfRule>
  </conditionalFormatting>
  <conditionalFormatting sqref="AO6:AR6">
    <cfRule type="expression" dxfId="138" priority="137">
      <formula>IF(AO6=0,TRUE,FALSE)</formula>
    </cfRule>
  </conditionalFormatting>
  <conditionalFormatting sqref="E8:U8">
    <cfRule type="expression" dxfId="137" priority="136">
      <formula>IF(E8=0,TRUE,FALSE)</formula>
    </cfRule>
  </conditionalFormatting>
  <conditionalFormatting sqref="E8:U8">
    <cfRule type="expression" dxfId="136" priority="135">
      <formula>IF(E8=0,TRUE,FALSE)</formula>
    </cfRule>
  </conditionalFormatting>
  <conditionalFormatting sqref="E8:U8">
    <cfRule type="expression" dxfId="135" priority="134">
      <formula>IF(E8=0,TRUE,FALSE)</formula>
    </cfRule>
  </conditionalFormatting>
  <conditionalFormatting sqref="V8:AN8">
    <cfRule type="expression" dxfId="134" priority="133">
      <formula>IF(V8=0,TRUE,FALSE)</formula>
    </cfRule>
  </conditionalFormatting>
  <conditionalFormatting sqref="V8:AN8">
    <cfRule type="expression" dxfId="133" priority="132">
      <formula>IF(V8=0,TRUE,FALSE)</formula>
    </cfRule>
  </conditionalFormatting>
  <conditionalFormatting sqref="V8:AN8">
    <cfRule type="expression" dxfId="132" priority="131">
      <formula>IF(V8=0,TRUE,FALSE)</formula>
    </cfRule>
  </conditionalFormatting>
  <conditionalFormatting sqref="AO8:AR8">
    <cfRule type="expression" dxfId="131" priority="130">
      <formula>IF(AO8=0,TRUE,FALSE)</formula>
    </cfRule>
  </conditionalFormatting>
  <conditionalFormatting sqref="AO8:AR8">
    <cfRule type="expression" dxfId="130" priority="129">
      <formula>IF(AO8=0,TRUE,FALSE)</formula>
    </cfRule>
  </conditionalFormatting>
  <conditionalFormatting sqref="AO8:AR8">
    <cfRule type="expression" dxfId="129" priority="128">
      <formula>IF(AO8=0,TRUE,FALSE)</formula>
    </cfRule>
  </conditionalFormatting>
  <conditionalFormatting sqref="E10:U10">
    <cfRule type="expression" dxfId="128" priority="127">
      <formula>IF(E10=0,TRUE,FALSE)</formula>
    </cfRule>
  </conditionalFormatting>
  <conditionalFormatting sqref="E10:U10">
    <cfRule type="expression" dxfId="127" priority="126">
      <formula>IF(E10=0,TRUE,FALSE)</formula>
    </cfRule>
  </conditionalFormatting>
  <conditionalFormatting sqref="E10:U10">
    <cfRule type="expression" dxfId="126" priority="125">
      <formula>IF(E10=0,TRUE,FALSE)</formula>
    </cfRule>
  </conditionalFormatting>
  <conditionalFormatting sqref="V10:AN10">
    <cfRule type="expression" dxfId="125" priority="124">
      <formula>IF(V10=0,TRUE,FALSE)</formula>
    </cfRule>
  </conditionalFormatting>
  <conditionalFormatting sqref="V10:AN10">
    <cfRule type="expression" dxfId="124" priority="123">
      <formula>IF(V10=0,TRUE,FALSE)</formula>
    </cfRule>
  </conditionalFormatting>
  <conditionalFormatting sqref="V10:AN10">
    <cfRule type="expression" dxfId="123" priority="122">
      <formula>IF(V10=0,TRUE,FALSE)</formula>
    </cfRule>
  </conditionalFormatting>
  <conditionalFormatting sqref="AO10:AR10">
    <cfRule type="expression" dxfId="122" priority="121">
      <formula>IF(AO10=0,TRUE,FALSE)</formula>
    </cfRule>
  </conditionalFormatting>
  <conditionalFormatting sqref="AO10:AR10">
    <cfRule type="expression" dxfId="121" priority="120">
      <formula>IF(AO10=0,TRUE,FALSE)</formula>
    </cfRule>
  </conditionalFormatting>
  <conditionalFormatting sqref="AO10:AR10">
    <cfRule type="expression" dxfId="120" priority="119">
      <formula>IF(AO10=0,TRUE,FALSE)</formula>
    </cfRule>
  </conditionalFormatting>
  <conditionalFormatting sqref="E12:U12">
    <cfRule type="expression" dxfId="119" priority="118">
      <formula>IF(E12=0,TRUE,FALSE)</formula>
    </cfRule>
  </conditionalFormatting>
  <conditionalFormatting sqref="E12:U12">
    <cfRule type="expression" dxfId="118" priority="117">
      <formula>IF(E12=0,TRUE,FALSE)</formula>
    </cfRule>
  </conditionalFormatting>
  <conditionalFormatting sqref="E12:U12">
    <cfRule type="expression" dxfId="117" priority="116">
      <formula>IF(E12=0,TRUE,FALSE)</formula>
    </cfRule>
  </conditionalFormatting>
  <conditionalFormatting sqref="V12:AN12">
    <cfRule type="expression" dxfId="116" priority="115">
      <formula>IF(V12=0,TRUE,FALSE)</formula>
    </cfRule>
  </conditionalFormatting>
  <conditionalFormatting sqref="V12:AN12">
    <cfRule type="expression" dxfId="115" priority="114">
      <formula>IF(V12=0,TRUE,FALSE)</formula>
    </cfRule>
  </conditionalFormatting>
  <conditionalFormatting sqref="V12:AN12">
    <cfRule type="expression" dxfId="114" priority="113">
      <formula>IF(V12=0,TRUE,FALSE)</formula>
    </cfRule>
  </conditionalFormatting>
  <conditionalFormatting sqref="AO12:AR12">
    <cfRule type="expression" dxfId="113" priority="112">
      <formula>IF(AO12=0,TRUE,FALSE)</formula>
    </cfRule>
  </conditionalFormatting>
  <conditionalFormatting sqref="AO12:AR12">
    <cfRule type="expression" dxfId="112" priority="111">
      <formula>IF(AO12=0,TRUE,FALSE)</formula>
    </cfRule>
  </conditionalFormatting>
  <conditionalFormatting sqref="AO12:AR12">
    <cfRule type="expression" dxfId="111" priority="110">
      <formula>IF(AO12=0,TRUE,FALSE)</formula>
    </cfRule>
  </conditionalFormatting>
  <conditionalFormatting sqref="E14:U14">
    <cfRule type="expression" dxfId="110" priority="109">
      <formula>IF(E14=0,TRUE,FALSE)</formula>
    </cfRule>
  </conditionalFormatting>
  <conditionalFormatting sqref="E14:U14">
    <cfRule type="expression" dxfId="109" priority="108">
      <formula>IF(E14=0,TRUE,FALSE)</formula>
    </cfRule>
  </conditionalFormatting>
  <conditionalFormatting sqref="E14:U14">
    <cfRule type="expression" dxfId="108" priority="107">
      <formula>IF(E14=0,TRUE,FALSE)</formula>
    </cfRule>
  </conditionalFormatting>
  <conditionalFormatting sqref="V14:AN14">
    <cfRule type="expression" dxfId="107" priority="106">
      <formula>IF(V14=0,TRUE,FALSE)</formula>
    </cfRule>
  </conditionalFormatting>
  <conditionalFormatting sqref="V14:AN14">
    <cfRule type="expression" dxfId="106" priority="105">
      <formula>IF(V14=0,TRUE,FALSE)</formula>
    </cfRule>
  </conditionalFormatting>
  <conditionalFormatting sqref="V14:AN14">
    <cfRule type="expression" dxfId="105" priority="104">
      <formula>IF(V14=0,TRUE,FALSE)</formula>
    </cfRule>
  </conditionalFormatting>
  <conditionalFormatting sqref="AO14:AR14">
    <cfRule type="expression" dxfId="104" priority="103">
      <formula>IF(AO14=0,TRUE,FALSE)</formula>
    </cfRule>
  </conditionalFormatting>
  <conditionalFormatting sqref="AO14:AR14">
    <cfRule type="expression" dxfId="103" priority="102">
      <formula>IF(AO14=0,TRUE,FALSE)</formula>
    </cfRule>
  </conditionalFormatting>
  <conditionalFormatting sqref="AO14:AR14">
    <cfRule type="expression" dxfId="102" priority="101">
      <formula>IF(AO14=0,TRUE,FALSE)</formula>
    </cfRule>
  </conditionalFormatting>
  <conditionalFormatting sqref="E16:U16">
    <cfRule type="expression" dxfId="101" priority="100">
      <formula>IF(E16=0,TRUE,FALSE)</formula>
    </cfRule>
  </conditionalFormatting>
  <conditionalFormatting sqref="E16:U16">
    <cfRule type="expression" dxfId="100" priority="99">
      <formula>IF(E16=0,TRUE,FALSE)</formula>
    </cfRule>
  </conditionalFormatting>
  <conditionalFormatting sqref="E16:U16">
    <cfRule type="expression" dxfId="99" priority="98">
      <formula>IF(E16=0,TRUE,FALSE)</formula>
    </cfRule>
  </conditionalFormatting>
  <conditionalFormatting sqref="V16:AN16">
    <cfRule type="expression" dxfId="98" priority="97">
      <formula>IF(V16=0,TRUE,FALSE)</formula>
    </cfRule>
  </conditionalFormatting>
  <conditionalFormatting sqref="V16:AN16">
    <cfRule type="expression" dxfId="97" priority="96">
      <formula>IF(V16=0,TRUE,FALSE)</formula>
    </cfRule>
  </conditionalFormatting>
  <conditionalFormatting sqref="V16:AN16">
    <cfRule type="expression" dxfId="96" priority="95">
      <formula>IF(V16=0,TRUE,FALSE)</formula>
    </cfRule>
  </conditionalFormatting>
  <conditionalFormatting sqref="AO16:AR16">
    <cfRule type="expression" dxfId="95" priority="94">
      <formula>IF(AO16=0,TRUE,FALSE)</formula>
    </cfRule>
  </conditionalFormatting>
  <conditionalFormatting sqref="AO16:AR16">
    <cfRule type="expression" dxfId="94" priority="93">
      <formula>IF(AO16=0,TRUE,FALSE)</formula>
    </cfRule>
  </conditionalFormatting>
  <conditionalFormatting sqref="AO16:AR16">
    <cfRule type="expression" dxfId="93" priority="92">
      <formula>IF(AO16=0,TRUE,FALSE)</formula>
    </cfRule>
  </conditionalFormatting>
  <conditionalFormatting sqref="E18:U18">
    <cfRule type="expression" dxfId="92" priority="91">
      <formula>IF(E18=0,TRUE,FALSE)</formula>
    </cfRule>
  </conditionalFormatting>
  <conditionalFormatting sqref="E18:U18">
    <cfRule type="expression" dxfId="91" priority="90">
      <formula>IF(E18=0,TRUE,FALSE)</formula>
    </cfRule>
  </conditionalFormatting>
  <conditionalFormatting sqref="E18:U18">
    <cfRule type="expression" dxfId="90" priority="89">
      <formula>IF(E18=0,TRUE,FALSE)</formula>
    </cfRule>
  </conditionalFormatting>
  <conditionalFormatting sqref="V18:AN18">
    <cfRule type="expression" dxfId="89" priority="88">
      <formula>IF(V18=0,TRUE,FALSE)</formula>
    </cfRule>
  </conditionalFormatting>
  <conditionalFormatting sqref="V18:AN18">
    <cfRule type="expression" dxfId="88" priority="87">
      <formula>IF(V18=0,TRUE,FALSE)</formula>
    </cfRule>
  </conditionalFormatting>
  <conditionalFormatting sqref="V18:AN18">
    <cfRule type="expression" dxfId="87" priority="86">
      <formula>IF(V18=0,TRUE,FALSE)</formula>
    </cfRule>
  </conditionalFormatting>
  <conditionalFormatting sqref="AO18:AR18">
    <cfRule type="expression" dxfId="86" priority="85">
      <formula>IF(AO18=0,TRUE,FALSE)</formula>
    </cfRule>
  </conditionalFormatting>
  <conditionalFormatting sqref="AO18:AR18">
    <cfRule type="expression" dxfId="85" priority="84">
      <formula>IF(AO18=0,TRUE,FALSE)</formula>
    </cfRule>
  </conditionalFormatting>
  <conditionalFormatting sqref="AO18:AR18">
    <cfRule type="expression" dxfId="84" priority="83">
      <formula>IF(AO18=0,TRUE,FALSE)</formula>
    </cfRule>
  </conditionalFormatting>
  <conditionalFormatting sqref="E20:U20">
    <cfRule type="expression" dxfId="83" priority="82">
      <formula>IF(E20=0,TRUE,FALSE)</formula>
    </cfRule>
  </conditionalFormatting>
  <conditionalFormatting sqref="E20:U20">
    <cfRule type="expression" dxfId="82" priority="81">
      <formula>IF(E20=0,TRUE,FALSE)</formula>
    </cfRule>
  </conditionalFormatting>
  <conditionalFormatting sqref="E20:U20">
    <cfRule type="expression" dxfId="81" priority="80">
      <formula>IF(E20=0,TRUE,FALSE)</formula>
    </cfRule>
  </conditionalFormatting>
  <conditionalFormatting sqref="V20:AN20">
    <cfRule type="expression" dxfId="80" priority="79">
      <formula>IF(V20=0,TRUE,FALSE)</formula>
    </cfRule>
  </conditionalFormatting>
  <conditionalFormatting sqref="V20:AN20">
    <cfRule type="expression" dxfId="79" priority="78">
      <formula>IF(V20=0,TRUE,FALSE)</formula>
    </cfRule>
  </conditionalFormatting>
  <conditionalFormatting sqref="V20:AN20">
    <cfRule type="expression" dxfId="78" priority="77">
      <formula>IF(V20=0,TRUE,FALSE)</formula>
    </cfRule>
  </conditionalFormatting>
  <conditionalFormatting sqref="AO20:AR20">
    <cfRule type="expression" dxfId="77" priority="76">
      <formula>IF(AO20=0,TRUE,FALSE)</formula>
    </cfRule>
  </conditionalFormatting>
  <conditionalFormatting sqref="AO20:AR20">
    <cfRule type="expression" dxfId="76" priority="75">
      <formula>IF(AO20=0,TRUE,FALSE)</formula>
    </cfRule>
  </conditionalFormatting>
  <conditionalFormatting sqref="AO20:AR20">
    <cfRule type="expression" dxfId="75" priority="74">
      <formula>IF(AO20=0,TRUE,FALSE)</formula>
    </cfRule>
  </conditionalFormatting>
  <conditionalFormatting sqref="E22:U22">
    <cfRule type="expression" dxfId="74" priority="73">
      <formula>IF(E22=0,TRUE,FALSE)</formula>
    </cfRule>
  </conditionalFormatting>
  <conditionalFormatting sqref="E22:U22">
    <cfRule type="expression" dxfId="73" priority="72">
      <formula>IF(E22=0,TRUE,FALSE)</formula>
    </cfRule>
  </conditionalFormatting>
  <conditionalFormatting sqref="E22:U22">
    <cfRule type="expression" dxfId="72" priority="71">
      <formula>IF(E22=0,TRUE,FALSE)</formula>
    </cfRule>
  </conditionalFormatting>
  <conditionalFormatting sqref="V22:AN22">
    <cfRule type="expression" dxfId="71" priority="70">
      <formula>IF(V22=0,TRUE,FALSE)</formula>
    </cfRule>
  </conditionalFormatting>
  <conditionalFormatting sqref="V22:AN22">
    <cfRule type="expression" dxfId="70" priority="69">
      <formula>IF(V22=0,TRUE,FALSE)</formula>
    </cfRule>
  </conditionalFormatting>
  <conditionalFormatting sqref="V22:AN22">
    <cfRule type="expression" dxfId="69" priority="68">
      <formula>IF(V22=0,TRUE,FALSE)</formula>
    </cfRule>
  </conditionalFormatting>
  <conditionalFormatting sqref="AO22:AR22">
    <cfRule type="expression" dxfId="68" priority="67">
      <formula>IF(AO22=0,TRUE,FALSE)</formula>
    </cfRule>
  </conditionalFormatting>
  <conditionalFormatting sqref="AO22:AR22">
    <cfRule type="expression" dxfId="67" priority="66">
      <formula>IF(AO22=0,TRUE,FALSE)</formula>
    </cfRule>
  </conditionalFormatting>
  <conditionalFormatting sqref="AO22:AR22">
    <cfRule type="expression" dxfId="66" priority="65">
      <formula>IF(AO22=0,TRUE,FALSE)</formula>
    </cfRule>
  </conditionalFormatting>
  <conditionalFormatting sqref="E24:U24">
    <cfRule type="expression" dxfId="65" priority="64">
      <formula>IF(E24=0,TRUE,FALSE)</formula>
    </cfRule>
  </conditionalFormatting>
  <conditionalFormatting sqref="E24:U24">
    <cfRule type="expression" dxfId="64" priority="63">
      <formula>IF(E24=0,TRUE,FALSE)</formula>
    </cfRule>
  </conditionalFormatting>
  <conditionalFormatting sqref="E24:U24">
    <cfRule type="expression" dxfId="63" priority="62">
      <formula>IF(E24=0,TRUE,FALSE)</formula>
    </cfRule>
  </conditionalFormatting>
  <conditionalFormatting sqref="V24:AN24">
    <cfRule type="expression" dxfId="62" priority="61">
      <formula>IF(V24=0,TRUE,FALSE)</formula>
    </cfRule>
  </conditionalFormatting>
  <conditionalFormatting sqref="V24:AN24">
    <cfRule type="expression" dxfId="61" priority="60">
      <formula>IF(V24=0,TRUE,FALSE)</formula>
    </cfRule>
  </conditionalFormatting>
  <conditionalFormatting sqref="V24:AN24">
    <cfRule type="expression" dxfId="60" priority="59">
      <formula>IF(V24=0,TRUE,FALSE)</formula>
    </cfRule>
  </conditionalFormatting>
  <conditionalFormatting sqref="AO24:AR24">
    <cfRule type="expression" dxfId="59" priority="58">
      <formula>IF(AO24=0,TRUE,FALSE)</formula>
    </cfRule>
  </conditionalFormatting>
  <conditionalFormatting sqref="AO24:AR24">
    <cfRule type="expression" dxfId="58" priority="57">
      <formula>IF(AO24=0,TRUE,FALSE)</formula>
    </cfRule>
  </conditionalFormatting>
  <conditionalFormatting sqref="AO24:AR24">
    <cfRule type="expression" dxfId="57" priority="56">
      <formula>IF(AO24=0,TRUE,FALSE)</formula>
    </cfRule>
  </conditionalFormatting>
  <conditionalFormatting sqref="E26:U26">
    <cfRule type="expression" dxfId="56" priority="55">
      <formula>IF(E26=0,TRUE,FALSE)</formula>
    </cfRule>
  </conditionalFormatting>
  <conditionalFormatting sqref="E26:U26">
    <cfRule type="expression" dxfId="55" priority="54">
      <formula>IF(E26=0,TRUE,FALSE)</formula>
    </cfRule>
  </conditionalFormatting>
  <conditionalFormatting sqref="E26:U26">
    <cfRule type="expression" dxfId="54" priority="53">
      <formula>IF(E26=0,TRUE,FALSE)</formula>
    </cfRule>
  </conditionalFormatting>
  <conditionalFormatting sqref="V26:AN26">
    <cfRule type="expression" dxfId="53" priority="52">
      <formula>IF(V26=0,TRUE,FALSE)</formula>
    </cfRule>
  </conditionalFormatting>
  <conditionalFormatting sqref="V26:AN26">
    <cfRule type="expression" dxfId="52" priority="51">
      <formula>IF(V26=0,TRUE,FALSE)</formula>
    </cfRule>
  </conditionalFormatting>
  <conditionalFormatting sqref="V26:AN26">
    <cfRule type="expression" dxfId="51" priority="50">
      <formula>IF(V26=0,TRUE,FALSE)</formula>
    </cfRule>
  </conditionalFormatting>
  <conditionalFormatting sqref="AO26:AR26">
    <cfRule type="expression" dxfId="50" priority="49">
      <formula>IF(AO26=0,TRUE,FALSE)</formula>
    </cfRule>
  </conditionalFormatting>
  <conditionalFormatting sqref="AO26:AR26">
    <cfRule type="expression" dxfId="49" priority="48">
      <formula>IF(AO26=0,TRUE,FALSE)</formula>
    </cfRule>
  </conditionalFormatting>
  <conditionalFormatting sqref="AO26:AR26">
    <cfRule type="expression" dxfId="48" priority="47">
      <formula>IF(AO26=0,TRUE,FALSE)</formula>
    </cfRule>
  </conditionalFormatting>
  <conditionalFormatting sqref="E28:U28">
    <cfRule type="expression" dxfId="47" priority="46">
      <formula>IF(E28=0,TRUE,FALSE)</formula>
    </cfRule>
  </conditionalFormatting>
  <conditionalFormatting sqref="E28:U28">
    <cfRule type="expression" dxfId="46" priority="45">
      <formula>IF(E28=0,TRUE,FALSE)</formula>
    </cfRule>
  </conditionalFormatting>
  <conditionalFormatting sqref="E28:U28">
    <cfRule type="expression" dxfId="45" priority="44">
      <formula>IF(E28=0,TRUE,FALSE)</formula>
    </cfRule>
  </conditionalFormatting>
  <conditionalFormatting sqref="V28:AN28">
    <cfRule type="expression" dxfId="44" priority="43">
      <formula>IF(V28=0,TRUE,FALSE)</formula>
    </cfRule>
  </conditionalFormatting>
  <conditionalFormatting sqref="V28:AN28">
    <cfRule type="expression" dxfId="43" priority="42">
      <formula>IF(V28=0,TRUE,FALSE)</formula>
    </cfRule>
  </conditionalFormatting>
  <conditionalFormatting sqref="V28:AN28">
    <cfRule type="expression" dxfId="42" priority="41">
      <formula>IF(V28=0,TRUE,FALSE)</formula>
    </cfRule>
  </conditionalFormatting>
  <conditionalFormatting sqref="AO28:AR28">
    <cfRule type="expression" dxfId="41" priority="40">
      <formula>IF(AO28=0,TRUE,FALSE)</formula>
    </cfRule>
  </conditionalFormatting>
  <conditionalFormatting sqref="AO28:AR28">
    <cfRule type="expression" dxfId="40" priority="39">
      <formula>IF(AO28=0,TRUE,FALSE)</formula>
    </cfRule>
  </conditionalFormatting>
  <conditionalFormatting sqref="AO28:AR28">
    <cfRule type="expression" dxfId="39" priority="38">
      <formula>IF(AO28=0,TRUE,FALSE)</formula>
    </cfRule>
  </conditionalFormatting>
  <conditionalFormatting sqref="E30:U30">
    <cfRule type="expression" dxfId="38" priority="37">
      <formula>IF(E30=0,TRUE,FALSE)</formula>
    </cfRule>
  </conditionalFormatting>
  <conditionalFormatting sqref="E30:U30">
    <cfRule type="expression" dxfId="37" priority="36">
      <formula>IF(E30=0,TRUE,FALSE)</formula>
    </cfRule>
  </conditionalFormatting>
  <conditionalFormatting sqref="E30:U30">
    <cfRule type="expression" dxfId="36" priority="35">
      <formula>IF(E30=0,TRUE,FALSE)</formula>
    </cfRule>
  </conditionalFormatting>
  <conditionalFormatting sqref="V30:AN30">
    <cfRule type="expression" dxfId="35" priority="34">
      <formula>IF(V30=0,TRUE,FALSE)</formula>
    </cfRule>
  </conditionalFormatting>
  <conditionalFormatting sqref="V30:AN30">
    <cfRule type="expression" dxfId="34" priority="33">
      <formula>IF(V30=0,TRUE,FALSE)</formula>
    </cfRule>
  </conditionalFormatting>
  <conditionalFormatting sqref="V30:AN30">
    <cfRule type="expression" dxfId="33" priority="32">
      <formula>IF(V30=0,TRUE,FALSE)</formula>
    </cfRule>
  </conditionalFormatting>
  <conditionalFormatting sqref="AO30:AR30">
    <cfRule type="expression" dxfId="32" priority="31">
      <formula>IF(AO30=0,TRUE,FALSE)</formula>
    </cfRule>
  </conditionalFormatting>
  <conditionalFormatting sqref="AO30:AR30">
    <cfRule type="expression" dxfId="31" priority="30">
      <formula>IF(AO30=0,TRUE,FALSE)</formula>
    </cfRule>
  </conditionalFormatting>
  <conditionalFormatting sqref="AO30:AR30">
    <cfRule type="expression" dxfId="30" priority="29">
      <formula>IF(AO30=0,TRUE,FALSE)</formula>
    </cfRule>
  </conditionalFormatting>
  <conditionalFormatting sqref="E32:U32">
    <cfRule type="expression" dxfId="29" priority="28">
      <formula>IF(E32=0,TRUE,FALSE)</formula>
    </cfRule>
  </conditionalFormatting>
  <conditionalFormatting sqref="E32:U32">
    <cfRule type="expression" dxfId="28" priority="27">
      <formula>IF(E32=0,TRUE,FALSE)</formula>
    </cfRule>
  </conditionalFormatting>
  <conditionalFormatting sqref="E32:U32">
    <cfRule type="expression" dxfId="27" priority="26">
      <formula>IF(E32=0,TRUE,FALSE)</formula>
    </cfRule>
  </conditionalFormatting>
  <conditionalFormatting sqref="V32:AN32">
    <cfRule type="expression" dxfId="26" priority="25">
      <formula>IF(V32=0,TRUE,FALSE)</formula>
    </cfRule>
  </conditionalFormatting>
  <conditionalFormatting sqref="V32:AN32">
    <cfRule type="expression" dxfId="25" priority="24">
      <formula>IF(V32=0,TRUE,FALSE)</formula>
    </cfRule>
  </conditionalFormatting>
  <conditionalFormatting sqref="V32:AN32">
    <cfRule type="expression" dxfId="24" priority="23">
      <formula>IF(V32=0,TRUE,FALSE)</formula>
    </cfRule>
  </conditionalFormatting>
  <conditionalFormatting sqref="AO32:AR32">
    <cfRule type="expression" dxfId="23" priority="22">
      <formula>IF(AO32=0,TRUE,FALSE)</formula>
    </cfRule>
  </conditionalFormatting>
  <conditionalFormatting sqref="AO32:AR32">
    <cfRule type="expression" dxfId="22" priority="21">
      <formula>IF(AO32=0,TRUE,FALSE)</formula>
    </cfRule>
  </conditionalFormatting>
  <conditionalFormatting sqref="AO32:AR32">
    <cfRule type="expression" dxfId="21" priority="20">
      <formula>IF(AO32=0,TRUE,FALSE)</formula>
    </cfRule>
  </conditionalFormatting>
  <conditionalFormatting sqref="E34:U34">
    <cfRule type="expression" dxfId="20" priority="19">
      <formula>IF(E34=0,TRUE,FALSE)</formula>
    </cfRule>
  </conditionalFormatting>
  <conditionalFormatting sqref="E34:U34">
    <cfRule type="expression" dxfId="19" priority="18">
      <formula>IF(E34=0,TRUE,FALSE)</formula>
    </cfRule>
  </conditionalFormatting>
  <conditionalFormatting sqref="E34:U34">
    <cfRule type="expression" dxfId="18" priority="17">
      <formula>IF(E34=0,TRUE,FALSE)</formula>
    </cfRule>
  </conditionalFormatting>
  <conditionalFormatting sqref="V34:AN34">
    <cfRule type="expression" dxfId="17" priority="16">
      <formula>IF(V34=0,TRUE,FALSE)</formula>
    </cfRule>
  </conditionalFormatting>
  <conditionalFormatting sqref="V34:AN34">
    <cfRule type="expression" dxfId="16" priority="15">
      <formula>IF(V34=0,TRUE,FALSE)</formula>
    </cfRule>
  </conditionalFormatting>
  <conditionalFormatting sqref="V34:AN34">
    <cfRule type="expression" dxfId="15" priority="14">
      <formula>IF(V34=0,TRUE,FALSE)</formula>
    </cfRule>
  </conditionalFormatting>
  <conditionalFormatting sqref="AO34:AR34">
    <cfRule type="expression" dxfId="14" priority="13">
      <formula>IF(AO34=0,TRUE,FALSE)</formula>
    </cfRule>
  </conditionalFormatting>
  <conditionalFormatting sqref="AO34:AR34">
    <cfRule type="expression" dxfId="13" priority="12">
      <formula>IF(AO34=0,TRUE,FALSE)</formula>
    </cfRule>
  </conditionalFormatting>
  <conditionalFormatting sqref="AO34:AR34">
    <cfRule type="expression" dxfId="12" priority="11">
      <formula>IF(AO34=0,TRUE,FALSE)</formula>
    </cfRule>
  </conditionalFormatting>
  <conditionalFormatting sqref="E36:U36">
    <cfRule type="expression" dxfId="11" priority="10">
      <formula>IF(E36=0,TRUE,FALSE)</formula>
    </cfRule>
  </conditionalFormatting>
  <conditionalFormatting sqref="E36:U36">
    <cfRule type="expression" dxfId="10" priority="9">
      <formula>IF(E36=0,TRUE,FALSE)</formula>
    </cfRule>
  </conditionalFormatting>
  <conditionalFormatting sqref="E36:U36">
    <cfRule type="expression" dxfId="9" priority="8">
      <formula>IF(E36=0,TRUE,FALSE)</formula>
    </cfRule>
  </conditionalFormatting>
  <conditionalFormatting sqref="V36:AN36">
    <cfRule type="expression" dxfId="8" priority="7">
      <formula>IF(V36=0,TRUE,FALSE)</formula>
    </cfRule>
  </conditionalFormatting>
  <conditionalFormatting sqref="V36:AN36">
    <cfRule type="expression" dxfId="7" priority="6">
      <formula>IF(V36=0,TRUE,FALSE)</formula>
    </cfRule>
  </conditionalFormatting>
  <conditionalFormatting sqref="V36:AN36">
    <cfRule type="expression" dxfId="6" priority="5">
      <formula>IF(V36=0,TRUE,FALSE)</formula>
    </cfRule>
  </conditionalFormatting>
  <conditionalFormatting sqref="AO36:AR36">
    <cfRule type="expression" dxfId="5" priority="4">
      <formula>IF(AO36=0,TRUE,FALSE)</formula>
    </cfRule>
  </conditionalFormatting>
  <conditionalFormatting sqref="AO36:AR36">
    <cfRule type="expression" dxfId="4" priority="3">
      <formula>IF(AO36=0,TRUE,FALSE)</formula>
    </cfRule>
  </conditionalFormatting>
  <conditionalFormatting sqref="AO36:AR36">
    <cfRule type="expression" dxfId="3" priority="2">
      <formula>IF(AO36=0,TRUE,FALSE)</formula>
    </cfRule>
  </conditionalFormatting>
  <conditionalFormatting sqref="E38:AR38">
    <cfRule type="expression" dxfId="2" priority="1">
      <formula>IF(E38=0,TRUE,FALSE)</formula>
    </cfRule>
  </conditionalFormatting>
  <printOptions horizontalCentered="1" verticalCentered="1"/>
  <pageMargins left="0.23622047244094491" right="0.23622047244094491" top="0.74803149606299213" bottom="0.74803149606299213" header="0.31496062992125984" footer="0.31496062992125984"/>
  <pageSetup paperSize="9" fitToWidth="0" orientation="landscape"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10/03/2025</oddFooter>
  </headerFooter>
  <rowBreaks count="2" manualBreakCount="2">
    <brk id="51" max="43" man="1"/>
    <brk id="109" max="16383" man="1"/>
  </rowBreaks>
  <colBreaks count="4" manualBreakCount="4">
    <brk id="10" max="104" man="1"/>
    <brk id="20" max="104" man="1"/>
    <brk id="28" max="104" man="1"/>
    <brk id="36" max="104"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V186"/>
  <sheetViews>
    <sheetView view="pageBreakPreview" topLeftCell="A160" zoomScaleNormal="100" zoomScaleSheetLayoutView="100" workbookViewId="0">
      <selection activeCell="E9" sqref="E9"/>
    </sheetView>
  </sheetViews>
  <sheetFormatPr defaultColWidth="9.140625" defaultRowHeight="12.75" x14ac:dyDescent="0.2"/>
  <cols>
    <col min="1" max="1" width="4.140625" style="7" customWidth="1"/>
    <col min="2" max="2" width="7" style="7" bestFit="1" customWidth="1"/>
    <col min="3" max="3" width="7.85546875" style="7" customWidth="1"/>
    <col min="4" max="4" width="7.5703125" style="7" customWidth="1"/>
    <col min="5" max="5" width="60" style="7" customWidth="1"/>
    <col min="6" max="6" width="7.5703125" style="7" customWidth="1"/>
    <col min="7" max="7" width="6.85546875" style="7" customWidth="1"/>
    <col min="8" max="8" width="13.28515625" style="7" customWidth="1"/>
    <col min="9" max="9" width="4.7109375" style="7" customWidth="1"/>
    <col min="10" max="10" width="5.140625" style="7" customWidth="1"/>
    <col min="11" max="11" width="8.42578125" style="87" customWidth="1"/>
    <col min="12" max="14" width="9.140625" style="87"/>
    <col min="15" max="16" width="11.42578125" style="87" customWidth="1"/>
    <col min="17" max="20" width="9.140625" style="87"/>
    <col min="21" max="21" width="8.42578125" style="87" customWidth="1"/>
    <col min="22" max="22" width="11.42578125" style="87" hidden="1" customWidth="1"/>
    <col min="23" max="23" width="11.42578125" style="87" customWidth="1"/>
    <col min="24" max="16384" width="9.140625" style="87"/>
  </cols>
  <sheetData>
    <row r="1" spans="1:22" ht="13.5" thickBot="1" x14ac:dyDescent="0.25">
      <c r="A1" s="252" t="s">
        <v>3760</v>
      </c>
      <c r="B1" s="252"/>
      <c r="C1" s="252"/>
      <c r="D1" s="252"/>
      <c r="E1" s="252"/>
      <c r="F1" s="252"/>
      <c r="G1" s="252"/>
      <c r="H1" s="85"/>
      <c r="I1" s="85"/>
      <c r="J1" s="85"/>
      <c r="K1" s="86"/>
      <c r="U1" s="86"/>
    </row>
    <row r="2" spans="1:22" ht="16.5" customHeight="1" x14ac:dyDescent="0.2">
      <c r="A2" s="278" t="s">
        <v>3949</v>
      </c>
      <c r="B2" s="278"/>
      <c r="C2" s="278"/>
      <c r="D2" s="278"/>
      <c r="E2" s="278"/>
      <c r="F2" s="278"/>
      <c r="G2" s="278"/>
      <c r="H2" s="88"/>
      <c r="I2" s="88"/>
      <c r="J2" s="88"/>
      <c r="K2" s="89"/>
      <c r="U2" s="89"/>
      <c r="V2" s="90" t="s">
        <v>67</v>
      </c>
    </row>
    <row r="3" spans="1:22" ht="16.5" customHeight="1" x14ac:dyDescent="0.2">
      <c r="A3" s="278" t="s">
        <v>3950</v>
      </c>
      <c r="B3" s="278"/>
      <c r="C3" s="278"/>
      <c r="D3" s="278"/>
      <c r="E3" s="278"/>
      <c r="F3" s="278"/>
      <c r="G3" s="278"/>
      <c r="H3" s="88"/>
      <c r="I3" s="88"/>
      <c r="J3" s="88"/>
      <c r="K3" s="89"/>
      <c r="U3" s="89"/>
      <c r="V3" s="90"/>
    </row>
    <row r="4" spans="1:22" ht="22.5" x14ac:dyDescent="0.2">
      <c r="A4" s="202" t="s">
        <v>3761</v>
      </c>
      <c r="B4" s="203" t="s">
        <v>45</v>
      </c>
      <c r="C4" s="203" t="s">
        <v>44</v>
      </c>
      <c r="D4" s="203" t="s">
        <v>3762</v>
      </c>
      <c r="E4" s="203" t="s">
        <v>3</v>
      </c>
      <c r="F4" s="203" t="s">
        <v>48</v>
      </c>
      <c r="G4" s="203" t="s">
        <v>46</v>
      </c>
      <c r="H4" s="203" t="s">
        <v>3763</v>
      </c>
      <c r="I4" s="204" t="s">
        <v>3764</v>
      </c>
      <c r="J4" s="2"/>
      <c r="K4" s="91"/>
      <c r="U4" s="91"/>
      <c r="V4" s="90" t="s">
        <v>148</v>
      </c>
    </row>
    <row r="5" spans="1:22" x14ac:dyDescent="0.2">
      <c r="A5" s="205">
        <v>1</v>
      </c>
      <c r="B5" s="206" t="s">
        <v>472</v>
      </c>
      <c r="C5" s="206" t="s">
        <v>3583</v>
      </c>
      <c r="D5" s="207">
        <v>45809</v>
      </c>
      <c r="E5" s="206" t="s">
        <v>3584</v>
      </c>
      <c r="F5" s="208">
        <v>100.01</v>
      </c>
      <c r="G5" s="206" t="s">
        <v>67</v>
      </c>
      <c r="H5" s="206" t="s">
        <v>3765</v>
      </c>
      <c r="I5" s="209" t="s">
        <v>52</v>
      </c>
      <c r="J5" s="92"/>
      <c r="K5" s="93"/>
      <c r="U5" s="93"/>
      <c r="V5" s="90" t="s">
        <v>2008</v>
      </c>
    </row>
    <row r="6" spans="1:22" ht="22.5" x14ac:dyDescent="0.2">
      <c r="A6" s="210">
        <v>2</v>
      </c>
      <c r="B6" s="211" t="s">
        <v>472</v>
      </c>
      <c r="C6" s="211" t="s">
        <v>3577</v>
      </c>
      <c r="D6" s="212">
        <v>45809</v>
      </c>
      <c r="E6" s="211" t="s">
        <v>3578</v>
      </c>
      <c r="F6" s="213">
        <v>2570</v>
      </c>
      <c r="G6" s="211" t="s">
        <v>67</v>
      </c>
      <c r="H6" s="211" t="s">
        <v>3765</v>
      </c>
      <c r="I6" s="214" t="s">
        <v>52</v>
      </c>
      <c r="J6" s="94"/>
      <c r="K6" s="95"/>
      <c r="U6" s="93"/>
      <c r="V6" s="90" t="s">
        <v>2679</v>
      </c>
    </row>
    <row r="7" spans="1:22" x14ac:dyDescent="0.2">
      <c r="A7" s="205">
        <v>3</v>
      </c>
      <c r="B7" s="206" t="s">
        <v>472</v>
      </c>
      <c r="C7" s="206" t="s">
        <v>3407</v>
      </c>
      <c r="D7" s="207">
        <v>45809</v>
      </c>
      <c r="E7" s="206" t="s">
        <v>3408</v>
      </c>
      <c r="F7" s="208">
        <v>11.72</v>
      </c>
      <c r="G7" s="206" t="s">
        <v>148</v>
      </c>
      <c r="H7" s="206" t="s">
        <v>3765</v>
      </c>
      <c r="I7" s="209" t="s">
        <v>52</v>
      </c>
      <c r="J7" s="4"/>
      <c r="K7" s="93"/>
      <c r="U7" s="93"/>
      <c r="V7" s="90" t="s">
        <v>3766</v>
      </c>
    </row>
    <row r="8" spans="1:22" x14ac:dyDescent="0.2">
      <c r="A8" s="210">
        <v>4</v>
      </c>
      <c r="B8" s="211" t="s">
        <v>472</v>
      </c>
      <c r="C8" s="211" t="s">
        <v>3011</v>
      </c>
      <c r="D8" s="212">
        <v>45809</v>
      </c>
      <c r="E8" s="211" t="s">
        <v>3012</v>
      </c>
      <c r="F8" s="213">
        <v>3.52</v>
      </c>
      <c r="G8" s="211" t="s">
        <v>67</v>
      </c>
      <c r="H8" s="211" t="s">
        <v>3765</v>
      </c>
      <c r="I8" s="214" t="s">
        <v>52</v>
      </c>
      <c r="J8" s="4"/>
      <c r="K8" s="93"/>
      <c r="U8" s="93"/>
      <c r="V8" s="90"/>
    </row>
    <row r="9" spans="1:22" ht="22.5" x14ac:dyDescent="0.2">
      <c r="A9" s="205">
        <v>5</v>
      </c>
      <c r="B9" s="206" t="s">
        <v>472</v>
      </c>
      <c r="C9" s="206" t="s">
        <v>3014</v>
      </c>
      <c r="D9" s="207">
        <v>45809</v>
      </c>
      <c r="E9" s="206" t="s">
        <v>3015</v>
      </c>
      <c r="F9" s="208">
        <v>15.54</v>
      </c>
      <c r="G9" s="206" t="s">
        <v>148</v>
      </c>
      <c r="H9" s="206" t="s">
        <v>3765</v>
      </c>
      <c r="I9" s="209" t="s">
        <v>52</v>
      </c>
      <c r="J9" s="4"/>
      <c r="K9" s="93"/>
      <c r="U9" s="93"/>
      <c r="V9" s="90"/>
    </row>
    <row r="10" spans="1:22" ht="22.5" x14ac:dyDescent="0.2">
      <c r="A10" s="210">
        <v>6</v>
      </c>
      <c r="B10" s="211" t="s">
        <v>472</v>
      </c>
      <c r="C10" s="211" t="s">
        <v>3117</v>
      </c>
      <c r="D10" s="212">
        <v>45809</v>
      </c>
      <c r="E10" s="211" t="s">
        <v>3118</v>
      </c>
      <c r="F10" s="213">
        <v>20.72</v>
      </c>
      <c r="G10" s="211" t="s">
        <v>148</v>
      </c>
      <c r="H10" s="211" t="s">
        <v>3765</v>
      </c>
      <c r="I10" s="214" t="s">
        <v>52</v>
      </c>
      <c r="J10" s="4"/>
      <c r="K10" s="93"/>
      <c r="U10" s="93"/>
      <c r="V10" s="90" t="s">
        <v>2633</v>
      </c>
    </row>
    <row r="11" spans="1:22" ht="22.5" x14ac:dyDescent="0.2">
      <c r="A11" s="205">
        <v>7</v>
      </c>
      <c r="B11" s="206" t="s">
        <v>472</v>
      </c>
      <c r="C11" s="206" t="s">
        <v>2971</v>
      </c>
      <c r="D11" s="207">
        <v>45809</v>
      </c>
      <c r="E11" s="206" t="s">
        <v>2972</v>
      </c>
      <c r="F11" s="208">
        <v>273.07</v>
      </c>
      <c r="G11" s="206" t="s">
        <v>67</v>
      </c>
      <c r="H11" s="206" t="s">
        <v>3765</v>
      </c>
      <c r="I11" s="209" t="s">
        <v>52</v>
      </c>
      <c r="K11" s="93"/>
    </row>
    <row r="12" spans="1:22" x14ac:dyDescent="0.2">
      <c r="A12" s="210">
        <v>8</v>
      </c>
      <c r="B12" s="211" t="s">
        <v>472</v>
      </c>
      <c r="C12" s="211" t="s">
        <v>3579</v>
      </c>
      <c r="D12" s="212">
        <v>45809</v>
      </c>
      <c r="E12" s="211" t="s">
        <v>3580</v>
      </c>
      <c r="F12" s="213">
        <v>183.75</v>
      </c>
      <c r="G12" s="211" t="s">
        <v>67</v>
      </c>
      <c r="H12" s="211" t="s">
        <v>3765</v>
      </c>
      <c r="I12" s="214" t="s">
        <v>52</v>
      </c>
      <c r="K12" s="93"/>
    </row>
    <row r="13" spans="1:22" ht="22.5" x14ac:dyDescent="0.2">
      <c r="A13" s="205">
        <v>9</v>
      </c>
      <c r="B13" s="206" t="s">
        <v>472</v>
      </c>
      <c r="C13" s="206" t="s">
        <v>3581</v>
      </c>
      <c r="D13" s="207">
        <v>45809</v>
      </c>
      <c r="E13" s="206" t="s">
        <v>3582</v>
      </c>
      <c r="F13" s="208">
        <v>150</v>
      </c>
      <c r="G13" s="206" t="s">
        <v>67</v>
      </c>
      <c r="H13" s="206" t="s">
        <v>3765</v>
      </c>
      <c r="I13" s="209" t="s">
        <v>52</v>
      </c>
      <c r="K13" s="93"/>
    </row>
    <row r="14" spans="1:22" ht="22.5" x14ac:dyDescent="0.2">
      <c r="A14" s="210">
        <v>10</v>
      </c>
      <c r="B14" s="211" t="s">
        <v>472</v>
      </c>
      <c r="C14" s="211" t="s">
        <v>3077</v>
      </c>
      <c r="D14" s="212">
        <v>45809</v>
      </c>
      <c r="E14" s="211" t="s">
        <v>3078</v>
      </c>
      <c r="F14" s="213">
        <v>234.4</v>
      </c>
      <c r="G14" s="211" t="s">
        <v>67</v>
      </c>
      <c r="H14" s="211" t="s">
        <v>3765</v>
      </c>
      <c r="I14" s="214" t="s">
        <v>52</v>
      </c>
      <c r="K14" s="93"/>
      <c r="U14" s="93"/>
      <c r="V14" s="90" t="s">
        <v>3767</v>
      </c>
    </row>
    <row r="15" spans="1:22" x14ac:dyDescent="0.2">
      <c r="A15" s="205">
        <v>11</v>
      </c>
      <c r="B15" s="206" t="s">
        <v>472</v>
      </c>
      <c r="C15" s="206" t="s">
        <v>3140</v>
      </c>
      <c r="D15" s="207">
        <v>45809</v>
      </c>
      <c r="E15" s="206" t="s">
        <v>3141</v>
      </c>
      <c r="F15" s="208">
        <v>6.99</v>
      </c>
      <c r="G15" s="206" t="s">
        <v>148</v>
      </c>
      <c r="H15" s="206" t="s">
        <v>3765</v>
      </c>
      <c r="I15" s="209" t="s">
        <v>52</v>
      </c>
      <c r="K15" s="93"/>
      <c r="U15" s="93"/>
      <c r="V15" s="90" t="s">
        <v>3768</v>
      </c>
    </row>
    <row r="16" spans="1:22" x14ac:dyDescent="0.2">
      <c r="A16" s="210">
        <v>12</v>
      </c>
      <c r="B16" s="211" t="s">
        <v>472</v>
      </c>
      <c r="C16" s="211" t="s">
        <v>3144</v>
      </c>
      <c r="D16" s="212">
        <v>45809</v>
      </c>
      <c r="E16" s="211" t="s">
        <v>3145</v>
      </c>
      <c r="F16" s="213">
        <v>11.2</v>
      </c>
      <c r="G16" s="211" t="s">
        <v>148</v>
      </c>
      <c r="H16" s="211" t="s">
        <v>3765</v>
      </c>
      <c r="I16" s="214" t="s">
        <v>52</v>
      </c>
      <c r="K16" s="93"/>
      <c r="U16" s="93"/>
      <c r="V16" s="90" t="s">
        <v>3769</v>
      </c>
    </row>
    <row r="17" spans="1:22" x14ac:dyDescent="0.2">
      <c r="A17" s="205">
        <v>13</v>
      </c>
      <c r="B17" s="206" t="s">
        <v>472</v>
      </c>
      <c r="C17" s="206" t="s">
        <v>3146</v>
      </c>
      <c r="D17" s="207">
        <v>45809</v>
      </c>
      <c r="E17" s="206" t="s">
        <v>3147</v>
      </c>
      <c r="F17" s="208">
        <v>17.23</v>
      </c>
      <c r="G17" s="206" t="s">
        <v>148</v>
      </c>
      <c r="H17" s="206" t="s">
        <v>3765</v>
      </c>
      <c r="I17" s="209" t="s">
        <v>52</v>
      </c>
      <c r="K17" s="93"/>
      <c r="U17" s="93"/>
      <c r="V17" s="90" t="s">
        <v>3770</v>
      </c>
    </row>
    <row r="18" spans="1:22" x14ac:dyDescent="0.2">
      <c r="A18" s="210">
        <v>14</v>
      </c>
      <c r="B18" s="211" t="s">
        <v>472</v>
      </c>
      <c r="C18" s="211" t="s">
        <v>3148</v>
      </c>
      <c r="D18" s="212">
        <v>45809</v>
      </c>
      <c r="E18" s="211" t="s">
        <v>3149</v>
      </c>
      <c r="F18" s="213">
        <v>26.64</v>
      </c>
      <c r="G18" s="211" t="s">
        <v>148</v>
      </c>
      <c r="H18" s="211" t="s">
        <v>3765</v>
      </c>
      <c r="I18" s="214" t="s">
        <v>52</v>
      </c>
      <c r="K18" s="93"/>
      <c r="U18" s="93"/>
      <c r="V18" s="90" t="s">
        <v>134</v>
      </c>
    </row>
    <row r="19" spans="1:22" x14ac:dyDescent="0.2">
      <c r="A19" s="205">
        <v>15</v>
      </c>
      <c r="B19" s="206" t="s">
        <v>472</v>
      </c>
      <c r="C19" s="206" t="s">
        <v>3151</v>
      </c>
      <c r="D19" s="207">
        <v>45809</v>
      </c>
      <c r="E19" s="206" t="s">
        <v>3152</v>
      </c>
      <c r="F19" s="208">
        <v>37.979999999999997</v>
      </c>
      <c r="G19" s="206" t="s">
        <v>148</v>
      </c>
      <c r="H19" s="206" t="s">
        <v>3765</v>
      </c>
      <c r="I19" s="209" t="s">
        <v>52</v>
      </c>
      <c r="K19" s="93"/>
      <c r="U19" s="93"/>
      <c r="V19" s="90" t="s">
        <v>139</v>
      </c>
    </row>
    <row r="20" spans="1:22" x14ac:dyDescent="0.2">
      <c r="A20" s="210">
        <v>16</v>
      </c>
      <c r="B20" s="211" t="s">
        <v>472</v>
      </c>
      <c r="C20" s="211" t="s">
        <v>3269</v>
      </c>
      <c r="D20" s="212">
        <v>45809</v>
      </c>
      <c r="E20" s="211" t="s">
        <v>3270</v>
      </c>
      <c r="F20" s="213">
        <v>54.11</v>
      </c>
      <c r="G20" s="211" t="s">
        <v>148</v>
      </c>
      <c r="H20" s="211" t="s">
        <v>3765</v>
      </c>
      <c r="I20" s="214" t="s">
        <v>52</v>
      </c>
      <c r="K20" s="93"/>
      <c r="U20" s="93"/>
      <c r="V20" s="90" t="s">
        <v>3771</v>
      </c>
    </row>
    <row r="21" spans="1:22" x14ac:dyDescent="0.2">
      <c r="A21" s="205">
        <v>17</v>
      </c>
      <c r="B21" s="206" t="s">
        <v>472</v>
      </c>
      <c r="C21" s="206" t="s">
        <v>3271</v>
      </c>
      <c r="D21" s="207">
        <v>45809</v>
      </c>
      <c r="E21" s="206" t="s">
        <v>3272</v>
      </c>
      <c r="F21" s="208">
        <v>100.62</v>
      </c>
      <c r="G21" s="206" t="s">
        <v>148</v>
      </c>
      <c r="H21" s="206" t="s">
        <v>3765</v>
      </c>
      <c r="I21" s="209" t="s">
        <v>52</v>
      </c>
      <c r="K21" s="93"/>
      <c r="U21" s="93"/>
      <c r="V21" s="90" t="s">
        <v>3772</v>
      </c>
    </row>
    <row r="22" spans="1:22" ht="22.5" x14ac:dyDescent="0.2">
      <c r="A22" s="210">
        <v>18</v>
      </c>
      <c r="B22" s="211" t="s">
        <v>472</v>
      </c>
      <c r="C22" s="211" t="s">
        <v>2842</v>
      </c>
      <c r="D22" s="212">
        <v>45809</v>
      </c>
      <c r="E22" s="211" t="s">
        <v>2843</v>
      </c>
      <c r="F22" s="213">
        <v>137.15</v>
      </c>
      <c r="G22" s="211" t="s">
        <v>67</v>
      </c>
      <c r="H22" s="211" t="s">
        <v>3765</v>
      </c>
      <c r="I22" s="214" t="s">
        <v>52</v>
      </c>
      <c r="K22" s="93"/>
      <c r="U22" s="93"/>
      <c r="V22" s="90" t="s">
        <v>3773</v>
      </c>
    </row>
    <row r="23" spans="1:22" ht="22.5" x14ac:dyDescent="0.2">
      <c r="A23" s="205">
        <v>19</v>
      </c>
      <c r="B23" s="206" t="s">
        <v>472</v>
      </c>
      <c r="C23" s="206" t="s">
        <v>3637</v>
      </c>
      <c r="D23" s="207">
        <v>45809</v>
      </c>
      <c r="E23" s="206" t="s">
        <v>2136</v>
      </c>
      <c r="F23" s="208">
        <v>73.12</v>
      </c>
      <c r="G23" s="206" t="s">
        <v>67</v>
      </c>
      <c r="H23" s="206" t="s">
        <v>3765</v>
      </c>
      <c r="I23" s="209" t="s">
        <v>52</v>
      </c>
      <c r="J23" s="96"/>
      <c r="K23" s="93"/>
      <c r="U23" s="93"/>
      <c r="V23" s="90" t="s">
        <v>60</v>
      </c>
    </row>
    <row r="24" spans="1:22" ht="33.75" x14ac:dyDescent="0.2">
      <c r="A24" s="210">
        <v>20</v>
      </c>
      <c r="B24" s="211" t="s">
        <v>472</v>
      </c>
      <c r="C24" s="211" t="s">
        <v>2983</v>
      </c>
      <c r="D24" s="212">
        <v>45809</v>
      </c>
      <c r="E24" s="211" t="s">
        <v>2984</v>
      </c>
      <c r="F24" s="213">
        <v>53.7</v>
      </c>
      <c r="G24" s="211" t="s">
        <v>67</v>
      </c>
      <c r="H24" s="211" t="s">
        <v>3765</v>
      </c>
      <c r="I24" s="214" t="s">
        <v>52</v>
      </c>
      <c r="K24" s="93"/>
      <c r="U24" s="93"/>
      <c r="V24" s="90" t="s">
        <v>3774</v>
      </c>
    </row>
    <row r="25" spans="1:22" ht="45" x14ac:dyDescent="0.2">
      <c r="A25" s="205">
        <v>21</v>
      </c>
      <c r="B25" s="206" t="s">
        <v>472</v>
      </c>
      <c r="C25" s="206" t="s">
        <v>2988</v>
      </c>
      <c r="D25" s="207">
        <v>45809</v>
      </c>
      <c r="E25" s="206" t="s">
        <v>2989</v>
      </c>
      <c r="F25" s="208">
        <v>195</v>
      </c>
      <c r="G25" s="206" t="s">
        <v>67</v>
      </c>
      <c r="H25" s="206" t="s">
        <v>3765</v>
      </c>
      <c r="I25" s="209" t="s">
        <v>52</v>
      </c>
      <c r="K25" s="93"/>
      <c r="U25" s="93"/>
      <c r="V25" s="90" t="s">
        <v>3775</v>
      </c>
    </row>
    <row r="26" spans="1:22" x14ac:dyDescent="0.2">
      <c r="A26" s="210">
        <v>22</v>
      </c>
      <c r="B26" s="211" t="s">
        <v>472</v>
      </c>
      <c r="C26" s="211" t="s">
        <v>3430</v>
      </c>
      <c r="D26" s="212">
        <v>45809</v>
      </c>
      <c r="E26" s="211" t="s">
        <v>3431</v>
      </c>
      <c r="F26" s="213">
        <v>1.94</v>
      </c>
      <c r="G26" s="211" t="s">
        <v>67</v>
      </c>
      <c r="H26" s="211" t="s">
        <v>3765</v>
      </c>
      <c r="I26" s="214" t="s">
        <v>52</v>
      </c>
      <c r="K26" s="97"/>
      <c r="U26" s="97"/>
      <c r="V26" s="90" t="s">
        <v>3776</v>
      </c>
    </row>
    <row r="27" spans="1:22" x14ac:dyDescent="0.2">
      <c r="A27" s="205">
        <v>23</v>
      </c>
      <c r="B27" s="206" t="s">
        <v>472</v>
      </c>
      <c r="C27" s="206" t="s">
        <v>3432</v>
      </c>
      <c r="D27" s="207">
        <v>45809</v>
      </c>
      <c r="E27" s="206" t="s">
        <v>3433</v>
      </c>
      <c r="F27" s="208">
        <v>129.91</v>
      </c>
      <c r="G27" s="206" t="s">
        <v>67</v>
      </c>
      <c r="H27" s="206" t="s">
        <v>3765</v>
      </c>
      <c r="I27" s="209" t="s">
        <v>52</v>
      </c>
      <c r="K27" s="98"/>
      <c r="U27" s="98"/>
      <c r="V27" s="90" t="s">
        <v>3033</v>
      </c>
    </row>
    <row r="28" spans="1:22" ht="22.5" x14ac:dyDescent="0.2">
      <c r="A28" s="210">
        <v>24</v>
      </c>
      <c r="B28" s="211" t="s">
        <v>472</v>
      </c>
      <c r="C28" s="211" t="s">
        <v>3434</v>
      </c>
      <c r="D28" s="212">
        <v>45809</v>
      </c>
      <c r="E28" s="211" t="s">
        <v>3435</v>
      </c>
      <c r="F28" s="213">
        <v>190.48</v>
      </c>
      <c r="G28" s="211" t="s">
        <v>67</v>
      </c>
      <c r="H28" s="211" t="s">
        <v>3765</v>
      </c>
      <c r="I28" s="214" t="s">
        <v>52</v>
      </c>
      <c r="K28" s="99"/>
      <c r="U28" s="99"/>
      <c r="V28" s="90" t="s">
        <v>3777</v>
      </c>
    </row>
    <row r="29" spans="1:22" ht="22.5" x14ac:dyDescent="0.2">
      <c r="A29" s="205">
        <v>25</v>
      </c>
      <c r="B29" s="206" t="s">
        <v>472</v>
      </c>
      <c r="C29" s="206" t="s">
        <v>471</v>
      </c>
      <c r="D29" s="207">
        <v>45809</v>
      </c>
      <c r="E29" s="206" t="s">
        <v>473</v>
      </c>
      <c r="F29" s="208">
        <v>170</v>
      </c>
      <c r="G29" s="206" t="s">
        <v>67</v>
      </c>
      <c r="H29" s="206" t="s">
        <v>3778</v>
      </c>
      <c r="I29" s="209" t="s">
        <v>52</v>
      </c>
      <c r="K29" s="99"/>
      <c r="U29" s="99"/>
      <c r="V29" s="90" t="s">
        <v>3779</v>
      </c>
    </row>
    <row r="30" spans="1:22" ht="33.75" x14ac:dyDescent="0.2">
      <c r="A30" s="210">
        <v>26</v>
      </c>
      <c r="B30" s="211" t="s">
        <v>472</v>
      </c>
      <c r="C30" s="211" t="s">
        <v>2979</v>
      </c>
      <c r="D30" s="212">
        <v>45809</v>
      </c>
      <c r="E30" s="211" t="s">
        <v>460</v>
      </c>
      <c r="F30" s="213">
        <v>48.41</v>
      </c>
      <c r="G30" s="211" t="s">
        <v>67</v>
      </c>
      <c r="H30" s="211" t="s">
        <v>3765</v>
      </c>
      <c r="I30" s="214" t="s">
        <v>52</v>
      </c>
      <c r="K30" s="99"/>
      <c r="M30" s="100" t="s">
        <v>52</v>
      </c>
      <c r="U30" s="99"/>
      <c r="V30" s="90" t="s">
        <v>2686</v>
      </c>
    </row>
    <row r="31" spans="1:22" x14ac:dyDescent="0.2">
      <c r="A31" s="205">
        <v>27</v>
      </c>
      <c r="B31" s="206" t="s">
        <v>472</v>
      </c>
      <c r="C31" s="206" t="s">
        <v>3548</v>
      </c>
      <c r="D31" s="207">
        <v>45809</v>
      </c>
      <c r="E31" s="206" t="s">
        <v>3549</v>
      </c>
      <c r="F31" s="208">
        <v>39.049999999999997</v>
      </c>
      <c r="G31" s="206" t="s">
        <v>67</v>
      </c>
      <c r="H31" s="206" t="s">
        <v>3765</v>
      </c>
      <c r="I31" s="209" t="s">
        <v>52</v>
      </c>
      <c r="K31" s="99"/>
      <c r="U31" s="99"/>
      <c r="V31" s="90" t="s">
        <v>3780</v>
      </c>
    </row>
    <row r="32" spans="1:22" ht="22.5" x14ac:dyDescent="0.2">
      <c r="A32" s="210">
        <v>28</v>
      </c>
      <c r="B32" s="211" t="s">
        <v>472</v>
      </c>
      <c r="C32" s="211" t="s">
        <v>3625</v>
      </c>
      <c r="D32" s="212">
        <v>45809</v>
      </c>
      <c r="E32" s="211" t="s">
        <v>3626</v>
      </c>
      <c r="F32" s="213">
        <v>488.03</v>
      </c>
      <c r="G32" s="211" t="s">
        <v>67</v>
      </c>
      <c r="H32" s="211" t="s">
        <v>3765</v>
      </c>
      <c r="I32" s="214" t="s">
        <v>52</v>
      </c>
      <c r="K32" s="99"/>
      <c r="U32" s="99"/>
      <c r="V32" s="90" t="s">
        <v>3781</v>
      </c>
    </row>
    <row r="33" spans="1:22" ht="22.5" x14ac:dyDescent="0.2">
      <c r="A33" s="205">
        <v>29</v>
      </c>
      <c r="B33" s="206" t="s">
        <v>472</v>
      </c>
      <c r="C33" s="206" t="s">
        <v>3627</v>
      </c>
      <c r="D33" s="207">
        <v>45809</v>
      </c>
      <c r="E33" s="206" t="s">
        <v>3628</v>
      </c>
      <c r="F33" s="208">
        <v>36.64</v>
      </c>
      <c r="G33" s="206" t="s">
        <v>67</v>
      </c>
      <c r="H33" s="206" t="s">
        <v>3765</v>
      </c>
      <c r="I33" s="209" t="s">
        <v>52</v>
      </c>
      <c r="K33" s="99"/>
      <c r="U33" s="99"/>
      <c r="V33" s="90" t="s">
        <v>3782</v>
      </c>
    </row>
    <row r="34" spans="1:22" ht="22.5" x14ac:dyDescent="0.2">
      <c r="A34" s="210">
        <v>30</v>
      </c>
      <c r="B34" s="211" t="s">
        <v>472</v>
      </c>
      <c r="C34" s="211" t="s">
        <v>3629</v>
      </c>
      <c r="D34" s="212">
        <v>45809</v>
      </c>
      <c r="E34" s="211" t="s">
        <v>3630</v>
      </c>
      <c r="F34" s="213">
        <v>15.54</v>
      </c>
      <c r="G34" s="211" t="s">
        <v>67</v>
      </c>
      <c r="H34" s="211" t="s">
        <v>3765</v>
      </c>
      <c r="I34" s="214" t="s">
        <v>52</v>
      </c>
      <c r="K34" s="99"/>
      <c r="U34" s="99"/>
      <c r="V34" s="90" t="s">
        <v>3783</v>
      </c>
    </row>
    <row r="35" spans="1:22" x14ac:dyDescent="0.2">
      <c r="A35" s="205">
        <v>31</v>
      </c>
      <c r="B35" s="206" t="s">
        <v>472</v>
      </c>
      <c r="C35" s="206" t="s">
        <v>3631</v>
      </c>
      <c r="D35" s="207">
        <v>45809</v>
      </c>
      <c r="E35" s="206" t="s">
        <v>3632</v>
      </c>
      <c r="F35" s="208">
        <v>189.82</v>
      </c>
      <c r="G35" s="206" t="s">
        <v>67</v>
      </c>
      <c r="H35" s="206" t="s">
        <v>3765</v>
      </c>
      <c r="I35" s="209" t="s">
        <v>52</v>
      </c>
      <c r="K35" s="99"/>
      <c r="U35" s="99"/>
      <c r="V35" s="90" t="s">
        <v>3784</v>
      </c>
    </row>
    <row r="36" spans="1:22" x14ac:dyDescent="0.2">
      <c r="A36" s="210">
        <v>32</v>
      </c>
      <c r="B36" s="211" t="s">
        <v>472</v>
      </c>
      <c r="C36" s="211" t="s">
        <v>3633</v>
      </c>
      <c r="D36" s="212">
        <v>45809</v>
      </c>
      <c r="E36" s="211" t="s">
        <v>3634</v>
      </c>
      <c r="F36" s="213">
        <v>159.09</v>
      </c>
      <c r="G36" s="211" t="s">
        <v>67</v>
      </c>
      <c r="H36" s="211" t="s">
        <v>3765</v>
      </c>
      <c r="I36" s="214" t="s">
        <v>52</v>
      </c>
      <c r="K36" s="99"/>
      <c r="U36" s="99"/>
      <c r="V36" s="90" t="s">
        <v>3785</v>
      </c>
    </row>
    <row r="37" spans="1:22" ht="22.5" x14ac:dyDescent="0.2">
      <c r="A37" s="205">
        <v>33</v>
      </c>
      <c r="B37" s="206" t="s">
        <v>472</v>
      </c>
      <c r="C37" s="206" t="s">
        <v>3570</v>
      </c>
      <c r="D37" s="207">
        <v>45809</v>
      </c>
      <c r="E37" s="206" t="s">
        <v>3571</v>
      </c>
      <c r="F37" s="208">
        <v>6.4</v>
      </c>
      <c r="G37" s="206" t="s">
        <v>148</v>
      </c>
      <c r="H37" s="206" t="s">
        <v>3765</v>
      </c>
      <c r="I37" s="209" t="s">
        <v>52</v>
      </c>
      <c r="K37" s="99"/>
      <c r="U37" s="99"/>
      <c r="V37" s="90" t="s">
        <v>3786</v>
      </c>
    </row>
    <row r="38" spans="1:22" x14ac:dyDescent="0.2">
      <c r="A38" s="210">
        <v>34</v>
      </c>
      <c r="B38" s="211" t="s">
        <v>472</v>
      </c>
      <c r="C38" s="211" t="s">
        <v>3437</v>
      </c>
      <c r="D38" s="212">
        <v>45809</v>
      </c>
      <c r="E38" s="211" t="s">
        <v>3438</v>
      </c>
      <c r="F38" s="213">
        <v>27.89</v>
      </c>
      <c r="G38" s="211" t="s">
        <v>67</v>
      </c>
      <c r="H38" s="211" t="s">
        <v>3765</v>
      </c>
      <c r="I38" s="214" t="s">
        <v>52</v>
      </c>
      <c r="K38" s="99"/>
      <c r="U38" s="99"/>
      <c r="V38" s="90" t="s">
        <v>3787</v>
      </c>
    </row>
    <row r="39" spans="1:22" x14ac:dyDescent="0.2">
      <c r="A39" s="205">
        <v>35</v>
      </c>
      <c r="B39" s="206" t="s">
        <v>472</v>
      </c>
      <c r="C39" s="206" t="s">
        <v>2684</v>
      </c>
      <c r="D39" s="207">
        <v>45809</v>
      </c>
      <c r="E39" s="206" t="s">
        <v>2685</v>
      </c>
      <c r="F39" s="208">
        <v>46.3</v>
      </c>
      <c r="G39" s="206" t="s">
        <v>2686</v>
      </c>
      <c r="H39" s="206" t="s">
        <v>3765</v>
      </c>
      <c r="I39" s="209" t="s">
        <v>52</v>
      </c>
      <c r="K39" s="99"/>
      <c r="U39" s="99"/>
      <c r="V39" s="90" t="s">
        <v>3788</v>
      </c>
    </row>
    <row r="40" spans="1:22" x14ac:dyDescent="0.2">
      <c r="A40" s="210">
        <v>36</v>
      </c>
      <c r="B40" s="211" t="s">
        <v>472</v>
      </c>
      <c r="C40" s="211" t="s">
        <v>2688</v>
      </c>
      <c r="D40" s="212">
        <v>45809</v>
      </c>
      <c r="E40" s="211" t="s">
        <v>2689</v>
      </c>
      <c r="F40" s="213">
        <v>29.1</v>
      </c>
      <c r="G40" s="211" t="s">
        <v>2686</v>
      </c>
      <c r="H40" s="211" t="s">
        <v>3765</v>
      </c>
      <c r="I40" s="214" t="s">
        <v>52</v>
      </c>
      <c r="K40" s="99"/>
      <c r="U40" s="99"/>
      <c r="V40" s="90" t="s">
        <v>3789</v>
      </c>
    </row>
    <row r="41" spans="1:22" x14ac:dyDescent="0.2">
      <c r="A41" s="205">
        <v>37</v>
      </c>
      <c r="B41" s="206" t="s">
        <v>472</v>
      </c>
      <c r="C41" s="206" t="s">
        <v>2691</v>
      </c>
      <c r="D41" s="207">
        <v>45809</v>
      </c>
      <c r="E41" s="206" t="s">
        <v>2692</v>
      </c>
      <c r="F41" s="208">
        <v>69.400000000000006</v>
      </c>
      <c r="G41" s="206" t="s">
        <v>2686</v>
      </c>
      <c r="H41" s="206" t="s">
        <v>3765</v>
      </c>
      <c r="I41" s="209" t="s">
        <v>52</v>
      </c>
      <c r="K41" s="99"/>
      <c r="U41" s="99"/>
      <c r="V41" s="90" t="s">
        <v>3790</v>
      </c>
    </row>
    <row r="42" spans="1:22" x14ac:dyDescent="0.2">
      <c r="A42" s="210">
        <v>38</v>
      </c>
      <c r="B42" s="211" t="s">
        <v>472</v>
      </c>
      <c r="C42" s="211" t="s">
        <v>2694</v>
      </c>
      <c r="D42" s="212">
        <v>45809</v>
      </c>
      <c r="E42" s="211" t="s">
        <v>2695</v>
      </c>
      <c r="F42" s="213">
        <v>60.59</v>
      </c>
      <c r="G42" s="211" t="s">
        <v>2686</v>
      </c>
      <c r="H42" s="211" t="s">
        <v>3765</v>
      </c>
      <c r="I42" s="214" t="s">
        <v>52</v>
      </c>
      <c r="K42" s="99"/>
      <c r="U42" s="99"/>
      <c r="V42" s="90" t="s">
        <v>3791</v>
      </c>
    </row>
    <row r="43" spans="1:22" x14ac:dyDescent="0.2">
      <c r="A43" s="205">
        <v>39</v>
      </c>
      <c r="B43" s="206" t="s">
        <v>472</v>
      </c>
      <c r="C43" s="206" t="s">
        <v>2697</v>
      </c>
      <c r="D43" s="207">
        <v>45809</v>
      </c>
      <c r="E43" s="206" t="s">
        <v>2698</v>
      </c>
      <c r="F43" s="208">
        <v>60.59</v>
      </c>
      <c r="G43" s="206" t="s">
        <v>2686</v>
      </c>
      <c r="H43" s="206" t="s">
        <v>3765</v>
      </c>
      <c r="I43" s="209" t="s">
        <v>52</v>
      </c>
      <c r="K43" s="99"/>
      <c r="U43" s="99"/>
      <c r="V43" s="90" t="s">
        <v>3792</v>
      </c>
    </row>
    <row r="44" spans="1:22" x14ac:dyDescent="0.2">
      <c r="A44" s="210">
        <v>40</v>
      </c>
      <c r="B44" s="211" t="s">
        <v>472</v>
      </c>
      <c r="C44" s="211" t="s">
        <v>2699</v>
      </c>
      <c r="D44" s="212">
        <v>45809</v>
      </c>
      <c r="E44" s="211" t="s">
        <v>2700</v>
      </c>
      <c r="F44" s="213">
        <v>63</v>
      </c>
      <c r="G44" s="211" t="s">
        <v>2686</v>
      </c>
      <c r="H44" s="211" t="s">
        <v>3765</v>
      </c>
      <c r="I44" s="214" t="s">
        <v>52</v>
      </c>
      <c r="K44" s="99"/>
      <c r="U44" s="99"/>
      <c r="V44" s="90" t="s">
        <v>2649</v>
      </c>
    </row>
    <row r="45" spans="1:22" x14ac:dyDescent="0.2">
      <c r="A45" s="205">
        <v>41</v>
      </c>
      <c r="B45" s="206" t="s">
        <v>472</v>
      </c>
      <c r="C45" s="206" t="s">
        <v>2702</v>
      </c>
      <c r="D45" s="207">
        <v>45809</v>
      </c>
      <c r="E45" s="206" t="s">
        <v>2703</v>
      </c>
      <c r="F45" s="208">
        <v>41.8</v>
      </c>
      <c r="G45" s="206" t="s">
        <v>2686</v>
      </c>
      <c r="H45" s="206" t="s">
        <v>3765</v>
      </c>
      <c r="I45" s="209" t="s">
        <v>52</v>
      </c>
      <c r="K45" s="99"/>
      <c r="U45" s="99"/>
      <c r="V45" s="90"/>
    </row>
    <row r="46" spans="1:22" x14ac:dyDescent="0.2">
      <c r="A46" s="210">
        <v>42</v>
      </c>
      <c r="B46" s="211" t="s">
        <v>472</v>
      </c>
      <c r="C46" s="211" t="s">
        <v>2881</v>
      </c>
      <c r="D46" s="212">
        <v>45809</v>
      </c>
      <c r="E46" s="211" t="s">
        <v>2882</v>
      </c>
      <c r="F46" s="213">
        <v>61.71</v>
      </c>
      <c r="G46" s="211" t="s">
        <v>2686</v>
      </c>
      <c r="H46" s="211" t="s">
        <v>3765</v>
      </c>
      <c r="I46" s="214" t="s">
        <v>52</v>
      </c>
      <c r="K46" s="99"/>
      <c r="U46" s="99"/>
      <c r="V46" s="90"/>
    </row>
    <row r="47" spans="1:22" x14ac:dyDescent="0.2">
      <c r="A47" s="205">
        <v>43</v>
      </c>
      <c r="B47" s="206" t="s">
        <v>472</v>
      </c>
      <c r="C47" s="206" t="s">
        <v>2884</v>
      </c>
      <c r="D47" s="207">
        <v>45809</v>
      </c>
      <c r="E47" s="206" t="s">
        <v>2885</v>
      </c>
      <c r="F47" s="208">
        <v>15.54</v>
      </c>
      <c r="G47" s="206" t="s">
        <v>2686</v>
      </c>
      <c r="H47" s="206" t="s">
        <v>3765</v>
      </c>
      <c r="I47" s="209" t="s">
        <v>52</v>
      </c>
      <c r="K47" s="99"/>
      <c r="U47" s="99"/>
      <c r="V47" s="90" t="s">
        <v>3793</v>
      </c>
    </row>
    <row r="48" spans="1:22" x14ac:dyDescent="0.2">
      <c r="A48" s="210">
        <v>44</v>
      </c>
      <c r="B48" s="211" t="s">
        <v>472</v>
      </c>
      <c r="C48" s="211" t="s">
        <v>2705</v>
      </c>
      <c r="D48" s="212">
        <v>45809</v>
      </c>
      <c r="E48" s="211" t="s">
        <v>2706</v>
      </c>
      <c r="F48" s="213">
        <v>10.19</v>
      </c>
      <c r="G48" s="211" t="s">
        <v>2686</v>
      </c>
      <c r="H48" s="211" t="s">
        <v>3765</v>
      </c>
      <c r="I48" s="214" t="s">
        <v>52</v>
      </c>
      <c r="K48" s="99"/>
      <c r="U48" s="99"/>
      <c r="V48" s="90" t="s">
        <v>3794</v>
      </c>
    </row>
    <row r="49" spans="1:22" x14ac:dyDescent="0.2">
      <c r="A49" s="205">
        <v>45</v>
      </c>
      <c r="B49" s="206" t="s">
        <v>472</v>
      </c>
      <c r="C49" s="206" t="s">
        <v>2708</v>
      </c>
      <c r="D49" s="207">
        <v>45809</v>
      </c>
      <c r="E49" s="206" t="s">
        <v>2709</v>
      </c>
      <c r="F49" s="208">
        <v>61.55</v>
      </c>
      <c r="G49" s="206" t="s">
        <v>2686</v>
      </c>
      <c r="H49" s="206" t="s">
        <v>3765</v>
      </c>
      <c r="I49" s="209" t="s">
        <v>52</v>
      </c>
      <c r="K49" s="99"/>
      <c r="U49" s="99"/>
      <c r="V49" s="90" t="s">
        <v>3795</v>
      </c>
    </row>
    <row r="50" spans="1:22" x14ac:dyDescent="0.2">
      <c r="A50" s="210">
        <v>46</v>
      </c>
      <c r="B50" s="211" t="s">
        <v>472</v>
      </c>
      <c r="C50" s="211" t="s">
        <v>2710</v>
      </c>
      <c r="D50" s="212">
        <v>45809</v>
      </c>
      <c r="E50" s="211" t="s">
        <v>2711</v>
      </c>
      <c r="F50" s="213">
        <v>19.11</v>
      </c>
      <c r="G50" s="211" t="s">
        <v>2686</v>
      </c>
      <c r="H50" s="211" t="s">
        <v>3765</v>
      </c>
      <c r="I50" s="214" t="s">
        <v>52</v>
      </c>
      <c r="K50" s="99"/>
      <c r="U50" s="99"/>
      <c r="V50" s="90" t="s">
        <v>3796</v>
      </c>
    </row>
    <row r="51" spans="1:22" x14ac:dyDescent="0.2">
      <c r="A51" s="205">
        <v>47</v>
      </c>
      <c r="B51" s="206" t="s">
        <v>472</v>
      </c>
      <c r="C51" s="206" t="s">
        <v>2712</v>
      </c>
      <c r="D51" s="207">
        <v>45809</v>
      </c>
      <c r="E51" s="206" t="s">
        <v>2713</v>
      </c>
      <c r="F51" s="208">
        <v>62.16</v>
      </c>
      <c r="G51" s="206" t="s">
        <v>2686</v>
      </c>
      <c r="H51" s="206" t="s">
        <v>3765</v>
      </c>
      <c r="I51" s="209" t="s">
        <v>52</v>
      </c>
      <c r="K51" s="99"/>
      <c r="U51" s="99"/>
      <c r="V51" s="90" t="s">
        <v>3797</v>
      </c>
    </row>
    <row r="52" spans="1:22" x14ac:dyDescent="0.2">
      <c r="A52" s="210">
        <v>48</v>
      </c>
      <c r="B52" s="211" t="s">
        <v>472</v>
      </c>
      <c r="C52" s="211" t="s">
        <v>2715</v>
      </c>
      <c r="D52" s="212">
        <v>45809</v>
      </c>
      <c r="E52" s="211" t="s">
        <v>2716</v>
      </c>
      <c r="F52" s="213">
        <v>60.38</v>
      </c>
      <c r="G52" s="211" t="s">
        <v>2686</v>
      </c>
      <c r="H52" s="211" t="s">
        <v>3765</v>
      </c>
      <c r="I52" s="214" t="s">
        <v>52</v>
      </c>
      <c r="K52" s="99"/>
      <c r="U52" s="99"/>
      <c r="V52" s="90" t="s">
        <v>3798</v>
      </c>
    </row>
    <row r="53" spans="1:22" x14ac:dyDescent="0.2">
      <c r="A53" s="205">
        <v>49</v>
      </c>
      <c r="B53" s="206" t="s">
        <v>472</v>
      </c>
      <c r="C53" s="206" t="s">
        <v>2907</v>
      </c>
      <c r="D53" s="207">
        <v>45809</v>
      </c>
      <c r="E53" s="206" t="s">
        <v>2908</v>
      </c>
      <c r="F53" s="208">
        <v>329</v>
      </c>
      <c r="G53" s="206" t="s">
        <v>67</v>
      </c>
      <c r="H53" s="206" t="s">
        <v>3765</v>
      </c>
      <c r="I53" s="209" t="s">
        <v>52</v>
      </c>
      <c r="K53" s="99"/>
      <c r="U53" s="99"/>
      <c r="V53" s="90" t="s">
        <v>3799</v>
      </c>
    </row>
    <row r="54" spans="1:22" x14ac:dyDescent="0.2">
      <c r="A54" s="210">
        <v>50</v>
      </c>
      <c r="B54" s="211" t="s">
        <v>472</v>
      </c>
      <c r="C54" s="211" t="s">
        <v>2887</v>
      </c>
      <c r="D54" s="212">
        <v>45809</v>
      </c>
      <c r="E54" s="211" t="s">
        <v>2888</v>
      </c>
      <c r="F54" s="213">
        <v>15</v>
      </c>
      <c r="G54" s="211" t="s">
        <v>67</v>
      </c>
      <c r="H54" s="211" t="s">
        <v>3765</v>
      </c>
      <c r="I54" s="214" t="s">
        <v>52</v>
      </c>
      <c r="K54" s="99"/>
      <c r="U54" s="99"/>
      <c r="V54" s="90" t="s">
        <v>3800</v>
      </c>
    </row>
    <row r="55" spans="1:22" x14ac:dyDescent="0.2">
      <c r="A55" s="205">
        <v>51</v>
      </c>
      <c r="B55" s="206" t="s">
        <v>472</v>
      </c>
      <c r="C55" s="206" t="s">
        <v>2890</v>
      </c>
      <c r="D55" s="207">
        <v>45809</v>
      </c>
      <c r="E55" s="206" t="s">
        <v>2891</v>
      </c>
      <c r="F55" s="208">
        <v>45.9</v>
      </c>
      <c r="G55" s="206" t="s">
        <v>148</v>
      </c>
      <c r="H55" s="206" t="s">
        <v>3765</v>
      </c>
      <c r="I55" s="209" t="s">
        <v>52</v>
      </c>
      <c r="K55" s="99"/>
      <c r="U55" s="99"/>
      <c r="V55" s="90" t="s">
        <v>3801</v>
      </c>
    </row>
    <row r="56" spans="1:22" x14ac:dyDescent="0.2">
      <c r="A56" s="210">
        <v>52</v>
      </c>
      <c r="B56" s="211" t="s">
        <v>472</v>
      </c>
      <c r="C56" s="211" t="s">
        <v>2893</v>
      </c>
      <c r="D56" s="212">
        <v>45809</v>
      </c>
      <c r="E56" s="211" t="s">
        <v>2894</v>
      </c>
      <c r="F56" s="213">
        <v>16</v>
      </c>
      <c r="G56" s="211" t="s">
        <v>67</v>
      </c>
      <c r="H56" s="211" t="s">
        <v>3765</v>
      </c>
      <c r="I56" s="214" t="s">
        <v>52</v>
      </c>
      <c r="K56" s="99"/>
      <c r="U56" s="99"/>
      <c r="V56" s="90"/>
    </row>
    <row r="57" spans="1:22" x14ac:dyDescent="0.2">
      <c r="A57" s="205">
        <v>53</v>
      </c>
      <c r="B57" s="206" t="s">
        <v>472</v>
      </c>
      <c r="C57" s="206" t="s">
        <v>2911</v>
      </c>
      <c r="D57" s="207">
        <v>45809</v>
      </c>
      <c r="E57" s="206" t="s">
        <v>2912</v>
      </c>
      <c r="F57" s="208">
        <v>13</v>
      </c>
      <c r="G57" s="206" t="s">
        <v>67</v>
      </c>
      <c r="H57" s="206" t="s">
        <v>3765</v>
      </c>
      <c r="I57" s="209" t="s">
        <v>52</v>
      </c>
      <c r="K57" s="99"/>
      <c r="U57" s="99"/>
      <c r="V57" s="90"/>
    </row>
    <row r="58" spans="1:22" x14ac:dyDescent="0.2">
      <c r="A58" s="210">
        <v>54</v>
      </c>
      <c r="B58" s="211" t="s">
        <v>472</v>
      </c>
      <c r="C58" s="211" t="s">
        <v>3617</v>
      </c>
      <c r="D58" s="212">
        <v>45809</v>
      </c>
      <c r="E58" s="211" t="s">
        <v>3618</v>
      </c>
      <c r="F58" s="213">
        <v>4788</v>
      </c>
      <c r="G58" s="211" t="s">
        <v>67</v>
      </c>
      <c r="H58" s="211" t="s">
        <v>3765</v>
      </c>
      <c r="I58" s="214" t="s">
        <v>52</v>
      </c>
      <c r="K58" s="99"/>
      <c r="U58" s="99"/>
      <c r="V58" s="90"/>
    </row>
    <row r="59" spans="1:22" ht="33.75" x14ac:dyDescent="0.2">
      <c r="A59" s="205">
        <v>55</v>
      </c>
      <c r="B59" s="206" t="s">
        <v>472</v>
      </c>
      <c r="C59" s="206" t="s">
        <v>3153</v>
      </c>
      <c r="D59" s="207">
        <v>45809</v>
      </c>
      <c r="E59" s="206" t="s">
        <v>3154</v>
      </c>
      <c r="F59" s="208">
        <v>1315.23</v>
      </c>
      <c r="G59" s="206" t="s">
        <v>67</v>
      </c>
      <c r="H59" s="206" t="s">
        <v>3765</v>
      </c>
      <c r="I59" s="209" t="s">
        <v>52</v>
      </c>
      <c r="K59" s="99"/>
      <c r="U59" s="99"/>
      <c r="V59" s="90" t="s">
        <v>3802</v>
      </c>
    </row>
    <row r="60" spans="1:22" ht="22.5" x14ac:dyDescent="0.2">
      <c r="A60" s="210">
        <v>56</v>
      </c>
      <c r="B60" s="211" t="s">
        <v>472</v>
      </c>
      <c r="C60" s="211" t="s">
        <v>3040</v>
      </c>
      <c r="D60" s="212">
        <v>45809</v>
      </c>
      <c r="E60" s="211" t="s">
        <v>3041</v>
      </c>
      <c r="F60" s="213">
        <v>253.9</v>
      </c>
      <c r="G60" s="211" t="s">
        <v>2037</v>
      </c>
      <c r="H60" s="211" t="s">
        <v>3765</v>
      </c>
      <c r="I60" s="214" t="s">
        <v>52</v>
      </c>
      <c r="K60" s="99"/>
      <c r="U60" s="99"/>
      <c r="V60" s="90" t="s">
        <v>3803</v>
      </c>
    </row>
    <row r="61" spans="1:22" x14ac:dyDescent="0.2">
      <c r="A61" s="205">
        <v>57</v>
      </c>
      <c r="B61" s="206" t="s">
        <v>472</v>
      </c>
      <c r="C61" s="206" t="s">
        <v>2896</v>
      </c>
      <c r="D61" s="207">
        <v>45809</v>
      </c>
      <c r="E61" s="206" t="s">
        <v>2897</v>
      </c>
      <c r="F61" s="208">
        <v>19.43</v>
      </c>
      <c r="G61" s="206" t="s">
        <v>67</v>
      </c>
      <c r="H61" s="206" t="s">
        <v>3765</v>
      </c>
      <c r="I61" s="209" t="s">
        <v>52</v>
      </c>
      <c r="K61" s="99"/>
      <c r="U61" s="99"/>
      <c r="V61" s="90" t="s">
        <v>3804</v>
      </c>
    </row>
    <row r="62" spans="1:22" x14ac:dyDescent="0.2">
      <c r="A62" s="210">
        <v>58</v>
      </c>
      <c r="B62" s="211" t="s">
        <v>472</v>
      </c>
      <c r="C62" s="211" t="s">
        <v>2318</v>
      </c>
      <c r="D62" s="212">
        <v>45809</v>
      </c>
      <c r="E62" s="211" t="s">
        <v>66</v>
      </c>
      <c r="F62" s="213">
        <v>350</v>
      </c>
      <c r="G62" s="211" t="s">
        <v>67</v>
      </c>
      <c r="H62" s="211" t="s">
        <v>3765</v>
      </c>
      <c r="I62" s="214" t="s">
        <v>52</v>
      </c>
      <c r="K62" s="99"/>
      <c r="U62" s="99"/>
      <c r="V62" s="90" t="s">
        <v>3805</v>
      </c>
    </row>
    <row r="63" spans="1:22" ht="33.75" x14ac:dyDescent="0.2">
      <c r="A63" s="205">
        <v>59</v>
      </c>
      <c r="B63" s="206" t="s">
        <v>472</v>
      </c>
      <c r="C63" s="206" t="s">
        <v>3575</v>
      </c>
      <c r="D63" s="207">
        <v>45809</v>
      </c>
      <c r="E63" s="206" t="s">
        <v>3576</v>
      </c>
      <c r="F63" s="208">
        <v>204.3</v>
      </c>
      <c r="G63" s="206" t="s">
        <v>2037</v>
      </c>
      <c r="H63" s="206" t="s">
        <v>3765</v>
      </c>
      <c r="I63" s="209" t="s">
        <v>52</v>
      </c>
      <c r="K63" s="99"/>
      <c r="U63" s="99"/>
      <c r="V63" s="90" t="s">
        <v>2653</v>
      </c>
    </row>
    <row r="64" spans="1:22" ht="33.75" x14ac:dyDescent="0.2">
      <c r="A64" s="210">
        <v>60</v>
      </c>
      <c r="B64" s="211" t="s">
        <v>472</v>
      </c>
      <c r="C64" s="211" t="s">
        <v>3573</v>
      </c>
      <c r="D64" s="212">
        <v>45809</v>
      </c>
      <c r="E64" s="211" t="s">
        <v>3574</v>
      </c>
      <c r="F64" s="213">
        <v>204.3</v>
      </c>
      <c r="G64" s="211" t="s">
        <v>2037</v>
      </c>
      <c r="H64" s="211" t="s">
        <v>3765</v>
      </c>
      <c r="I64" s="214" t="s">
        <v>52</v>
      </c>
      <c r="K64" s="99"/>
      <c r="U64" s="99"/>
      <c r="V64" s="90" t="s">
        <v>3806</v>
      </c>
    </row>
    <row r="65" spans="1:22" ht="22.5" x14ac:dyDescent="0.2">
      <c r="A65" s="205">
        <v>61</v>
      </c>
      <c r="B65" s="206" t="s">
        <v>472</v>
      </c>
      <c r="C65" s="206" t="s">
        <v>2940</v>
      </c>
      <c r="D65" s="207">
        <v>45809</v>
      </c>
      <c r="E65" s="206" t="s">
        <v>2941</v>
      </c>
      <c r="F65" s="208">
        <v>831.99</v>
      </c>
      <c r="G65" s="206" t="s">
        <v>67</v>
      </c>
      <c r="H65" s="206" t="s">
        <v>3765</v>
      </c>
      <c r="I65" s="209" t="s">
        <v>52</v>
      </c>
      <c r="K65" s="99"/>
      <c r="U65" s="99"/>
      <c r="V65" s="90" t="s">
        <v>3807</v>
      </c>
    </row>
    <row r="66" spans="1:22" x14ac:dyDescent="0.2">
      <c r="A66" s="210">
        <v>62</v>
      </c>
      <c r="B66" s="211" t="s">
        <v>3024</v>
      </c>
      <c r="C66" s="211" t="s">
        <v>3499</v>
      </c>
      <c r="D66" s="212">
        <v>45809</v>
      </c>
      <c r="E66" s="211" t="s">
        <v>3500</v>
      </c>
      <c r="F66" s="213">
        <v>52.8</v>
      </c>
      <c r="G66" s="211" t="s">
        <v>67</v>
      </c>
      <c r="H66" s="211" t="s">
        <v>3765</v>
      </c>
      <c r="I66" s="214" t="s">
        <v>52</v>
      </c>
      <c r="K66" s="99"/>
      <c r="U66" s="99"/>
      <c r="V66" s="90" t="s">
        <v>3808</v>
      </c>
    </row>
    <row r="67" spans="1:22" x14ac:dyDescent="0.2">
      <c r="A67" s="205">
        <v>63</v>
      </c>
      <c r="B67" s="206" t="s">
        <v>3024</v>
      </c>
      <c r="C67" s="206" t="s">
        <v>3527</v>
      </c>
      <c r="D67" s="207">
        <v>45809</v>
      </c>
      <c r="E67" s="206" t="s">
        <v>3528</v>
      </c>
      <c r="F67" s="208">
        <v>10.26</v>
      </c>
      <c r="G67" s="206" t="s">
        <v>67</v>
      </c>
      <c r="H67" s="206" t="s">
        <v>3765</v>
      </c>
      <c r="I67" s="209" t="s">
        <v>52</v>
      </c>
      <c r="K67" s="99"/>
      <c r="U67" s="99"/>
      <c r="V67" s="90" t="s">
        <v>107</v>
      </c>
    </row>
    <row r="68" spans="1:22" x14ac:dyDescent="0.2">
      <c r="A68" s="210">
        <v>64</v>
      </c>
      <c r="B68" s="211" t="s">
        <v>3024</v>
      </c>
      <c r="C68" s="211" t="s">
        <v>3530</v>
      </c>
      <c r="D68" s="212">
        <v>45809</v>
      </c>
      <c r="E68" s="211" t="s">
        <v>3531</v>
      </c>
      <c r="F68" s="213">
        <v>1.49</v>
      </c>
      <c r="G68" s="211" t="s">
        <v>67</v>
      </c>
      <c r="H68" s="211" t="s">
        <v>3765</v>
      </c>
      <c r="I68" s="214" t="s">
        <v>52</v>
      </c>
      <c r="K68" s="99"/>
      <c r="U68" s="99"/>
      <c r="V68" s="90" t="s">
        <v>3809</v>
      </c>
    </row>
    <row r="69" spans="1:22" x14ac:dyDescent="0.2">
      <c r="A69" s="205">
        <v>65</v>
      </c>
      <c r="B69" s="206" t="s">
        <v>3024</v>
      </c>
      <c r="C69" s="206" t="s">
        <v>3257</v>
      </c>
      <c r="D69" s="207">
        <v>45809</v>
      </c>
      <c r="E69" s="206" t="s">
        <v>3258</v>
      </c>
      <c r="F69" s="208">
        <v>49.21</v>
      </c>
      <c r="G69" s="206" t="s">
        <v>67</v>
      </c>
      <c r="H69" s="206" t="s">
        <v>3765</v>
      </c>
      <c r="I69" s="209" t="s">
        <v>52</v>
      </c>
      <c r="K69" s="99"/>
      <c r="U69" s="99"/>
      <c r="V69" s="90" t="s">
        <v>3810</v>
      </c>
    </row>
    <row r="70" spans="1:22" ht="22.5" x14ac:dyDescent="0.2">
      <c r="A70" s="210">
        <v>66</v>
      </c>
      <c r="B70" s="211" t="s">
        <v>3024</v>
      </c>
      <c r="C70" s="211" t="s">
        <v>3535</v>
      </c>
      <c r="D70" s="212">
        <v>45809</v>
      </c>
      <c r="E70" s="211" t="s">
        <v>3536</v>
      </c>
      <c r="F70" s="213">
        <v>304.58999999999997</v>
      </c>
      <c r="G70" s="211" t="s">
        <v>67</v>
      </c>
      <c r="H70" s="211" t="s">
        <v>3765</v>
      </c>
      <c r="I70" s="214" t="s">
        <v>52</v>
      </c>
      <c r="V70" s="90" t="s">
        <v>3811</v>
      </c>
    </row>
    <row r="71" spans="1:22" x14ac:dyDescent="0.2">
      <c r="A71" s="205">
        <v>67</v>
      </c>
      <c r="B71" s="206" t="s">
        <v>3024</v>
      </c>
      <c r="C71" s="206" t="s">
        <v>3023</v>
      </c>
      <c r="D71" s="207">
        <v>45809</v>
      </c>
      <c r="E71" s="206" t="s">
        <v>3025</v>
      </c>
      <c r="F71" s="208">
        <v>24.42</v>
      </c>
      <c r="G71" s="206" t="s">
        <v>67</v>
      </c>
      <c r="H71" s="206" t="s">
        <v>3765</v>
      </c>
      <c r="I71" s="209" t="s">
        <v>52</v>
      </c>
      <c r="V71" s="90" t="s">
        <v>3812</v>
      </c>
    </row>
    <row r="72" spans="1:22" x14ac:dyDescent="0.2">
      <c r="A72" s="210">
        <v>68</v>
      </c>
      <c r="B72" s="211" t="s">
        <v>3024</v>
      </c>
      <c r="C72" s="211" t="s">
        <v>3324</v>
      </c>
      <c r="D72" s="212">
        <v>45809</v>
      </c>
      <c r="E72" s="211" t="s">
        <v>3325</v>
      </c>
      <c r="F72" s="213">
        <v>33.659999999999997</v>
      </c>
      <c r="G72" s="211" t="s">
        <v>67</v>
      </c>
      <c r="H72" s="211" t="s">
        <v>3765</v>
      </c>
      <c r="I72" s="214" t="s">
        <v>52</v>
      </c>
      <c r="V72" s="90" t="s">
        <v>3813</v>
      </c>
    </row>
    <row r="73" spans="1:22" x14ac:dyDescent="0.2">
      <c r="A73" s="205">
        <v>69</v>
      </c>
      <c r="B73" s="206" t="s">
        <v>3024</v>
      </c>
      <c r="C73" s="206" t="s">
        <v>3229</v>
      </c>
      <c r="D73" s="207">
        <v>45809</v>
      </c>
      <c r="E73" s="206" t="s">
        <v>3230</v>
      </c>
      <c r="F73" s="208">
        <v>51.89</v>
      </c>
      <c r="G73" s="206" t="s">
        <v>67</v>
      </c>
      <c r="H73" s="206" t="s">
        <v>3765</v>
      </c>
      <c r="I73" s="209" t="s">
        <v>52</v>
      </c>
      <c r="V73" s="90" t="s">
        <v>3814</v>
      </c>
    </row>
    <row r="74" spans="1:22" x14ac:dyDescent="0.2">
      <c r="A74" s="210">
        <v>70</v>
      </c>
      <c r="B74" s="211" t="s">
        <v>3024</v>
      </c>
      <c r="C74" s="211" t="s">
        <v>3034</v>
      </c>
      <c r="D74" s="212">
        <v>45809</v>
      </c>
      <c r="E74" s="211" t="s">
        <v>3035</v>
      </c>
      <c r="F74" s="213">
        <v>68.62</v>
      </c>
      <c r="G74" s="211" t="s">
        <v>67</v>
      </c>
      <c r="H74" s="211" t="s">
        <v>3765</v>
      </c>
      <c r="I74" s="214" t="s">
        <v>52</v>
      </c>
      <c r="V74" s="90" t="s">
        <v>3815</v>
      </c>
    </row>
    <row r="75" spans="1:22" x14ac:dyDescent="0.2">
      <c r="A75" s="205">
        <v>71</v>
      </c>
      <c r="B75" s="206" t="s">
        <v>3024</v>
      </c>
      <c r="C75" s="206" t="s">
        <v>3352</v>
      </c>
      <c r="D75" s="207">
        <v>45809</v>
      </c>
      <c r="E75" s="206" t="s">
        <v>3353</v>
      </c>
      <c r="F75" s="208">
        <v>11.92</v>
      </c>
      <c r="G75" s="206" t="s">
        <v>67</v>
      </c>
      <c r="H75" s="206" t="s">
        <v>3765</v>
      </c>
      <c r="I75" s="209" t="s">
        <v>52</v>
      </c>
      <c r="V75" s="90" t="s">
        <v>3816</v>
      </c>
    </row>
    <row r="76" spans="1:22" x14ac:dyDescent="0.2">
      <c r="A76" s="210">
        <v>72</v>
      </c>
      <c r="B76" s="211" t="s">
        <v>3024</v>
      </c>
      <c r="C76" s="211" t="s">
        <v>3494</v>
      </c>
      <c r="D76" s="212">
        <v>45809</v>
      </c>
      <c r="E76" s="211" t="s">
        <v>3495</v>
      </c>
      <c r="F76" s="213">
        <v>54.33</v>
      </c>
      <c r="G76" s="211" t="s">
        <v>148</v>
      </c>
      <c r="H76" s="211" t="s">
        <v>3765</v>
      </c>
      <c r="I76" s="214" t="s">
        <v>52</v>
      </c>
      <c r="V76" s="90" t="s">
        <v>3817</v>
      </c>
    </row>
    <row r="77" spans="1:22" x14ac:dyDescent="0.2">
      <c r="A77" s="205">
        <v>73</v>
      </c>
      <c r="B77" s="206" t="s">
        <v>3024</v>
      </c>
      <c r="C77" s="206" t="s">
        <v>3468</v>
      </c>
      <c r="D77" s="207">
        <v>45809</v>
      </c>
      <c r="E77" s="206" t="s">
        <v>3469</v>
      </c>
      <c r="F77" s="208">
        <v>7.25</v>
      </c>
      <c r="G77" s="206" t="s">
        <v>67</v>
      </c>
      <c r="H77" s="206" t="s">
        <v>3765</v>
      </c>
      <c r="I77" s="209" t="s">
        <v>52</v>
      </c>
      <c r="V77" s="90" t="s">
        <v>3818</v>
      </c>
    </row>
    <row r="78" spans="1:22" x14ac:dyDescent="0.2">
      <c r="A78" s="210">
        <v>74</v>
      </c>
      <c r="B78" s="211" t="s">
        <v>3024</v>
      </c>
      <c r="C78" s="211" t="s">
        <v>3305</v>
      </c>
      <c r="D78" s="212">
        <v>45809</v>
      </c>
      <c r="E78" s="211" t="s">
        <v>3306</v>
      </c>
      <c r="F78" s="213">
        <v>17.34</v>
      </c>
      <c r="G78" s="211" t="s">
        <v>67</v>
      </c>
      <c r="H78" s="211" t="s">
        <v>3765</v>
      </c>
      <c r="I78" s="214" t="s">
        <v>52</v>
      </c>
      <c r="V78" s="90" t="s">
        <v>3819</v>
      </c>
    </row>
    <row r="79" spans="1:22" x14ac:dyDescent="0.2">
      <c r="A79" s="205">
        <v>75</v>
      </c>
      <c r="B79" s="206" t="s">
        <v>3024</v>
      </c>
      <c r="C79" s="206" t="s">
        <v>3510</v>
      </c>
      <c r="D79" s="207">
        <v>45809</v>
      </c>
      <c r="E79" s="206" t="s">
        <v>3511</v>
      </c>
      <c r="F79" s="208">
        <v>0.4</v>
      </c>
      <c r="G79" s="206" t="s">
        <v>67</v>
      </c>
      <c r="H79" s="206" t="s">
        <v>3765</v>
      </c>
      <c r="I79" s="209" t="s">
        <v>52</v>
      </c>
      <c r="K79" s="101"/>
      <c r="U79" s="101"/>
      <c r="V79" s="90" t="s">
        <v>3820</v>
      </c>
    </row>
    <row r="80" spans="1:22" x14ac:dyDescent="0.2">
      <c r="A80" s="210">
        <v>76</v>
      </c>
      <c r="B80" s="211" t="s">
        <v>3024</v>
      </c>
      <c r="C80" s="211" t="s">
        <v>3485</v>
      </c>
      <c r="D80" s="212">
        <v>45809</v>
      </c>
      <c r="E80" s="211" t="s">
        <v>3486</v>
      </c>
      <c r="F80" s="213">
        <v>9.5500000000000007</v>
      </c>
      <c r="G80" s="211" t="s">
        <v>67</v>
      </c>
      <c r="H80" s="211" t="s">
        <v>3765</v>
      </c>
      <c r="I80" s="214" t="s">
        <v>52</v>
      </c>
      <c r="V80" s="90" t="s">
        <v>3821</v>
      </c>
    </row>
    <row r="81" spans="1:22" x14ac:dyDescent="0.2">
      <c r="A81" s="205">
        <v>77</v>
      </c>
      <c r="B81" s="206" t="s">
        <v>3024</v>
      </c>
      <c r="C81" s="206" t="s">
        <v>3276</v>
      </c>
      <c r="D81" s="207">
        <v>45809</v>
      </c>
      <c r="E81" s="206" t="s">
        <v>3277</v>
      </c>
      <c r="F81" s="208">
        <v>2.65</v>
      </c>
      <c r="G81" s="206" t="s">
        <v>148</v>
      </c>
      <c r="H81" s="206" t="s">
        <v>3765</v>
      </c>
      <c r="I81" s="209" t="s">
        <v>52</v>
      </c>
      <c r="V81" s="90" t="s">
        <v>3822</v>
      </c>
    </row>
    <row r="82" spans="1:22" x14ac:dyDescent="0.2">
      <c r="A82" s="210">
        <v>78</v>
      </c>
      <c r="B82" s="211" t="s">
        <v>3024</v>
      </c>
      <c r="C82" s="211" t="s">
        <v>3463</v>
      </c>
      <c r="D82" s="212">
        <v>45809</v>
      </c>
      <c r="E82" s="211" t="s">
        <v>3464</v>
      </c>
      <c r="F82" s="213">
        <v>11.5</v>
      </c>
      <c r="G82" s="211" t="s">
        <v>67</v>
      </c>
      <c r="H82" s="211" t="s">
        <v>3765</v>
      </c>
      <c r="I82" s="214" t="s">
        <v>52</v>
      </c>
      <c r="V82" s="90" t="s">
        <v>3823</v>
      </c>
    </row>
    <row r="83" spans="1:22" x14ac:dyDescent="0.2">
      <c r="A83" s="205">
        <v>79</v>
      </c>
      <c r="B83" s="206" t="s">
        <v>3024</v>
      </c>
      <c r="C83" s="206" t="s">
        <v>3525</v>
      </c>
      <c r="D83" s="207">
        <v>45809</v>
      </c>
      <c r="E83" s="206" t="s">
        <v>3526</v>
      </c>
      <c r="F83" s="208">
        <v>9.92</v>
      </c>
      <c r="G83" s="206" t="s">
        <v>67</v>
      </c>
      <c r="H83" s="206" t="s">
        <v>3765</v>
      </c>
      <c r="I83" s="209" t="s">
        <v>52</v>
      </c>
      <c r="V83" s="90" t="s">
        <v>3824</v>
      </c>
    </row>
    <row r="84" spans="1:22" x14ac:dyDescent="0.2">
      <c r="A84" s="210">
        <v>80</v>
      </c>
      <c r="B84" s="211" t="s">
        <v>3024</v>
      </c>
      <c r="C84" s="211" t="s">
        <v>3354</v>
      </c>
      <c r="D84" s="212">
        <v>45809</v>
      </c>
      <c r="E84" s="211" t="s">
        <v>3355</v>
      </c>
      <c r="F84" s="213">
        <v>28.78</v>
      </c>
      <c r="G84" s="211" t="s">
        <v>67</v>
      </c>
      <c r="H84" s="211" t="s">
        <v>3765</v>
      </c>
      <c r="I84" s="214" t="s">
        <v>52</v>
      </c>
      <c r="V84" s="90" t="s">
        <v>3825</v>
      </c>
    </row>
    <row r="85" spans="1:22" ht="22.5" x14ac:dyDescent="0.2">
      <c r="A85" s="205">
        <v>81</v>
      </c>
      <c r="B85" s="206" t="s">
        <v>3024</v>
      </c>
      <c r="C85" s="206" t="s">
        <v>3204</v>
      </c>
      <c r="D85" s="207">
        <v>45809</v>
      </c>
      <c r="E85" s="206" t="s">
        <v>3205</v>
      </c>
      <c r="F85" s="208">
        <v>7.65</v>
      </c>
      <c r="G85" s="206" t="s">
        <v>67</v>
      </c>
      <c r="H85" s="206" t="s">
        <v>3765</v>
      </c>
      <c r="I85" s="209" t="s">
        <v>52</v>
      </c>
      <c r="V85" s="90" t="s">
        <v>3826</v>
      </c>
    </row>
    <row r="86" spans="1:22" ht="22.5" x14ac:dyDescent="0.2">
      <c r="A86" s="210">
        <v>82</v>
      </c>
      <c r="B86" s="211" t="s">
        <v>3024</v>
      </c>
      <c r="C86" s="211" t="s">
        <v>3202</v>
      </c>
      <c r="D86" s="212">
        <v>45809</v>
      </c>
      <c r="E86" s="211" t="s">
        <v>3203</v>
      </c>
      <c r="F86" s="213">
        <v>6.07</v>
      </c>
      <c r="G86" s="211" t="s">
        <v>67</v>
      </c>
      <c r="H86" s="211" t="s">
        <v>3765</v>
      </c>
      <c r="I86" s="214" t="s">
        <v>52</v>
      </c>
      <c r="V86" s="90" t="s">
        <v>3827</v>
      </c>
    </row>
    <row r="87" spans="1:22" ht="22.5" x14ac:dyDescent="0.2">
      <c r="A87" s="205">
        <v>83</v>
      </c>
      <c r="B87" s="206" t="s">
        <v>3024</v>
      </c>
      <c r="C87" s="206" t="s">
        <v>3200</v>
      </c>
      <c r="D87" s="207">
        <v>45809</v>
      </c>
      <c r="E87" s="206" t="s">
        <v>3201</v>
      </c>
      <c r="F87" s="208">
        <v>6.07</v>
      </c>
      <c r="G87" s="206" t="s">
        <v>67</v>
      </c>
      <c r="H87" s="206" t="s">
        <v>3765</v>
      </c>
      <c r="I87" s="209" t="s">
        <v>52</v>
      </c>
      <c r="V87" s="90" t="s">
        <v>3828</v>
      </c>
    </row>
    <row r="88" spans="1:22" ht="22.5" x14ac:dyDescent="0.2">
      <c r="A88" s="210">
        <v>84</v>
      </c>
      <c r="B88" s="211" t="s">
        <v>3024</v>
      </c>
      <c r="C88" s="211" t="s">
        <v>3206</v>
      </c>
      <c r="D88" s="212">
        <v>45809</v>
      </c>
      <c r="E88" s="211" t="s">
        <v>3207</v>
      </c>
      <c r="F88" s="213">
        <v>6.07</v>
      </c>
      <c r="G88" s="211" t="s">
        <v>67</v>
      </c>
      <c r="H88" s="211" t="s">
        <v>3765</v>
      </c>
      <c r="I88" s="214" t="s">
        <v>52</v>
      </c>
      <c r="V88" s="90" t="s">
        <v>3829</v>
      </c>
    </row>
    <row r="89" spans="1:22" x14ac:dyDescent="0.2">
      <c r="A89" s="205">
        <v>85</v>
      </c>
      <c r="B89" s="206" t="s">
        <v>3024</v>
      </c>
      <c r="C89" s="206" t="s">
        <v>3533</v>
      </c>
      <c r="D89" s="207">
        <v>45809</v>
      </c>
      <c r="E89" s="206" t="s">
        <v>3534</v>
      </c>
      <c r="F89" s="208">
        <v>4.37</v>
      </c>
      <c r="G89" s="206" t="s">
        <v>148</v>
      </c>
      <c r="H89" s="206" t="s">
        <v>3765</v>
      </c>
      <c r="I89" s="209" t="s">
        <v>52</v>
      </c>
      <c r="V89" s="90" t="s">
        <v>3830</v>
      </c>
    </row>
    <row r="90" spans="1:22" x14ac:dyDescent="0.2">
      <c r="A90" s="210">
        <v>86</v>
      </c>
      <c r="B90" s="211" t="s">
        <v>3024</v>
      </c>
      <c r="C90" s="211" t="s">
        <v>3099</v>
      </c>
      <c r="D90" s="212">
        <v>45809</v>
      </c>
      <c r="E90" s="211" t="s">
        <v>3100</v>
      </c>
      <c r="F90" s="213">
        <v>28.16</v>
      </c>
      <c r="G90" s="211" t="s">
        <v>67</v>
      </c>
      <c r="H90" s="211" t="s">
        <v>3765</v>
      </c>
      <c r="I90" s="214" t="s">
        <v>52</v>
      </c>
      <c r="V90" s="90" t="s">
        <v>3831</v>
      </c>
    </row>
    <row r="91" spans="1:22" x14ac:dyDescent="0.2">
      <c r="A91" s="205">
        <v>87</v>
      </c>
      <c r="B91" s="206" t="s">
        <v>3024</v>
      </c>
      <c r="C91" s="206" t="s">
        <v>3259</v>
      </c>
      <c r="D91" s="207">
        <v>45809</v>
      </c>
      <c r="E91" s="206" t="s">
        <v>3260</v>
      </c>
      <c r="F91" s="208">
        <v>68.52</v>
      </c>
      <c r="G91" s="206" t="s">
        <v>67</v>
      </c>
      <c r="H91" s="206" t="s">
        <v>3765</v>
      </c>
      <c r="I91" s="209" t="s">
        <v>52</v>
      </c>
      <c r="V91" s="90" t="s">
        <v>3832</v>
      </c>
    </row>
    <row r="92" spans="1:22" x14ac:dyDescent="0.2">
      <c r="A92" s="210">
        <v>88</v>
      </c>
      <c r="B92" s="211" t="s">
        <v>3024</v>
      </c>
      <c r="C92" s="211" t="s">
        <v>3729</v>
      </c>
      <c r="D92" s="212">
        <v>45809</v>
      </c>
      <c r="E92" s="211" t="s">
        <v>3730</v>
      </c>
      <c r="F92" s="213">
        <v>3.07</v>
      </c>
      <c r="G92" s="211" t="s">
        <v>67</v>
      </c>
      <c r="H92" s="211" t="s">
        <v>3765</v>
      </c>
      <c r="I92" s="214" t="s">
        <v>52</v>
      </c>
      <c r="V92" s="90" t="s">
        <v>3833</v>
      </c>
    </row>
    <row r="93" spans="1:22" x14ac:dyDescent="0.2">
      <c r="A93" s="205">
        <v>89</v>
      </c>
      <c r="B93" s="206" t="s">
        <v>3024</v>
      </c>
      <c r="C93" s="206" t="s">
        <v>3707</v>
      </c>
      <c r="D93" s="207">
        <v>45809</v>
      </c>
      <c r="E93" s="206" t="s">
        <v>3708</v>
      </c>
      <c r="F93" s="208">
        <v>3.29</v>
      </c>
      <c r="G93" s="206" t="s">
        <v>67</v>
      </c>
      <c r="H93" s="206" t="s">
        <v>3765</v>
      </c>
      <c r="I93" s="209" t="s">
        <v>52</v>
      </c>
      <c r="V93" s="90" t="s">
        <v>3834</v>
      </c>
    </row>
    <row r="94" spans="1:22" x14ac:dyDescent="0.2">
      <c r="A94" s="210">
        <v>90</v>
      </c>
      <c r="B94" s="211" t="s">
        <v>3024</v>
      </c>
      <c r="C94" s="211" t="s">
        <v>3724</v>
      </c>
      <c r="D94" s="212">
        <v>45809</v>
      </c>
      <c r="E94" s="211" t="s">
        <v>3725</v>
      </c>
      <c r="F94" s="213">
        <v>8.51</v>
      </c>
      <c r="G94" s="211" t="s">
        <v>67</v>
      </c>
      <c r="H94" s="211" t="s">
        <v>3765</v>
      </c>
      <c r="I94" s="214" t="s">
        <v>52</v>
      </c>
      <c r="V94" s="90" t="s">
        <v>3835</v>
      </c>
    </row>
    <row r="95" spans="1:22" ht="22.5" x14ac:dyDescent="0.2">
      <c r="A95" s="205">
        <v>91</v>
      </c>
      <c r="B95" s="206" t="s">
        <v>3024</v>
      </c>
      <c r="C95" s="206" t="s">
        <v>3477</v>
      </c>
      <c r="D95" s="207">
        <v>45809</v>
      </c>
      <c r="E95" s="206" t="s">
        <v>3478</v>
      </c>
      <c r="F95" s="208">
        <v>4.28</v>
      </c>
      <c r="G95" s="206" t="s">
        <v>67</v>
      </c>
      <c r="H95" s="206" t="s">
        <v>3765</v>
      </c>
      <c r="I95" s="209" t="s">
        <v>52</v>
      </c>
      <c r="V95" s="90" t="s">
        <v>3836</v>
      </c>
    </row>
    <row r="96" spans="1:22" x14ac:dyDescent="0.2">
      <c r="A96" s="210">
        <v>92</v>
      </c>
      <c r="B96" s="211" t="s">
        <v>3024</v>
      </c>
      <c r="C96" s="211" t="s">
        <v>3125</v>
      </c>
      <c r="D96" s="212">
        <v>45809</v>
      </c>
      <c r="E96" s="211" t="s">
        <v>3126</v>
      </c>
      <c r="F96" s="213">
        <v>35.18</v>
      </c>
      <c r="G96" s="211" t="s">
        <v>67</v>
      </c>
      <c r="H96" s="211" t="s">
        <v>3765</v>
      </c>
      <c r="I96" s="214" t="s">
        <v>52</v>
      </c>
      <c r="V96" s="90" t="s">
        <v>3837</v>
      </c>
    </row>
    <row r="97" spans="1:22" x14ac:dyDescent="0.2">
      <c r="A97" s="205">
        <v>93</v>
      </c>
      <c r="B97" s="206" t="s">
        <v>3024</v>
      </c>
      <c r="C97" s="206" t="s">
        <v>3255</v>
      </c>
      <c r="D97" s="207">
        <v>45809</v>
      </c>
      <c r="E97" s="206" t="s">
        <v>3256</v>
      </c>
      <c r="F97" s="208">
        <v>41.17</v>
      </c>
      <c r="G97" s="206" t="s">
        <v>67</v>
      </c>
      <c r="H97" s="206" t="s">
        <v>3765</v>
      </c>
      <c r="I97" s="209" t="s">
        <v>52</v>
      </c>
      <c r="V97" s="90" t="s">
        <v>3838</v>
      </c>
    </row>
    <row r="98" spans="1:22" x14ac:dyDescent="0.2">
      <c r="A98" s="210">
        <v>94</v>
      </c>
      <c r="B98" s="211" t="s">
        <v>3024</v>
      </c>
      <c r="C98" s="211" t="s">
        <v>3127</v>
      </c>
      <c r="D98" s="212">
        <v>45809</v>
      </c>
      <c r="E98" s="211" t="s">
        <v>3128</v>
      </c>
      <c r="F98" s="213">
        <v>25.38</v>
      </c>
      <c r="G98" s="211" t="s">
        <v>67</v>
      </c>
      <c r="H98" s="211" t="s">
        <v>3765</v>
      </c>
      <c r="I98" s="214" t="s">
        <v>52</v>
      </c>
      <c r="V98" s="90" t="s">
        <v>3839</v>
      </c>
    </row>
    <row r="99" spans="1:22" x14ac:dyDescent="0.2">
      <c r="A99" s="205">
        <v>95</v>
      </c>
      <c r="B99" s="206" t="s">
        <v>3024</v>
      </c>
      <c r="C99" s="206" t="s">
        <v>3496</v>
      </c>
      <c r="D99" s="207">
        <v>45809</v>
      </c>
      <c r="E99" s="206" t="s">
        <v>3497</v>
      </c>
      <c r="F99" s="208">
        <v>32</v>
      </c>
      <c r="G99" s="206" t="s">
        <v>67</v>
      </c>
      <c r="H99" s="206" t="s">
        <v>3765</v>
      </c>
      <c r="I99" s="209" t="s">
        <v>52</v>
      </c>
      <c r="V99" s="90" t="s">
        <v>3840</v>
      </c>
    </row>
    <row r="100" spans="1:22" x14ac:dyDescent="0.2">
      <c r="A100" s="210">
        <v>96</v>
      </c>
      <c r="B100" s="211" t="s">
        <v>3024</v>
      </c>
      <c r="C100" s="211" t="s">
        <v>3453</v>
      </c>
      <c r="D100" s="212">
        <v>45809</v>
      </c>
      <c r="E100" s="211" t="s">
        <v>3454</v>
      </c>
      <c r="F100" s="213">
        <v>8.2200000000000006</v>
      </c>
      <c r="G100" s="211" t="s">
        <v>67</v>
      </c>
      <c r="H100" s="211" t="s">
        <v>3765</v>
      </c>
      <c r="I100" s="214" t="s">
        <v>52</v>
      </c>
      <c r="V100" s="90" t="s">
        <v>3841</v>
      </c>
    </row>
    <row r="101" spans="1:22" x14ac:dyDescent="0.2">
      <c r="A101" s="205">
        <v>97</v>
      </c>
      <c r="B101" s="206" t="s">
        <v>3024</v>
      </c>
      <c r="C101" s="206" t="s">
        <v>3294</v>
      </c>
      <c r="D101" s="207">
        <v>45809</v>
      </c>
      <c r="E101" s="206" t="s">
        <v>3295</v>
      </c>
      <c r="F101" s="208">
        <v>1.61</v>
      </c>
      <c r="G101" s="206" t="s">
        <v>67</v>
      </c>
      <c r="H101" s="206" t="s">
        <v>3765</v>
      </c>
      <c r="I101" s="209" t="s">
        <v>52</v>
      </c>
      <c r="V101" s="90" t="s">
        <v>3842</v>
      </c>
    </row>
    <row r="102" spans="1:22" x14ac:dyDescent="0.2">
      <c r="A102" s="210">
        <v>98</v>
      </c>
      <c r="B102" s="211" t="s">
        <v>3024</v>
      </c>
      <c r="C102" s="211" t="s">
        <v>3368</v>
      </c>
      <c r="D102" s="212">
        <v>45809</v>
      </c>
      <c r="E102" s="211" t="s">
        <v>3369</v>
      </c>
      <c r="F102" s="213">
        <v>69.900000000000006</v>
      </c>
      <c r="G102" s="211" t="s">
        <v>67</v>
      </c>
      <c r="H102" s="211" t="s">
        <v>3765</v>
      </c>
      <c r="I102" s="214" t="s">
        <v>52</v>
      </c>
      <c r="V102" s="102" t="s">
        <v>3843</v>
      </c>
    </row>
    <row r="103" spans="1:22" ht="22.5" x14ac:dyDescent="0.2">
      <c r="A103" s="205">
        <v>99</v>
      </c>
      <c r="B103" s="206" t="s">
        <v>3024</v>
      </c>
      <c r="C103" s="206" t="s">
        <v>3357</v>
      </c>
      <c r="D103" s="207">
        <v>45809</v>
      </c>
      <c r="E103" s="206" t="s">
        <v>3358</v>
      </c>
      <c r="F103" s="208">
        <v>495</v>
      </c>
      <c r="G103" s="206" t="s">
        <v>67</v>
      </c>
      <c r="H103" s="206" t="s">
        <v>3765</v>
      </c>
      <c r="I103" s="209" t="s">
        <v>52</v>
      </c>
    </row>
    <row r="104" spans="1:22" x14ac:dyDescent="0.2">
      <c r="A104" s="210">
        <v>100</v>
      </c>
      <c r="B104" s="211" t="s">
        <v>3024</v>
      </c>
      <c r="C104" s="211" t="s">
        <v>3543</v>
      </c>
      <c r="D104" s="212">
        <v>45809</v>
      </c>
      <c r="E104" s="211" t="s">
        <v>3544</v>
      </c>
      <c r="F104" s="213">
        <v>325</v>
      </c>
      <c r="G104" s="211" t="s">
        <v>67</v>
      </c>
      <c r="H104" s="211" t="s">
        <v>3765</v>
      </c>
      <c r="I104" s="214" t="s">
        <v>52</v>
      </c>
    </row>
    <row r="105" spans="1:22" x14ac:dyDescent="0.2">
      <c r="A105" s="205">
        <v>101</v>
      </c>
      <c r="B105" s="206" t="s">
        <v>3024</v>
      </c>
      <c r="C105" s="206" t="s">
        <v>3105</v>
      </c>
      <c r="D105" s="207">
        <v>45809</v>
      </c>
      <c r="E105" s="206" t="s">
        <v>3106</v>
      </c>
      <c r="F105" s="208">
        <v>44.94</v>
      </c>
      <c r="G105" s="206" t="s">
        <v>67</v>
      </c>
      <c r="H105" s="206" t="s">
        <v>3765</v>
      </c>
      <c r="I105" s="209" t="s">
        <v>52</v>
      </c>
    </row>
    <row r="106" spans="1:22" x14ac:dyDescent="0.2">
      <c r="A106" s="210">
        <v>102</v>
      </c>
      <c r="B106" s="211" t="s">
        <v>3024</v>
      </c>
      <c r="C106" s="211" t="s">
        <v>3103</v>
      </c>
      <c r="D106" s="212">
        <v>45809</v>
      </c>
      <c r="E106" s="211" t="s">
        <v>3104</v>
      </c>
      <c r="F106" s="213">
        <v>25.88</v>
      </c>
      <c r="G106" s="211" t="s">
        <v>67</v>
      </c>
      <c r="H106" s="211" t="s">
        <v>3765</v>
      </c>
      <c r="I106" s="214" t="s">
        <v>52</v>
      </c>
    </row>
    <row r="107" spans="1:22" x14ac:dyDescent="0.2">
      <c r="A107" s="205">
        <v>103</v>
      </c>
      <c r="B107" s="206" t="s">
        <v>3024</v>
      </c>
      <c r="C107" s="206" t="s">
        <v>3546</v>
      </c>
      <c r="D107" s="207">
        <v>45809</v>
      </c>
      <c r="E107" s="206" t="s">
        <v>3547</v>
      </c>
      <c r="F107" s="208">
        <v>6.35</v>
      </c>
      <c r="G107" s="206" t="s">
        <v>148</v>
      </c>
      <c r="H107" s="206" t="s">
        <v>3765</v>
      </c>
      <c r="I107" s="209" t="s">
        <v>52</v>
      </c>
    </row>
    <row r="108" spans="1:22" x14ac:dyDescent="0.2">
      <c r="A108" s="210">
        <v>104</v>
      </c>
      <c r="B108" s="211" t="s">
        <v>3024</v>
      </c>
      <c r="C108" s="211" t="s">
        <v>3028</v>
      </c>
      <c r="D108" s="212">
        <v>45809</v>
      </c>
      <c r="E108" s="211" t="s">
        <v>3029</v>
      </c>
      <c r="F108" s="213">
        <v>16.86</v>
      </c>
      <c r="G108" s="211" t="s">
        <v>67</v>
      </c>
      <c r="H108" s="211" t="s">
        <v>3765</v>
      </c>
      <c r="I108" s="214" t="s">
        <v>52</v>
      </c>
    </row>
    <row r="109" spans="1:22" x14ac:dyDescent="0.2">
      <c r="A109" s="205">
        <v>105</v>
      </c>
      <c r="B109" s="206" t="s">
        <v>3024</v>
      </c>
      <c r="C109" s="206" t="s">
        <v>3101</v>
      </c>
      <c r="D109" s="207">
        <v>45809</v>
      </c>
      <c r="E109" s="206" t="s">
        <v>3102</v>
      </c>
      <c r="F109" s="208">
        <v>19.309999999999999</v>
      </c>
      <c r="G109" s="206" t="s">
        <v>67</v>
      </c>
      <c r="H109" s="206" t="s">
        <v>3765</v>
      </c>
      <c r="I109" s="209" t="s">
        <v>52</v>
      </c>
    </row>
    <row r="110" spans="1:22" x14ac:dyDescent="0.2">
      <c r="A110" s="215">
        <v>106</v>
      </c>
      <c r="B110" s="216" t="s">
        <v>3024</v>
      </c>
      <c r="C110" s="216" t="s">
        <v>3417</v>
      </c>
      <c r="D110" s="217">
        <v>45809</v>
      </c>
      <c r="E110" s="216" t="s">
        <v>3418</v>
      </c>
      <c r="F110" s="218">
        <v>133.44</v>
      </c>
      <c r="G110" s="216" t="s">
        <v>2633</v>
      </c>
      <c r="H110" s="216" t="s">
        <v>3765</v>
      </c>
      <c r="I110" s="219" t="s">
        <v>52</v>
      </c>
    </row>
    <row r="111" spans="1:22" x14ac:dyDescent="0.2">
      <c r="A111" s="103"/>
      <c r="B111" s="104"/>
      <c r="C111" s="104"/>
      <c r="D111" s="104"/>
      <c r="E111" s="104"/>
      <c r="F111" s="104"/>
      <c r="G111" s="104"/>
      <c r="H111" s="94"/>
      <c r="I111" s="94"/>
    </row>
    <row r="112" spans="1:22" x14ac:dyDescent="0.2">
      <c r="A112" s="279" t="s">
        <v>3844</v>
      </c>
      <c r="B112" s="279"/>
      <c r="C112" s="279"/>
      <c r="D112" s="279"/>
      <c r="E112" s="279"/>
      <c r="F112" s="279"/>
      <c r="G112" s="279"/>
      <c r="H112" s="94"/>
      <c r="I112" s="94"/>
    </row>
    <row r="113" spans="1:9" x14ac:dyDescent="0.2">
      <c r="A113" s="279"/>
      <c r="B113" s="279"/>
      <c r="C113" s="279"/>
      <c r="D113" s="279"/>
      <c r="E113" s="279"/>
      <c r="F113" s="279"/>
      <c r="G113" s="279"/>
      <c r="H113" s="94"/>
      <c r="I113" s="94"/>
    </row>
    <row r="114" spans="1:9" x14ac:dyDescent="0.2">
      <c r="A114" s="279"/>
      <c r="B114" s="279"/>
      <c r="C114" s="279"/>
      <c r="D114" s="279"/>
      <c r="E114" s="279"/>
      <c r="F114" s="279"/>
      <c r="G114" s="279"/>
      <c r="H114" s="94"/>
      <c r="I114" s="94"/>
    </row>
    <row r="115" spans="1:9" x14ac:dyDescent="0.2">
      <c r="A115" s="279"/>
      <c r="B115" s="279"/>
      <c r="C115" s="279"/>
      <c r="D115" s="279"/>
      <c r="E115" s="279"/>
      <c r="F115" s="279"/>
      <c r="G115" s="279"/>
      <c r="H115" s="94"/>
      <c r="I115" s="94"/>
    </row>
    <row r="116" spans="1:9" x14ac:dyDescent="0.2">
      <c r="A116" s="279"/>
      <c r="B116" s="279"/>
      <c r="C116" s="279"/>
      <c r="D116" s="279"/>
      <c r="E116" s="279"/>
      <c r="F116" s="279"/>
      <c r="G116" s="279"/>
      <c r="H116" s="94"/>
      <c r="I116" s="94"/>
    </row>
    <row r="117" spans="1:9" x14ac:dyDescent="0.2">
      <c r="A117" s="279"/>
      <c r="B117" s="279"/>
      <c r="C117" s="279"/>
      <c r="D117" s="279"/>
      <c r="E117" s="279"/>
      <c r="F117" s="279"/>
      <c r="G117" s="279"/>
      <c r="H117" s="94"/>
      <c r="I117" s="94"/>
    </row>
    <row r="118" spans="1:9" x14ac:dyDescent="0.2">
      <c r="A118" s="279"/>
      <c r="B118" s="279"/>
      <c r="C118" s="279"/>
      <c r="D118" s="279"/>
      <c r="E118" s="279"/>
      <c r="F118" s="279"/>
      <c r="G118" s="279"/>
      <c r="H118" s="94"/>
      <c r="I118" s="94"/>
    </row>
    <row r="119" spans="1:9" ht="13.5" thickBot="1" x14ac:dyDescent="0.25">
      <c r="A119" s="252" t="s">
        <v>3845</v>
      </c>
      <c r="B119" s="252"/>
      <c r="C119" s="252"/>
      <c r="D119" s="252"/>
      <c r="E119" s="252"/>
      <c r="F119" s="252"/>
      <c r="G119" s="252"/>
      <c r="H119" s="4"/>
      <c r="I119" s="4"/>
    </row>
    <row r="120" spans="1:9" ht="45" x14ac:dyDescent="0.2">
      <c r="A120" s="202" t="s">
        <v>3761</v>
      </c>
      <c r="B120" s="203" t="s">
        <v>45</v>
      </c>
      <c r="C120" s="203" t="s">
        <v>44</v>
      </c>
      <c r="D120" s="203" t="s">
        <v>3762</v>
      </c>
      <c r="E120" s="203" t="s">
        <v>3</v>
      </c>
      <c r="F120" s="203" t="s">
        <v>48</v>
      </c>
      <c r="G120" s="203" t="s">
        <v>46</v>
      </c>
      <c r="H120" s="203" t="s">
        <v>3763</v>
      </c>
      <c r="I120" s="204" t="s">
        <v>3846</v>
      </c>
    </row>
    <row r="121" spans="1:9" ht="33.75" x14ac:dyDescent="0.2">
      <c r="A121" s="220">
        <v>1</v>
      </c>
      <c r="B121" s="221" t="s">
        <v>65</v>
      </c>
      <c r="C121" s="221" t="s">
        <v>3847</v>
      </c>
      <c r="D121" s="222">
        <v>45809</v>
      </c>
      <c r="E121" s="221" t="s">
        <v>3662</v>
      </c>
      <c r="F121" s="223">
        <v>98.89</v>
      </c>
      <c r="G121" s="206" t="s">
        <v>67</v>
      </c>
      <c r="H121" s="221" t="s">
        <v>3765</v>
      </c>
      <c r="I121" s="224" t="s">
        <v>3848</v>
      </c>
    </row>
    <row r="122" spans="1:9" ht="33.75" x14ac:dyDescent="0.2">
      <c r="A122" s="225">
        <v>2</v>
      </c>
      <c r="B122" s="226" t="s">
        <v>65</v>
      </c>
      <c r="C122" s="226" t="s">
        <v>3849</v>
      </c>
      <c r="D122" s="227">
        <v>45901</v>
      </c>
      <c r="E122" s="226" t="s">
        <v>3375</v>
      </c>
      <c r="F122" s="228">
        <v>111.61</v>
      </c>
      <c r="G122" s="211" t="s">
        <v>67</v>
      </c>
      <c r="H122" s="226" t="s">
        <v>3765</v>
      </c>
      <c r="I122" s="229" t="s">
        <v>3848</v>
      </c>
    </row>
    <row r="123" spans="1:9" ht="33.75" x14ac:dyDescent="0.2">
      <c r="A123" s="220">
        <v>3</v>
      </c>
      <c r="B123" s="221" t="s">
        <v>65</v>
      </c>
      <c r="C123" s="221" t="s">
        <v>3850</v>
      </c>
      <c r="D123" s="222">
        <v>45870</v>
      </c>
      <c r="E123" s="221" t="s">
        <v>3073</v>
      </c>
      <c r="F123" s="223">
        <v>100.94</v>
      </c>
      <c r="G123" s="206" t="s">
        <v>67</v>
      </c>
      <c r="H123" s="221" t="s">
        <v>3765</v>
      </c>
      <c r="I123" s="224" t="s">
        <v>3848</v>
      </c>
    </row>
    <row r="124" spans="1:9" ht="33.75" x14ac:dyDescent="0.2">
      <c r="A124" s="225">
        <v>4</v>
      </c>
      <c r="B124" s="226" t="s">
        <v>65</v>
      </c>
      <c r="C124" s="226" t="s">
        <v>3851</v>
      </c>
      <c r="D124" s="227">
        <v>45809</v>
      </c>
      <c r="E124" s="226" t="s">
        <v>3428</v>
      </c>
      <c r="F124" s="228">
        <v>103.03</v>
      </c>
      <c r="G124" s="211" t="s">
        <v>67</v>
      </c>
      <c r="H124" s="226" t="s">
        <v>3765</v>
      </c>
      <c r="I124" s="229" t="s">
        <v>3848</v>
      </c>
    </row>
    <row r="125" spans="1:9" ht="33.75" x14ac:dyDescent="0.2">
      <c r="A125" s="220">
        <v>5</v>
      </c>
      <c r="B125" s="221" t="s">
        <v>65</v>
      </c>
      <c r="C125" s="221" t="s">
        <v>3852</v>
      </c>
      <c r="D125" s="222">
        <v>45839</v>
      </c>
      <c r="E125" s="221" t="s">
        <v>3378</v>
      </c>
      <c r="F125" s="223">
        <v>104.01</v>
      </c>
      <c r="G125" s="206" t="s">
        <v>67</v>
      </c>
      <c r="H125" s="221" t="s">
        <v>3765</v>
      </c>
      <c r="I125" s="224" t="s">
        <v>3848</v>
      </c>
    </row>
    <row r="126" spans="1:9" ht="33.75" x14ac:dyDescent="0.2">
      <c r="A126" s="225">
        <v>6</v>
      </c>
      <c r="B126" s="226" t="s">
        <v>65</v>
      </c>
      <c r="C126" s="226" t="s">
        <v>3853</v>
      </c>
      <c r="D126" s="227">
        <v>45931</v>
      </c>
      <c r="E126" s="226" t="s">
        <v>1423</v>
      </c>
      <c r="F126" s="228">
        <v>546.20000000000005</v>
      </c>
      <c r="G126" s="211" t="s">
        <v>67</v>
      </c>
      <c r="H126" s="226" t="s">
        <v>3765</v>
      </c>
      <c r="I126" s="229" t="s">
        <v>3848</v>
      </c>
    </row>
    <row r="127" spans="1:9" ht="33.75" x14ac:dyDescent="0.2">
      <c r="A127" s="220">
        <v>7</v>
      </c>
      <c r="B127" s="221" t="s">
        <v>65</v>
      </c>
      <c r="C127" s="221" t="s">
        <v>3854</v>
      </c>
      <c r="D127" s="222">
        <v>45931</v>
      </c>
      <c r="E127" s="221" t="s">
        <v>3322</v>
      </c>
      <c r="F127" s="223">
        <v>17.29</v>
      </c>
      <c r="G127" s="206" t="s">
        <v>67</v>
      </c>
      <c r="H127" s="221" t="s">
        <v>3765</v>
      </c>
      <c r="I127" s="224" t="s">
        <v>3848</v>
      </c>
    </row>
    <row r="128" spans="1:9" ht="33.75" x14ac:dyDescent="0.2">
      <c r="A128" s="225">
        <v>8</v>
      </c>
      <c r="B128" s="226" t="s">
        <v>65</v>
      </c>
      <c r="C128" s="226" t="s">
        <v>3855</v>
      </c>
      <c r="D128" s="227">
        <v>45901</v>
      </c>
      <c r="E128" s="226" t="s">
        <v>3542</v>
      </c>
      <c r="F128" s="228">
        <v>12.66</v>
      </c>
      <c r="G128" s="211" t="s">
        <v>67</v>
      </c>
      <c r="H128" s="226" t="s">
        <v>3765</v>
      </c>
      <c r="I128" s="229" t="s">
        <v>3848</v>
      </c>
    </row>
    <row r="129" spans="1:9" ht="33.75" x14ac:dyDescent="0.2">
      <c r="A129" s="220">
        <v>9</v>
      </c>
      <c r="B129" s="221" t="s">
        <v>65</v>
      </c>
      <c r="C129" s="221" t="s">
        <v>3856</v>
      </c>
      <c r="D129" s="222">
        <v>45901</v>
      </c>
      <c r="E129" s="221" t="s">
        <v>3540</v>
      </c>
      <c r="F129" s="223">
        <v>9.5500000000000007</v>
      </c>
      <c r="G129" s="206" t="s">
        <v>67</v>
      </c>
      <c r="H129" s="221" t="s">
        <v>3765</v>
      </c>
      <c r="I129" s="224" t="s">
        <v>3848</v>
      </c>
    </row>
    <row r="130" spans="1:9" ht="33.75" x14ac:dyDescent="0.2">
      <c r="A130" s="225">
        <v>10</v>
      </c>
      <c r="B130" s="226" t="s">
        <v>65</v>
      </c>
      <c r="C130" s="226" t="s">
        <v>3857</v>
      </c>
      <c r="D130" s="227">
        <v>45839</v>
      </c>
      <c r="E130" s="226" t="s">
        <v>3670</v>
      </c>
      <c r="F130" s="228">
        <v>662.24</v>
      </c>
      <c r="G130" s="211" t="s">
        <v>67</v>
      </c>
      <c r="H130" s="226" t="s">
        <v>3765</v>
      </c>
      <c r="I130" s="229" t="s">
        <v>3848</v>
      </c>
    </row>
    <row r="131" spans="1:9" ht="33.75" x14ac:dyDescent="0.2">
      <c r="A131" s="220">
        <v>11</v>
      </c>
      <c r="B131" s="221" t="s">
        <v>65</v>
      </c>
      <c r="C131" s="221" t="s">
        <v>3858</v>
      </c>
      <c r="D131" s="222">
        <v>45809</v>
      </c>
      <c r="E131" s="221" t="s">
        <v>2950</v>
      </c>
      <c r="F131" s="223">
        <v>433.21</v>
      </c>
      <c r="G131" s="206" t="s">
        <v>67</v>
      </c>
      <c r="H131" s="221" t="s">
        <v>3765</v>
      </c>
      <c r="I131" s="224" t="s">
        <v>3848</v>
      </c>
    </row>
    <row r="132" spans="1:9" ht="33.75" x14ac:dyDescent="0.2">
      <c r="A132" s="225">
        <v>12</v>
      </c>
      <c r="B132" s="226" t="s">
        <v>65</v>
      </c>
      <c r="C132" s="226" t="s">
        <v>3859</v>
      </c>
      <c r="D132" s="227">
        <v>45870</v>
      </c>
      <c r="E132" s="226" t="s">
        <v>3488</v>
      </c>
      <c r="F132" s="228">
        <v>34.22</v>
      </c>
      <c r="G132" s="211" t="s">
        <v>148</v>
      </c>
      <c r="H132" s="226" t="s">
        <v>3765</v>
      </c>
      <c r="I132" s="229" t="s">
        <v>3848</v>
      </c>
    </row>
    <row r="133" spans="1:9" ht="33.75" x14ac:dyDescent="0.2">
      <c r="A133" s="220">
        <v>13</v>
      </c>
      <c r="B133" s="221" t="s">
        <v>65</v>
      </c>
      <c r="C133" s="221" t="s">
        <v>3860</v>
      </c>
      <c r="D133" s="222">
        <v>45839</v>
      </c>
      <c r="E133" s="221" t="s">
        <v>2969</v>
      </c>
      <c r="F133" s="223">
        <v>122.48</v>
      </c>
      <c r="G133" s="206" t="s">
        <v>67</v>
      </c>
      <c r="H133" s="221" t="s">
        <v>3765</v>
      </c>
      <c r="I133" s="224" t="s">
        <v>3848</v>
      </c>
    </row>
    <row r="134" spans="1:9" ht="33.75" x14ac:dyDescent="0.2">
      <c r="A134" s="225">
        <v>14</v>
      </c>
      <c r="B134" s="226" t="s">
        <v>65</v>
      </c>
      <c r="C134" s="226" t="s">
        <v>3861</v>
      </c>
      <c r="D134" s="227">
        <v>45901</v>
      </c>
      <c r="E134" s="226" t="s">
        <v>3123</v>
      </c>
      <c r="F134" s="228">
        <v>25.44</v>
      </c>
      <c r="G134" s="211" t="s">
        <v>148</v>
      </c>
      <c r="H134" s="226" t="s">
        <v>3765</v>
      </c>
      <c r="I134" s="229" t="s">
        <v>3848</v>
      </c>
    </row>
    <row r="135" spans="1:9" ht="33.75" x14ac:dyDescent="0.2">
      <c r="A135" s="220">
        <v>15</v>
      </c>
      <c r="B135" s="221" t="s">
        <v>65</v>
      </c>
      <c r="C135" s="221" t="s">
        <v>3862</v>
      </c>
      <c r="D135" s="222">
        <v>45809</v>
      </c>
      <c r="E135" s="221" t="s">
        <v>3713</v>
      </c>
      <c r="F135" s="223">
        <v>4.37</v>
      </c>
      <c r="G135" s="206" t="s">
        <v>67</v>
      </c>
      <c r="H135" s="221" t="s">
        <v>3765</v>
      </c>
      <c r="I135" s="224" t="s">
        <v>3848</v>
      </c>
    </row>
    <row r="136" spans="1:9" ht="33.75" x14ac:dyDescent="0.2">
      <c r="A136" s="225">
        <v>16</v>
      </c>
      <c r="B136" s="226" t="s">
        <v>65</v>
      </c>
      <c r="C136" s="226" t="s">
        <v>3863</v>
      </c>
      <c r="D136" s="227">
        <v>45901</v>
      </c>
      <c r="E136" s="226" t="s">
        <v>3715</v>
      </c>
      <c r="F136" s="228">
        <v>7.12</v>
      </c>
      <c r="G136" s="211" t="s">
        <v>67</v>
      </c>
      <c r="H136" s="226" t="s">
        <v>3765</v>
      </c>
      <c r="I136" s="229" t="s">
        <v>3848</v>
      </c>
    </row>
    <row r="137" spans="1:9" ht="33.75" x14ac:dyDescent="0.2">
      <c r="A137" s="220">
        <v>17</v>
      </c>
      <c r="B137" s="221" t="s">
        <v>65</v>
      </c>
      <c r="C137" s="221" t="s">
        <v>3864</v>
      </c>
      <c r="D137" s="222">
        <v>45901</v>
      </c>
      <c r="E137" s="221" t="s">
        <v>3237</v>
      </c>
      <c r="F137" s="223">
        <v>54.88</v>
      </c>
      <c r="G137" s="206" t="s">
        <v>148</v>
      </c>
      <c r="H137" s="221" t="s">
        <v>3765</v>
      </c>
      <c r="I137" s="224" t="s">
        <v>3848</v>
      </c>
    </row>
    <row r="138" spans="1:9" ht="33.75" x14ac:dyDescent="0.2">
      <c r="A138" s="225">
        <v>18</v>
      </c>
      <c r="B138" s="226" t="s">
        <v>65</v>
      </c>
      <c r="C138" s="226" t="s">
        <v>3865</v>
      </c>
      <c r="D138" s="227">
        <v>45778</v>
      </c>
      <c r="E138" s="226" t="s">
        <v>3032</v>
      </c>
      <c r="F138" s="228">
        <v>2.82</v>
      </c>
      <c r="G138" s="211" t="s">
        <v>3033</v>
      </c>
      <c r="H138" s="226" t="s">
        <v>3765</v>
      </c>
      <c r="I138" s="229" t="s">
        <v>3848</v>
      </c>
    </row>
    <row r="139" spans="1:9" ht="33.75" x14ac:dyDescent="0.2">
      <c r="A139" s="220">
        <v>19</v>
      </c>
      <c r="B139" s="221" t="s">
        <v>65</v>
      </c>
      <c r="C139" s="221" t="s">
        <v>3866</v>
      </c>
      <c r="D139" s="222">
        <v>45931</v>
      </c>
      <c r="E139" s="221" t="s">
        <v>2954</v>
      </c>
      <c r="F139" s="223">
        <v>1751.97</v>
      </c>
      <c r="G139" s="206" t="s">
        <v>67</v>
      </c>
      <c r="H139" s="221" t="s">
        <v>3765</v>
      </c>
      <c r="I139" s="224" t="s">
        <v>3848</v>
      </c>
    </row>
    <row r="140" spans="1:9" ht="33.75" x14ac:dyDescent="0.2">
      <c r="A140" s="225">
        <v>20</v>
      </c>
      <c r="B140" s="226" t="s">
        <v>65</v>
      </c>
      <c r="C140" s="226" t="s">
        <v>3867</v>
      </c>
      <c r="D140" s="227">
        <v>45809</v>
      </c>
      <c r="E140" s="226" t="s">
        <v>3723</v>
      </c>
      <c r="F140" s="228">
        <v>2.91</v>
      </c>
      <c r="G140" s="211" t="s">
        <v>67</v>
      </c>
      <c r="H140" s="226" t="s">
        <v>3765</v>
      </c>
      <c r="I140" s="229" t="s">
        <v>3848</v>
      </c>
    </row>
    <row r="141" spans="1:9" ht="33.75" x14ac:dyDescent="0.2">
      <c r="A141" s="220">
        <v>21</v>
      </c>
      <c r="B141" s="221" t="s">
        <v>65</v>
      </c>
      <c r="C141" s="221" t="s">
        <v>3868</v>
      </c>
      <c r="D141" s="222">
        <v>45901</v>
      </c>
      <c r="E141" s="221" t="s">
        <v>3086</v>
      </c>
      <c r="F141" s="223">
        <v>0.8</v>
      </c>
      <c r="G141" s="206" t="s">
        <v>67</v>
      </c>
      <c r="H141" s="221" t="s">
        <v>3765</v>
      </c>
      <c r="I141" s="224" t="s">
        <v>3848</v>
      </c>
    </row>
    <row r="142" spans="1:9" ht="33.75" x14ac:dyDescent="0.2">
      <c r="A142" s="225">
        <v>22</v>
      </c>
      <c r="B142" s="226" t="s">
        <v>65</v>
      </c>
      <c r="C142" s="226" t="s">
        <v>3869</v>
      </c>
      <c r="D142" s="227">
        <v>45809</v>
      </c>
      <c r="E142" s="226" t="s">
        <v>3732</v>
      </c>
      <c r="F142" s="228">
        <v>3.73</v>
      </c>
      <c r="G142" s="211" t="s">
        <v>67</v>
      </c>
      <c r="H142" s="226" t="s">
        <v>3765</v>
      </c>
      <c r="I142" s="229" t="s">
        <v>3848</v>
      </c>
    </row>
    <row r="143" spans="1:9" ht="33.75" x14ac:dyDescent="0.2">
      <c r="A143" s="220">
        <v>23</v>
      </c>
      <c r="B143" s="221" t="s">
        <v>65</v>
      </c>
      <c r="C143" s="221" t="s">
        <v>3870</v>
      </c>
      <c r="D143" s="222">
        <v>45809</v>
      </c>
      <c r="E143" s="221" t="s">
        <v>3027</v>
      </c>
      <c r="F143" s="223">
        <v>3.92</v>
      </c>
      <c r="G143" s="206" t="s">
        <v>67</v>
      </c>
      <c r="H143" s="221" t="s">
        <v>3765</v>
      </c>
      <c r="I143" s="224" t="s">
        <v>3848</v>
      </c>
    </row>
    <row r="144" spans="1:9" ht="33.75" x14ac:dyDescent="0.2">
      <c r="A144" s="225">
        <v>24</v>
      </c>
      <c r="B144" s="226" t="s">
        <v>65</v>
      </c>
      <c r="C144" s="226" t="s">
        <v>3871</v>
      </c>
      <c r="D144" s="227">
        <v>45778</v>
      </c>
      <c r="E144" s="226" t="s">
        <v>3088</v>
      </c>
      <c r="F144" s="228">
        <v>17.29</v>
      </c>
      <c r="G144" s="211" t="s">
        <v>67</v>
      </c>
      <c r="H144" s="226" t="s">
        <v>3765</v>
      </c>
      <c r="I144" s="229" t="s">
        <v>3848</v>
      </c>
    </row>
    <row r="145" spans="1:9" ht="33.75" x14ac:dyDescent="0.2">
      <c r="A145" s="220">
        <v>25</v>
      </c>
      <c r="B145" s="221" t="s">
        <v>65</v>
      </c>
      <c r="C145" s="221" t="s">
        <v>3872</v>
      </c>
      <c r="D145" s="222">
        <v>45809</v>
      </c>
      <c r="E145" s="221" t="s">
        <v>3098</v>
      </c>
      <c r="F145" s="223">
        <v>21.1</v>
      </c>
      <c r="G145" s="206" t="s">
        <v>67</v>
      </c>
      <c r="H145" s="221" t="s">
        <v>3765</v>
      </c>
      <c r="I145" s="224" t="s">
        <v>3848</v>
      </c>
    </row>
    <row r="146" spans="1:9" ht="33.75" x14ac:dyDescent="0.2">
      <c r="A146" s="225">
        <v>26</v>
      </c>
      <c r="B146" s="226" t="s">
        <v>65</v>
      </c>
      <c r="C146" s="226" t="s">
        <v>3873</v>
      </c>
      <c r="D146" s="227">
        <v>45809</v>
      </c>
      <c r="E146" s="226" t="s">
        <v>3215</v>
      </c>
      <c r="F146" s="228">
        <v>39.51</v>
      </c>
      <c r="G146" s="211" t="s">
        <v>67</v>
      </c>
      <c r="H146" s="226" t="s">
        <v>3765</v>
      </c>
      <c r="I146" s="229" t="s">
        <v>3848</v>
      </c>
    </row>
    <row r="147" spans="1:9" ht="33.75" x14ac:dyDescent="0.2">
      <c r="A147" s="220">
        <v>27</v>
      </c>
      <c r="B147" s="221" t="s">
        <v>65</v>
      </c>
      <c r="C147" s="221" t="s">
        <v>3874</v>
      </c>
      <c r="D147" s="222">
        <v>45809</v>
      </c>
      <c r="E147" s="221" t="s">
        <v>3213</v>
      </c>
      <c r="F147" s="223">
        <v>29.64</v>
      </c>
      <c r="G147" s="206" t="s">
        <v>67</v>
      </c>
      <c r="H147" s="221" t="s">
        <v>3765</v>
      </c>
      <c r="I147" s="224" t="s">
        <v>3848</v>
      </c>
    </row>
    <row r="148" spans="1:9" ht="33.75" x14ac:dyDescent="0.2">
      <c r="A148" s="225">
        <v>28</v>
      </c>
      <c r="B148" s="226" t="s">
        <v>65</v>
      </c>
      <c r="C148" s="226" t="s">
        <v>3875</v>
      </c>
      <c r="D148" s="227">
        <v>45809</v>
      </c>
      <c r="E148" s="226" t="s">
        <v>3210</v>
      </c>
      <c r="F148" s="228">
        <v>13.82</v>
      </c>
      <c r="G148" s="211" t="s">
        <v>3033</v>
      </c>
      <c r="H148" s="226" t="s">
        <v>3765</v>
      </c>
      <c r="I148" s="229" t="s">
        <v>3848</v>
      </c>
    </row>
    <row r="149" spans="1:9" ht="33.75" x14ac:dyDescent="0.2">
      <c r="A149" s="220">
        <v>29</v>
      </c>
      <c r="B149" s="221" t="s">
        <v>65</v>
      </c>
      <c r="C149" s="221" t="s">
        <v>3876</v>
      </c>
      <c r="D149" s="222">
        <v>45839</v>
      </c>
      <c r="E149" s="221" t="s">
        <v>3223</v>
      </c>
      <c r="F149" s="223">
        <v>25.32</v>
      </c>
      <c r="G149" s="206" t="s">
        <v>67</v>
      </c>
      <c r="H149" s="221" t="s">
        <v>3765</v>
      </c>
      <c r="I149" s="224" t="s">
        <v>3848</v>
      </c>
    </row>
    <row r="150" spans="1:9" ht="33.75" x14ac:dyDescent="0.2">
      <c r="A150" s="225">
        <v>30</v>
      </c>
      <c r="B150" s="226" t="s">
        <v>65</v>
      </c>
      <c r="C150" s="226" t="s">
        <v>3877</v>
      </c>
      <c r="D150" s="227">
        <v>45870</v>
      </c>
      <c r="E150" s="226" t="s">
        <v>3021</v>
      </c>
      <c r="F150" s="228">
        <v>15.42</v>
      </c>
      <c r="G150" s="211" t="s">
        <v>67</v>
      </c>
      <c r="H150" s="226" t="s">
        <v>3765</v>
      </c>
      <c r="I150" s="229" t="s">
        <v>3848</v>
      </c>
    </row>
    <row r="151" spans="1:9" ht="33.75" x14ac:dyDescent="0.2">
      <c r="A151" s="220">
        <v>31</v>
      </c>
      <c r="B151" s="221" t="s">
        <v>65</v>
      </c>
      <c r="C151" s="221" t="s">
        <v>3878</v>
      </c>
      <c r="D151" s="222">
        <v>45839</v>
      </c>
      <c r="E151" s="221" t="s">
        <v>3225</v>
      </c>
      <c r="F151" s="223">
        <v>45.3</v>
      </c>
      <c r="G151" s="206" t="s">
        <v>67</v>
      </c>
      <c r="H151" s="221" t="s">
        <v>3765</v>
      </c>
      <c r="I151" s="224" t="s">
        <v>3848</v>
      </c>
    </row>
    <row r="152" spans="1:9" ht="33.75" x14ac:dyDescent="0.2">
      <c r="A152" s="225">
        <v>32</v>
      </c>
      <c r="B152" s="226" t="s">
        <v>65</v>
      </c>
      <c r="C152" s="226" t="s">
        <v>3879</v>
      </c>
      <c r="D152" s="227">
        <v>45809</v>
      </c>
      <c r="E152" s="226" t="s">
        <v>3718</v>
      </c>
      <c r="F152" s="228">
        <v>7.42</v>
      </c>
      <c r="G152" s="211" t="s">
        <v>3033</v>
      </c>
      <c r="H152" s="226" t="s">
        <v>3765</v>
      </c>
      <c r="I152" s="229" t="s">
        <v>3848</v>
      </c>
    </row>
    <row r="153" spans="1:9" ht="33.75" x14ac:dyDescent="0.2">
      <c r="A153" s="220">
        <v>33</v>
      </c>
      <c r="B153" s="221" t="s">
        <v>65</v>
      </c>
      <c r="C153" s="221" t="s">
        <v>3880</v>
      </c>
      <c r="D153" s="222">
        <v>45870</v>
      </c>
      <c r="E153" s="221" t="s">
        <v>3476</v>
      </c>
      <c r="F153" s="223">
        <v>16.239999999999998</v>
      </c>
      <c r="G153" s="206" t="s">
        <v>67</v>
      </c>
      <c r="H153" s="221" t="s">
        <v>3765</v>
      </c>
      <c r="I153" s="224" t="s">
        <v>3848</v>
      </c>
    </row>
    <row r="154" spans="1:9" ht="33.75" x14ac:dyDescent="0.2">
      <c r="A154" s="225">
        <v>34</v>
      </c>
      <c r="B154" s="226" t="s">
        <v>65</v>
      </c>
      <c r="C154" s="226" t="s">
        <v>3881</v>
      </c>
      <c r="D154" s="227">
        <v>45809</v>
      </c>
      <c r="E154" s="226" t="s">
        <v>3727</v>
      </c>
      <c r="F154" s="228">
        <v>8.23</v>
      </c>
      <c r="G154" s="211" t="s">
        <v>67</v>
      </c>
      <c r="H154" s="226" t="s">
        <v>3765</v>
      </c>
      <c r="I154" s="229" t="s">
        <v>3848</v>
      </c>
    </row>
    <row r="155" spans="1:9" ht="33.75" x14ac:dyDescent="0.2">
      <c r="A155" s="220">
        <v>35</v>
      </c>
      <c r="B155" s="221" t="s">
        <v>65</v>
      </c>
      <c r="C155" s="221" t="s">
        <v>3882</v>
      </c>
      <c r="D155" s="222">
        <v>45778</v>
      </c>
      <c r="E155" s="221" t="s">
        <v>3480</v>
      </c>
      <c r="F155" s="223">
        <v>15.2</v>
      </c>
      <c r="G155" s="206" t="s">
        <v>67</v>
      </c>
      <c r="H155" s="221" t="s">
        <v>3765</v>
      </c>
      <c r="I155" s="224" t="s">
        <v>3848</v>
      </c>
    </row>
    <row r="156" spans="1:9" ht="33.75" x14ac:dyDescent="0.2">
      <c r="A156" s="225">
        <v>36</v>
      </c>
      <c r="B156" s="226" t="s">
        <v>65</v>
      </c>
      <c r="C156" s="226" t="s">
        <v>3883</v>
      </c>
      <c r="D156" s="227">
        <v>45778</v>
      </c>
      <c r="E156" s="226" t="s">
        <v>3096</v>
      </c>
      <c r="F156" s="228">
        <v>1.28</v>
      </c>
      <c r="G156" s="211" t="s">
        <v>3033</v>
      </c>
      <c r="H156" s="226" t="s">
        <v>3765</v>
      </c>
      <c r="I156" s="229" t="s">
        <v>3848</v>
      </c>
    </row>
    <row r="157" spans="1:9" ht="33.75" x14ac:dyDescent="0.2">
      <c r="A157" s="220">
        <v>37</v>
      </c>
      <c r="B157" s="221" t="s">
        <v>65</v>
      </c>
      <c r="C157" s="221" t="s">
        <v>3884</v>
      </c>
      <c r="D157" s="222">
        <v>45870</v>
      </c>
      <c r="E157" s="221" t="s">
        <v>3262</v>
      </c>
      <c r="F157" s="223">
        <v>38.04</v>
      </c>
      <c r="G157" s="206" t="s">
        <v>67</v>
      </c>
      <c r="H157" s="221" t="s">
        <v>3765</v>
      </c>
      <c r="I157" s="224" t="s">
        <v>3848</v>
      </c>
    </row>
    <row r="158" spans="1:9" ht="33.75" x14ac:dyDescent="0.2">
      <c r="A158" s="225">
        <v>38</v>
      </c>
      <c r="B158" s="226" t="s">
        <v>65</v>
      </c>
      <c r="C158" s="226" t="s">
        <v>3885</v>
      </c>
      <c r="D158" s="227">
        <v>45870</v>
      </c>
      <c r="E158" s="226" t="s">
        <v>3132</v>
      </c>
      <c r="F158" s="228">
        <v>27.45</v>
      </c>
      <c r="G158" s="211" t="s">
        <v>67</v>
      </c>
      <c r="H158" s="226" t="s">
        <v>3765</v>
      </c>
      <c r="I158" s="229" t="s">
        <v>3848</v>
      </c>
    </row>
    <row r="159" spans="1:9" ht="33.75" x14ac:dyDescent="0.2">
      <c r="A159" s="220">
        <v>39</v>
      </c>
      <c r="B159" s="221" t="s">
        <v>65</v>
      </c>
      <c r="C159" s="221" t="s">
        <v>3886</v>
      </c>
      <c r="D159" s="222">
        <v>45778</v>
      </c>
      <c r="E159" s="221" t="s">
        <v>3136</v>
      </c>
      <c r="F159" s="223">
        <v>32.94</v>
      </c>
      <c r="G159" s="206" t="s">
        <v>3033</v>
      </c>
      <c r="H159" s="221" t="s">
        <v>3765</v>
      </c>
      <c r="I159" s="224" t="s">
        <v>3848</v>
      </c>
    </row>
    <row r="160" spans="1:9" ht="33.75" x14ac:dyDescent="0.2">
      <c r="A160" s="225">
        <v>40</v>
      </c>
      <c r="B160" s="226" t="s">
        <v>65</v>
      </c>
      <c r="C160" s="226" t="s">
        <v>3887</v>
      </c>
      <c r="D160" s="227">
        <v>45809</v>
      </c>
      <c r="E160" s="226" t="s">
        <v>3482</v>
      </c>
      <c r="F160" s="228">
        <v>81.77</v>
      </c>
      <c r="G160" s="211" t="s">
        <v>67</v>
      </c>
      <c r="H160" s="226" t="s">
        <v>3765</v>
      </c>
      <c r="I160" s="229" t="s">
        <v>3848</v>
      </c>
    </row>
    <row r="161" spans="1:9" ht="33.75" x14ac:dyDescent="0.2">
      <c r="A161" s="220">
        <v>41</v>
      </c>
      <c r="B161" s="221" t="s">
        <v>65</v>
      </c>
      <c r="C161" s="221" t="s">
        <v>3888</v>
      </c>
      <c r="D161" s="222">
        <v>45809</v>
      </c>
      <c r="E161" s="221" t="s">
        <v>3265</v>
      </c>
      <c r="F161" s="223">
        <v>49.4</v>
      </c>
      <c r="G161" s="206" t="s">
        <v>67</v>
      </c>
      <c r="H161" s="221" t="s">
        <v>3765</v>
      </c>
      <c r="I161" s="224" t="s">
        <v>3848</v>
      </c>
    </row>
    <row r="162" spans="1:9" ht="33.75" x14ac:dyDescent="0.2">
      <c r="A162" s="225">
        <v>42</v>
      </c>
      <c r="B162" s="226" t="s">
        <v>65</v>
      </c>
      <c r="C162" s="226" t="s">
        <v>3889</v>
      </c>
      <c r="D162" s="227">
        <v>45809</v>
      </c>
      <c r="E162" s="226" t="s">
        <v>3267</v>
      </c>
      <c r="F162" s="228">
        <v>61.75</v>
      </c>
      <c r="G162" s="211" t="s">
        <v>67</v>
      </c>
      <c r="H162" s="226" t="s">
        <v>3765</v>
      </c>
      <c r="I162" s="229" t="s">
        <v>3848</v>
      </c>
    </row>
    <row r="163" spans="1:9" ht="33.75" x14ac:dyDescent="0.2">
      <c r="A163" s="220">
        <v>43</v>
      </c>
      <c r="B163" s="221" t="s">
        <v>65</v>
      </c>
      <c r="C163" s="221" t="s">
        <v>3890</v>
      </c>
      <c r="D163" s="222">
        <v>45839</v>
      </c>
      <c r="E163" s="221" t="s">
        <v>3138</v>
      </c>
      <c r="F163" s="223">
        <v>25.23</v>
      </c>
      <c r="G163" s="206" t="s">
        <v>67</v>
      </c>
      <c r="H163" s="221" t="s">
        <v>3765</v>
      </c>
      <c r="I163" s="224" t="s">
        <v>3848</v>
      </c>
    </row>
    <row r="164" spans="1:9" ht="33.75" x14ac:dyDescent="0.2">
      <c r="A164" s="225">
        <v>44</v>
      </c>
      <c r="B164" s="226" t="s">
        <v>65</v>
      </c>
      <c r="C164" s="226" t="s">
        <v>3891</v>
      </c>
      <c r="D164" s="227">
        <v>45809</v>
      </c>
      <c r="E164" s="226" t="s">
        <v>3484</v>
      </c>
      <c r="F164" s="228">
        <v>69.98</v>
      </c>
      <c r="G164" s="211" t="s">
        <v>67</v>
      </c>
      <c r="H164" s="226" t="s">
        <v>3765</v>
      </c>
      <c r="I164" s="229" t="s">
        <v>3848</v>
      </c>
    </row>
    <row r="165" spans="1:9" ht="33.75" x14ac:dyDescent="0.2">
      <c r="A165" s="220">
        <v>45</v>
      </c>
      <c r="B165" s="221" t="s">
        <v>65</v>
      </c>
      <c r="C165" s="221" t="s">
        <v>3892</v>
      </c>
      <c r="D165" s="222">
        <v>45839</v>
      </c>
      <c r="E165" s="221" t="s">
        <v>3666</v>
      </c>
      <c r="F165" s="223">
        <v>116.83</v>
      </c>
      <c r="G165" s="206" t="s">
        <v>67</v>
      </c>
      <c r="H165" s="221" t="s">
        <v>3765</v>
      </c>
      <c r="I165" s="224" t="s">
        <v>3848</v>
      </c>
    </row>
    <row r="166" spans="1:9" ht="33.75" x14ac:dyDescent="0.2">
      <c r="A166" s="225">
        <v>46</v>
      </c>
      <c r="B166" s="226" t="s">
        <v>65</v>
      </c>
      <c r="C166" s="226" t="s">
        <v>3893</v>
      </c>
      <c r="D166" s="227">
        <v>45839</v>
      </c>
      <c r="E166" s="226" t="s">
        <v>3668</v>
      </c>
      <c r="F166" s="228">
        <v>129.94999999999999</v>
      </c>
      <c r="G166" s="211" t="s">
        <v>67</v>
      </c>
      <c r="H166" s="226" t="s">
        <v>3765</v>
      </c>
      <c r="I166" s="229" t="s">
        <v>3848</v>
      </c>
    </row>
    <row r="167" spans="1:9" ht="33.75" x14ac:dyDescent="0.2">
      <c r="A167" s="220">
        <v>47</v>
      </c>
      <c r="B167" s="221" t="s">
        <v>65</v>
      </c>
      <c r="C167" s="221" t="s">
        <v>3894</v>
      </c>
      <c r="D167" s="222">
        <v>45839</v>
      </c>
      <c r="E167" s="221" t="s">
        <v>3672</v>
      </c>
      <c r="F167" s="223">
        <v>133.1</v>
      </c>
      <c r="G167" s="206" t="s">
        <v>67</v>
      </c>
      <c r="H167" s="221" t="s">
        <v>3765</v>
      </c>
      <c r="I167" s="224" t="s">
        <v>3848</v>
      </c>
    </row>
    <row r="168" spans="1:9" ht="33.75" x14ac:dyDescent="0.2">
      <c r="A168" s="225">
        <v>48</v>
      </c>
      <c r="B168" s="226" t="s">
        <v>65</v>
      </c>
      <c r="C168" s="226" t="s">
        <v>3895</v>
      </c>
      <c r="D168" s="227">
        <v>45901</v>
      </c>
      <c r="E168" s="226" t="s">
        <v>3509</v>
      </c>
      <c r="F168" s="228">
        <v>12.35</v>
      </c>
      <c r="G168" s="211" t="s">
        <v>67</v>
      </c>
      <c r="H168" s="226" t="s">
        <v>3765</v>
      </c>
      <c r="I168" s="229" t="s">
        <v>3848</v>
      </c>
    </row>
    <row r="169" spans="1:9" ht="33.75" x14ac:dyDescent="0.2">
      <c r="A169" s="220">
        <v>49</v>
      </c>
      <c r="B169" s="221" t="s">
        <v>65</v>
      </c>
      <c r="C169" s="221" t="s">
        <v>3896</v>
      </c>
      <c r="D169" s="222">
        <v>45901</v>
      </c>
      <c r="E169" s="221" t="s">
        <v>3445</v>
      </c>
      <c r="F169" s="223">
        <v>76.94</v>
      </c>
      <c r="G169" s="206" t="s">
        <v>67</v>
      </c>
      <c r="H169" s="221" t="s">
        <v>3765</v>
      </c>
      <c r="I169" s="224" t="s">
        <v>3848</v>
      </c>
    </row>
    <row r="170" spans="1:9" ht="33.75" x14ac:dyDescent="0.2">
      <c r="A170" s="225">
        <v>50</v>
      </c>
      <c r="B170" s="226" t="s">
        <v>65</v>
      </c>
      <c r="C170" s="226" t="s">
        <v>3897</v>
      </c>
      <c r="D170" s="227">
        <v>45901</v>
      </c>
      <c r="E170" s="226" t="s">
        <v>3447</v>
      </c>
      <c r="F170" s="228">
        <v>110.68</v>
      </c>
      <c r="G170" s="211" t="s">
        <v>67</v>
      </c>
      <c r="H170" s="226" t="s">
        <v>3765</v>
      </c>
      <c r="I170" s="229" t="s">
        <v>3848</v>
      </c>
    </row>
    <row r="171" spans="1:9" ht="33.75" x14ac:dyDescent="0.2">
      <c r="A171" s="220">
        <v>51</v>
      </c>
      <c r="B171" s="221" t="s">
        <v>65</v>
      </c>
      <c r="C171" s="221" t="s">
        <v>3898</v>
      </c>
      <c r="D171" s="222">
        <v>45778</v>
      </c>
      <c r="E171" s="221" t="s">
        <v>3080</v>
      </c>
      <c r="F171" s="223">
        <v>179.22</v>
      </c>
      <c r="G171" s="206" t="s">
        <v>3033</v>
      </c>
      <c r="H171" s="221" t="s">
        <v>3765</v>
      </c>
      <c r="I171" s="224" t="s">
        <v>3848</v>
      </c>
    </row>
    <row r="172" spans="1:9" ht="33.75" x14ac:dyDescent="0.2">
      <c r="A172" s="225">
        <v>52</v>
      </c>
      <c r="B172" s="226" t="s">
        <v>65</v>
      </c>
      <c r="C172" s="226" t="s">
        <v>3899</v>
      </c>
      <c r="D172" s="227">
        <v>45778</v>
      </c>
      <c r="E172" s="226" t="s">
        <v>3090</v>
      </c>
      <c r="F172" s="228">
        <v>3.67</v>
      </c>
      <c r="G172" s="211" t="s">
        <v>3033</v>
      </c>
      <c r="H172" s="226" t="s">
        <v>3765</v>
      </c>
      <c r="I172" s="229" t="s">
        <v>3848</v>
      </c>
    </row>
    <row r="173" spans="1:9" ht="33.75" x14ac:dyDescent="0.2">
      <c r="A173" s="220">
        <v>53</v>
      </c>
      <c r="B173" s="221" t="s">
        <v>65</v>
      </c>
      <c r="C173" s="221" t="s">
        <v>3900</v>
      </c>
      <c r="D173" s="222">
        <v>45778</v>
      </c>
      <c r="E173" s="221" t="s">
        <v>3491</v>
      </c>
      <c r="F173" s="223">
        <v>46.99</v>
      </c>
      <c r="G173" s="206" t="s">
        <v>148</v>
      </c>
      <c r="H173" s="221" t="s">
        <v>3765</v>
      </c>
      <c r="I173" s="224" t="s">
        <v>3848</v>
      </c>
    </row>
    <row r="174" spans="1:9" ht="33.75" x14ac:dyDescent="0.2">
      <c r="A174" s="225">
        <v>54</v>
      </c>
      <c r="B174" s="226" t="s">
        <v>65</v>
      </c>
      <c r="C174" s="226" t="s">
        <v>3901</v>
      </c>
      <c r="D174" s="227">
        <v>45809</v>
      </c>
      <c r="E174" s="226" t="s">
        <v>3243</v>
      </c>
      <c r="F174" s="228">
        <v>35.53</v>
      </c>
      <c r="G174" s="211" t="s">
        <v>148</v>
      </c>
      <c r="H174" s="226" t="s">
        <v>3765</v>
      </c>
      <c r="I174" s="229" t="s">
        <v>3848</v>
      </c>
    </row>
    <row r="175" spans="1:9" ht="33.75" x14ac:dyDescent="0.2">
      <c r="A175" s="230">
        <v>55</v>
      </c>
      <c r="B175" s="231" t="s">
        <v>65</v>
      </c>
      <c r="C175" s="231" t="s">
        <v>3902</v>
      </c>
      <c r="D175" s="232">
        <v>45809</v>
      </c>
      <c r="E175" s="231" t="s">
        <v>3251</v>
      </c>
      <c r="F175" s="233">
        <v>30.07</v>
      </c>
      <c r="G175" s="234" t="s">
        <v>148</v>
      </c>
      <c r="H175" s="231" t="s">
        <v>3765</v>
      </c>
      <c r="I175" s="235" t="s">
        <v>3848</v>
      </c>
    </row>
    <row r="177" spans="1:9" x14ac:dyDescent="0.2">
      <c r="A177" s="105" t="s">
        <v>3903</v>
      </c>
    </row>
    <row r="186" spans="1:9" x14ac:dyDescent="0.2">
      <c r="G186" s="96"/>
      <c r="H186" s="96"/>
      <c r="I186" s="96"/>
    </row>
  </sheetData>
  <dataConsolidate/>
  <mergeCells count="5">
    <mergeCell ref="A1:G1"/>
    <mergeCell ref="A2:G2"/>
    <mergeCell ref="A3:G3"/>
    <mergeCell ref="A112:G118"/>
    <mergeCell ref="A119:G119"/>
  </mergeCells>
  <conditionalFormatting sqref="I121:I175">
    <cfRule type="containsText" dxfId="1" priority="1" operator="containsText" text="Venceu">
      <formula>NOT(ISERROR(SEARCH("Venceu",I121)))</formula>
    </cfRule>
    <cfRule type="containsText" dxfId="0" priority="2" operator="containsText" text="Venc. próx.">
      <formula>NOT(ISERROR(SEARCH("Venc. próx.",I121)))</formula>
    </cfRule>
  </conditionalFormatting>
  <dataValidations count="1">
    <dataValidation type="list" allowBlank="1" showInputMessage="1" showErrorMessage="1" sqref="G5:G110">
      <formula1>$V$2:$V$102</formula1>
    </dataValidation>
  </dataValidations>
  <pageMargins left="0.78740157480314998" right="0.70866141732283505" top="0.98425196850393704" bottom="0.70866141732283505" header="0.39370078740157499" footer="0.196850393700787"/>
  <pageSetup paperSize="9" scale="85" orientation="portrait"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&amp;A&amp;7
&amp;R&amp;G&amp;C&amp;6HMAS
21/10/2025</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8"/>
  <dimension ref="A1:XFC48"/>
  <sheetViews>
    <sheetView view="pageBreakPreview" zoomScale="85" zoomScaleNormal="100" zoomScaleSheetLayoutView="85" workbookViewId="0">
      <selection sqref="A1:F48"/>
    </sheetView>
  </sheetViews>
  <sheetFormatPr defaultColWidth="9.140625" defaultRowHeight="12.75" x14ac:dyDescent="0.2"/>
  <cols>
    <col min="1" max="1" width="40.140625" style="5" customWidth="1"/>
    <col min="2" max="2" width="12.28515625" style="5" customWidth="1"/>
    <col min="3" max="3" width="11.140625" style="5" customWidth="1"/>
    <col min="4" max="4" width="10.28515625" style="5" customWidth="1"/>
    <col min="5" max="6" width="13.42578125" style="5" customWidth="1"/>
    <col min="7" max="7" width="15.42578125" style="5" customWidth="1"/>
    <col min="8" max="8" width="13.42578125" style="5" customWidth="1"/>
    <col min="9" max="16383" width="9.140625" style="5" hidden="1" customWidth="1"/>
    <col min="16384" max="16384" width="9.140625" style="5"/>
  </cols>
  <sheetData>
    <row r="1" spans="1:45" ht="12.75" customHeight="1" thickBot="1" x14ac:dyDescent="0.25">
      <c r="A1" s="252" t="s">
        <v>3904</v>
      </c>
      <c r="B1" s="252"/>
      <c r="C1" s="252"/>
      <c r="D1" s="252"/>
      <c r="E1" s="252"/>
      <c r="F1" s="252"/>
      <c r="G1" s="30" t="s">
        <v>0</v>
      </c>
      <c r="J1" s="289" t="s">
        <v>3905</v>
      </c>
      <c r="K1" s="289"/>
      <c r="L1" s="289"/>
      <c r="M1" s="289"/>
      <c r="N1" s="289" t="s">
        <v>3906</v>
      </c>
      <c r="O1" s="289"/>
      <c r="P1" s="289"/>
      <c r="Q1" s="289"/>
      <c r="R1" s="289" t="s">
        <v>3907</v>
      </c>
      <c r="S1" s="289"/>
      <c r="T1" s="289"/>
      <c r="U1" s="289"/>
      <c r="V1" s="291" t="s">
        <v>3908</v>
      </c>
      <c r="W1" s="291"/>
      <c r="X1" s="291"/>
      <c r="Y1" s="291"/>
      <c r="Z1" s="294" t="s">
        <v>3909</v>
      </c>
      <c r="AA1" s="294"/>
      <c r="AB1" s="294"/>
      <c r="AC1" s="294"/>
      <c r="AD1" s="289" t="s">
        <v>3910</v>
      </c>
      <c r="AE1" s="289"/>
      <c r="AF1" s="289"/>
      <c r="AG1" s="289"/>
      <c r="AH1" s="290" t="s">
        <v>3911</v>
      </c>
      <c r="AI1" s="290"/>
      <c r="AJ1" s="290"/>
      <c r="AK1" s="290"/>
      <c r="AL1" s="291" t="s">
        <v>3912</v>
      </c>
      <c r="AM1" s="291"/>
      <c r="AN1" s="291"/>
      <c r="AO1" s="291"/>
      <c r="AP1" s="291" t="s">
        <v>3913</v>
      </c>
      <c r="AQ1" s="291"/>
      <c r="AR1" s="291"/>
      <c r="AS1" s="291"/>
    </row>
    <row r="2" spans="1:45" ht="12.75" customHeight="1" x14ac:dyDescent="0.2">
      <c r="A2" s="292" t="s">
        <v>3949</v>
      </c>
      <c r="B2" s="292"/>
      <c r="C2" s="292"/>
      <c r="D2" s="292" t="s">
        <v>3914</v>
      </c>
      <c r="E2" s="292"/>
      <c r="F2" s="292"/>
      <c r="I2" s="106" t="s">
        <v>3915</v>
      </c>
      <c r="J2" s="107" t="s">
        <v>3916</v>
      </c>
      <c r="K2" s="107" t="s">
        <v>3917</v>
      </c>
      <c r="L2" s="107" t="s">
        <v>3918</v>
      </c>
      <c r="M2" s="107" t="s">
        <v>3919</v>
      </c>
      <c r="N2" s="107"/>
      <c r="O2" s="107"/>
      <c r="P2" s="107"/>
      <c r="Q2" s="107"/>
      <c r="R2" s="107" t="s">
        <v>3916</v>
      </c>
      <c r="S2" s="107" t="s">
        <v>3917</v>
      </c>
      <c r="T2" s="107" t="s">
        <v>3918</v>
      </c>
      <c r="U2" s="107" t="s">
        <v>3919</v>
      </c>
      <c r="V2" s="107" t="s">
        <v>3916</v>
      </c>
      <c r="W2" s="107" t="s">
        <v>3917</v>
      </c>
      <c r="X2" s="107" t="s">
        <v>3918</v>
      </c>
      <c r="Y2" s="107" t="s">
        <v>3919</v>
      </c>
      <c r="Z2" s="107" t="s">
        <v>3916</v>
      </c>
      <c r="AA2" s="107" t="s">
        <v>3917</v>
      </c>
      <c r="AB2" s="107" t="s">
        <v>3918</v>
      </c>
      <c r="AC2" s="107" t="s">
        <v>3919</v>
      </c>
      <c r="AD2" s="107" t="s">
        <v>3916</v>
      </c>
      <c r="AE2" s="107" t="s">
        <v>3917</v>
      </c>
      <c r="AF2" s="107" t="s">
        <v>3918</v>
      </c>
      <c r="AG2" s="107" t="s">
        <v>3919</v>
      </c>
      <c r="AH2" s="107" t="s">
        <v>3916</v>
      </c>
      <c r="AI2" s="107" t="s">
        <v>3917</v>
      </c>
      <c r="AJ2" s="107" t="s">
        <v>3918</v>
      </c>
      <c r="AK2" s="108" t="s">
        <v>3919</v>
      </c>
      <c r="AL2" s="107" t="s">
        <v>3916</v>
      </c>
      <c r="AM2" s="107" t="s">
        <v>3917</v>
      </c>
      <c r="AN2" s="107" t="s">
        <v>3918</v>
      </c>
      <c r="AO2" s="107" t="s">
        <v>3919</v>
      </c>
      <c r="AP2" s="109" t="s">
        <v>3916</v>
      </c>
      <c r="AQ2" s="109" t="s">
        <v>3917</v>
      </c>
      <c r="AR2" s="109" t="s">
        <v>3920</v>
      </c>
      <c r="AS2" s="110" t="s">
        <v>3919</v>
      </c>
    </row>
    <row r="3" spans="1:45" ht="12.75" customHeight="1" x14ac:dyDescent="0.2">
      <c r="A3" s="293"/>
      <c r="B3" s="293"/>
      <c r="C3" s="293"/>
      <c r="D3" s="293"/>
      <c r="E3" s="293"/>
      <c r="F3" s="293"/>
      <c r="I3" s="111" t="s">
        <v>3921</v>
      </c>
      <c r="J3" s="112">
        <v>0.03</v>
      </c>
      <c r="K3" s="112">
        <v>0.04</v>
      </c>
      <c r="L3" s="112">
        <v>5.5E-2</v>
      </c>
      <c r="M3" s="112">
        <v>0.04</v>
      </c>
      <c r="N3" s="112">
        <v>0.03</v>
      </c>
      <c r="O3" s="112">
        <v>0.04</v>
      </c>
      <c r="P3" s="112">
        <v>5.5E-2</v>
      </c>
      <c r="Q3" s="112">
        <v>0.04</v>
      </c>
      <c r="R3" s="112">
        <v>3.7999999999999999E-2</v>
      </c>
      <c r="S3" s="112">
        <v>4.0099999999999997E-2</v>
      </c>
      <c r="T3" s="112">
        <v>4.6699999999999998E-2</v>
      </c>
      <c r="U3" s="112">
        <v>4.0099999999999997E-2</v>
      </c>
      <c r="V3" s="112">
        <v>3.7999999999999999E-2</v>
      </c>
      <c r="W3" s="112">
        <v>4.0099999999999997E-2</v>
      </c>
      <c r="X3" s="112">
        <v>4.6699999999999998E-2</v>
      </c>
      <c r="Y3" s="112">
        <v>3.7999999999999999E-2</v>
      </c>
      <c r="Z3" s="112">
        <v>3.4299999999999997E-2</v>
      </c>
      <c r="AA3" s="112">
        <v>4.9299999999999997E-2</v>
      </c>
      <c r="AB3" s="112">
        <v>6.7100000000000007E-2</v>
      </c>
      <c r="AC3" s="112">
        <v>4.9299999999999997E-2</v>
      </c>
      <c r="AD3" s="112">
        <v>5.2900000000000003E-2</v>
      </c>
      <c r="AE3" s="112">
        <v>5.9200000000000003E-2</v>
      </c>
      <c r="AF3" s="112">
        <v>7.9299999999999995E-2</v>
      </c>
      <c r="AG3" s="112">
        <v>5.9200000000000003E-2</v>
      </c>
      <c r="AH3" s="112">
        <v>5.2900000000000003E-2</v>
      </c>
      <c r="AI3" s="112">
        <v>5.9200000000000003E-2</v>
      </c>
      <c r="AJ3" s="112">
        <v>7.9299999999999995E-2</v>
      </c>
      <c r="AK3" s="113">
        <v>5.2900000000000003E-2</v>
      </c>
      <c r="AL3" s="112">
        <v>3.4299999999999997E-2</v>
      </c>
      <c r="AM3" s="112">
        <v>4.9299999999999997E-2</v>
      </c>
      <c r="AN3" s="112">
        <v>6.7100000000000007E-2</v>
      </c>
      <c r="AO3" s="112">
        <v>4.9299999999999997E-2</v>
      </c>
      <c r="AP3" s="114">
        <v>1.4999999999999999E-2</v>
      </c>
      <c r="AQ3" s="114">
        <v>3.4500000000000003E-2</v>
      </c>
      <c r="AR3" s="114">
        <v>4.4900000000000002E-2</v>
      </c>
      <c r="AS3" s="115">
        <v>3.4500000000000003E-2</v>
      </c>
    </row>
    <row r="4" spans="1:45" ht="12.75" customHeight="1" x14ac:dyDescent="0.2">
      <c r="A4" s="116"/>
      <c r="B4" s="116"/>
      <c r="C4" s="116"/>
      <c r="D4" s="116"/>
      <c r="E4" s="116"/>
      <c r="F4" s="116"/>
      <c r="I4" s="111"/>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112"/>
      <c r="AK4" s="113"/>
      <c r="AL4" s="112"/>
      <c r="AM4" s="112"/>
      <c r="AN4" s="112"/>
      <c r="AO4" s="112"/>
      <c r="AP4" s="114"/>
      <c r="AQ4" s="114"/>
      <c r="AR4" s="114"/>
      <c r="AS4" s="115"/>
    </row>
    <row r="5" spans="1:45" x14ac:dyDescent="0.2">
      <c r="A5" s="117" t="s">
        <v>3905</v>
      </c>
      <c r="B5" s="118"/>
      <c r="C5" s="119"/>
      <c r="D5" s="119"/>
      <c r="E5" s="119"/>
      <c r="F5" s="119"/>
      <c r="G5" s="120" t="str">
        <f>[1]!DadosGeraiss[Encargos Sociais]</f>
        <v>Não Desonerado</v>
      </c>
      <c r="H5" s="120" t="str">
        <f>[1]!DadosGeraiss[B.D.I.]</f>
        <v>23,54%</v>
      </c>
      <c r="I5" s="111" t="s">
        <v>3922</v>
      </c>
      <c r="J5" s="112">
        <v>8.0000000000000002E-3</v>
      </c>
      <c r="K5" s="112">
        <v>8.0000000000000002E-3</v>
      </c>
      <c r="L5" s="112">
        <v>0.01</v>
      </c>
      <c r="M5" s="112">
        <v>8.0000000000000002E-3</v>
      </c>
      <c r="N5" s="112">
        <v>8.0000000000000002E-3</v>
      </c>
      <c r="O5" s="112">
        <v>8.0000000000000002E-3</v>
      </c>
      <c r="P5" s="112">
        <v>0.01</v>
      </c>
      <c r="Q5" s="112">
        <v>8.0000000000000002E-3</v>
      </c>
      <c r="R5" s="112">
        <v>3.2000000000000002E-3</v>
      </c>
      <c r="S5" s="112">
        <v>4.0000000000000001E-3</v>
      </c>
      <c r="T5" s="112">
        <v>7.4000000000000003E-3</v>
      </c>
      <c r="U5" s="112">
        <v>4.0000000000000001E-3</v>
      </c>
      <c r="V5" s="112">
        <v>3.2000000000000002E-3</v>
      </c>
      <c r="W5" s="112">
        <v>4.0000000000000001E-3</v>
      </c>
      <c r="X5" s="112">
        <v>7.4000000000000003E-3</v>
      </c>
      <c r="Y5" s="112">
        <v>3.2000000000000002E-3</v>
      </c>
      <c r="Z5" s="112">
        <v>2.8E-3</v>
      </c>
      <c r="AA5" s="112">
        <v>4.8999999999999998E-3</v>
      </c>
      <c r="AB5" s="112">
        <v>7.4999999999999997E-3</v>
      </c>
      <c r="AC5" s="112">
        <v>4.8999999999999998E-3</v>
      </c>
      <c r="AD5" s="112">
        <v>2.5000000000000001E-3</v>
      </c>
      <c r="AE5" s="112">
        <v>5.1000000000000004E-3</v>
      </c>
      <c r="AF5" s="112">
        <v>5.5999999999999999E-3</v>
      </c>
      <c r="AG5" s="112">
        <v>5.1000000000000004E-3</v>
      </c>
      <c r="AH5" s="112">
        <v>2.5000000000000001E-3</v>
      </c>
      <c r="AI5" s="112">
        <v>5.1000000000000004E-3</v>
      </c>
      <c r="AJ5" s="112">
        <v>5.5999999999999999E-3</v>
      </c>
      <c r="AK5" s="113">
        <v>2.5000000000000001E-3</v>
      </c>
      <c r="AL5" s="112">
        <v>2.8E-3</v>
      </c>
      <c r="AM5" s="112">
        <v>4.8999999999999998E-3</v>
      </c>
      <c r="AN5" s="112">
        <v>7.4999999999999997E-3</v>
      </c>
      <c r="AO5" s="112">
        <v>4.8999999999999998E-3</v>
      </c>
      <c r="AP5" s="114">
        <v>3.0000000000000001E-3</v>
      </c>
      <c r="AQ5" s="114">
        <v>4.7999999999999996E-3</v>
      </c>
      <c r="AR5" s="114">
        <v>8.2000000000000007E-3</v>
      </c>
      <c r="AS5" s="115">
        <v>4.7999999999999996E-3</v>
      </c>
    </row>
    <row r="6" spans="1:45" x14ac:dyDescent="0.2">
      <c r="A6" s="121" t="s">
        <v>3915</v>
      </c>
      <c r="B6" s="122" t="s">
        <v>3916</v>
      </c>
      <c r="C6" s="122" t="s">
        <v>3917</v>
      </c>
      <c r="D6" s="122" t="s">
        <v>3918</v>
      </c>
      <c r="E6" s="287" t="s">
        <v>3919</v>
      </c>
      <c r="F6" s="288"/>
      <c r="I6" s="111" t="s">
        <v>3923</v>
      </c>
      <c r="J6" s="112">
        <v>9.7000000000000003E-3</v>
      </c>
      <c r="K6" s="112">
        <v>1.2699999999999999E-2</v>
      </c>
      <c r="L6" s="112">
        <v>1.2699999999999999E-2</v>
      </c>
      <c r="M6" s="112">
        <v>1.2699999999999999E-2</v>
      </c>
      <c r="N6" s="112">
        <v>9.7000000000000003E-3</v>
      </c>
      <c r="O6" s="112">
        <v>1.2699999999999999E-2</v>
      </c>
      <c r="P6" s="112">
        <v>1.2699999999999999E-2</v>
      </c>
      <c r="Q6" s="112">
        <v>1.2699999999999999E-2</v>
      </c>
      <c r="R6" s="112">
        <v>5.0000000000000001E-3</v>
      </c>
      <c r="S6" s="112">
        <v>5.5999999999999999E-3</v>
      </c>
      <c r="T6" s="112">
        <v>9.7000000000000003E-3</v>
      </c>
      <c r="U6" s="112">
        <v>5.5999999999999999E-3</v>
      </c>
      <c r="V6" s="112">
        <v>5.0000000000000001E-3</v>
      </c>
      <c r="W6" s="112">
        <v>5.5999999999999999E-3</v>
      </c>
      <c r="X6" s="112">
        <v>9.7000000000000003E-3</v>
      </c>
      <c r="Y6" s="112">
        <v>5.0000000000000001E-3</v>
      </c>
      <c r="Z6" s="112">
        <v>0.01</v>
      </c>
      <c r="AA6" s="112">
        <v>1.3899999999999999E-2</v>
      </c>
      <c r="AB6" s="112">
        <v>1.7399999999999999E-2</v>
      </c>
      <c r="AC6" s="112">
        <v>1.3899999999999999E-2</v>
      </c>
      <c r="AD6" s="112">
        <v>0.01</v>
      </c>
      <c r="AE6" s="112">
        <v>1.4800000000000001E-2</v>
      </c>
      <c r="AF6" s="112">
        <v>1.9699999999999999E-2</v>
      </c>
      <c r="AG6" s="112">
        <v>1.4800000000000001E-2</v>
      </c>
      <c r="AH6" s="112">
        <v>0.01</v>
      </c>
      <c r="AI6" s="112">
        <v>1.4800000000000001E-2</v>
      </c>
      <c r="AJ6" s="112">
        <v>1.9699999999999999E-2</v>
      </c>
      <c r="AK6" s="113">
        <v>0.01</v>
      </c>
      <c r="AL6" s="112">
        <v>0.01</v>
      </c>
      <c r="AM6" s="112">
        <v>1.3899999999999999E-2</v>
      </c>
      <c r="AN6" s="112">
        <v>1.7399999999999999E-2</v>
      </c>
      <c r="AO6" s="112">
        <v>1.3899999999999999E-2</v>
      </c>
      <c r="AP6" s="114">
        <v>5.5999999999999999E-3</v>
      </c>
      <c r="AQ6" s="114">
        <v>8.5000000000000006E-3</v>
      </c>
      <c r="AR6" s="114">
        <v>8.8999999999999999E-3</v>
      </c>
      <c r="AS6" s="115">
        <v>8.5000000000000006E-3</v>
      </c>
    </row>
    <row r="7" spans="1:45" x14ac:dyDescent="0.2">
      <c r="A7" s="123" t="s">
        <v>3921</v>
      </c>
      <c r="B7" s="124">
        <v>0.03</v>
      </c>
      <c r="C7" s="124">
        <v>0.04</v>
      </c>
      <c r="D7" s="124">
        <v>5.5E-2</v>
      </c>
      <c r="E7" s="280">
        <v>0.04</v>
      </c>
      <c r="F7" s="281"/>
      <c r="I7" s="111" t="s">
        <v>3924</v>
      </c>
      <c r="J7" s="112">
        <v>5.8999999999999999E-3</v>
      </c>
      <c r="K7" s="112">
        <v>1.23E-2</v>
      </c>
      <c r="L7" s="112">
        <v>1.3899999999999999E-2</v>
      </c>
      <c r="M7" s="112">
        <v>1.23E-2</v>
      </c>
      <c r="N7" s="112">
        <v>5.8999999999999999E-3</v>
      </c>
      <c r="O7" s="112">
        <v>1.23E-2</v>
      </c>
      <c r="P7" s="112">
        <v>1.3899999999999999E-2</v>
      </c>
      <c r="Q7" s="112">
        <v>1.23E-2</v>
      </c>
      <c r="R7" s="112">
        <v>1.0200000000000001E-2</v>
      </c>
      <c r="S7" s="112">
        <v>1.11E-2</v>
      </c>
      <c r="T7" s="112">
        <v>1.21E-2</v>
      </c>
      <c r="U7" s="112">
        <v>1.11E-2</v>
      </c>
      <c r="V7" s="112">
        <v>1.0200000000000001E-2</v>
      </c>
      <c r="W7" s="112">
        <v>1.11E-2</v>
      </c>
      <c r="X7" s="112">
        <v>1.21E-2</v>
      </c>
      <c r="Y7" s="112">
        <v>1.0200000000000001E-2</v>
      </c>
      <c r="Z7" s="112">
        <v>9.4000000000000004E-3</v>
      </c>
      <c r="AA7" s="112">
        <v>9.9000000000000008E-3</v>
      </c>
      <c r="AB7" s="112">
        <v>1.17E-2</v>
      </c>
      <c r="AC7" s="112">
        <v>9.9000000000000008E-3</v>
      </c>
      <c r="AD7" s="112">
        <v>1.01E-2</v>
      </c>
      <c r="AE7" s="112">
        <v>1.0699999999999999E-2</v>
      </c>
      <c r="AF7" s="112">
        <v>1.11E-2</v>
      </c>
      <c r="AG7" s="112">
        <v>1.0699999999999999E-2</v>
      </c>
      <c r="AH7" s="112">
        <v>1.01E-2</v>
      </c>
      <c r="AI7" s="112">
        <v>1.0699999999999999E-2</v>
      </c>
      <c r="AJ7" s="112">
        <v>1.11E-2</v>
      </c>
      <c r="AK7" s="113">
        <v>1.01E-2</v>
      </c>
      <c r="AL7" s="112">
        <v>9.4000000000000004E-3</v>
      </c>
      <c r="AM7" s="112">
        <v>9.9000000000000008E-3</v>
      </c>
      <c r="AN7" s="112">
        <v>1.17E-2</v>
      </c>
      <c r="AO7" s="112">
        <v>9.9000000000000008E-3</v>
      </c>
      <c r="AP7" s="114">
        <v>8.5000000000000006E-3</v>
      </c>
      <c r="AQ7" s="114">
        <v>8.5000000000000006E-3</v>
      </c>
      <c r="AR7" s="114">
        <v>1.11E-2</v>
      </c>
      <c r="AS7" s="115">
        <v>8.5000000000000006E-3</v>
      </c>
    </row>
    <row r="8" spans="1:45" x14ac:dyDescent="0.2">
      <c r="A8" s="123" t="s">
        <v>3922</v>
      </c>
      <c r="B8" s="124">
        <v>8.0000000000000002E-3</v>
      </c>
      <c r="C8" s="124">
        <v>8.0000000000000002E-3</v>
      </c>
      <c r="D8" s="124">
        <v>0.01</v>
      </c>
      <c r="E8" s="280">
        <v>8.0000000000000002E-3</v>
      </c>
      <c r="F8" s="281"/>
      <c r="I8" s="111" t="s">
        <v>3925</v>
      </c>
      <c r="J8" s="112">
        <v>6.1600000000000002E-2</v>
      </c>
      <c r="K8" s="112">
        <v>7.3999999999999996E-2</v>
      </c>
      <c r="L8" s="112">
        <v>8.9599999999999999E-2</v>
      </c>
      <c r="M8" s="112">
        <v>7.3999999999999996E-2</v>
      </c>
      <c r="N8" s="112">
        <v>0</v>
      </c>
      <c r="O8" s="112">
        <v>0</v>
      </c>
      <c r="P8" s="112">
        <v>0</v>
      </c>
      <c r="Q8" s="112">
        <v>0</v>
      </c>
      <c r="R8" s="112">
        <v>6.6400000000000001E-2</v>
      </c>
      <c r="S8" s="112">
        <v>7.2999999999999995E-2</v>
      </c>
      <c r="T8" s="112">
        <v>8.6900000000000005E-2</v>
      </c>
      <c r="U8" s="112">
        <v>7.2999999999999995E-2</v>
      </c>
      <c r="V8" s="112">
        <v>6.6400000000000001E-2</v>
      </c>
      <c r="W8" s="112">
        <v>7.2999999999999995E-2</v>
      </c>
      <c r="X8" s="112">
        <v>8.6900000000000005E-2</v>
      </c>
      <c r="Y8" s="112">
        <v>6.6400000000000001E-2</v>
      </c>
      <c r="Z8" s="112">
        <v>6.7400000000000002E-2</v>
      </c>
      <c r="AA8" s="112">
        <v>8.0399999999999999E-2</v>
      </c>
      <c r="AB8" s="112">
        <v>9.4E-2</v>
      </c>
      <c r="AC8" s="112">
        <v>8.0399999999999999E-2</v>
      </c>
      <c r="AD8" s="112">
        <v>0.08</v>
      </c>
      <c r="AE8" s="112">
        <v>8.3099999999999993E-2</v>
      </c>
      <c r="AF8" s="112">
        <v>9.5100000000000004E-2</v>
      </c>
      <c r="AG8" s="112">
        <v>8.3099999999999993E-2</v>
      </c>
      <c r="AH8" s="112">
        <v>0.08</v>
      </c>
      <c r="AI8" s="112">
        <v>8.3099999999999993E-2</v>
      </c>
      <c r="AJ8" s="112">
        <v>9.5100000000000004E-2</v>
      </c>
      <c r="AK8" s="113">
        <v>7.2950000000000001E-2</v>
      </c>
      <c r="AL8" s="112">
        <v>6.7400000000000002E-2</v>
      </c>
      <c r="AM8" s="112">
        <v>8.0399999999999999E-2</v>
      </c>
      <c r="AN8" s="112">
        <v>9.4E-2</v>
      </c>
      <c r="AO8" s="112">
        <v>8.0399999999999999E-2</v>
      </c>
      <c r="AP8" s="114">
        <v>3.5000000000000003E-2</v>
      </c>
      <c r="AQ8" s="114">
        <v>5.11E-2</v>
      </c>
      <c r="AR8" s="114">
        <v>6.2199999999999998E-2</v>
      </c>
      <c r="AS8" s="115">
        <v>5.11E-2</v>
      </c>
    </row>
    <row r="9" spans="1:45" x14ac:dyDescent="0.2">
      <c r="A9" s="123" t="s">
        <v>3923</v>
      </c>
      <c r="B9" s="124">
        <v>9.7000000000000003E-3</v>
      </c>
      <c r="C9" s="124">
        <v>1.2699999999999999E-2</v>
      </c>
      <c r="D9" s="124">
        <v>1.2699999999999999E-2</v>
      </c>
      <c r="E9" s="280">
        <v>1.2699999999999999E-2</v>
      </c>
      <c r="F9" s="281"/>
    </row>
    <row r="10" spans="1:45" x14ac:dyDescent="0.2">
      <c r="A10" s="123" t="s">
        <v>3924</v>
      </c>
      <c r="B10" s="124">
        <v>5.8999999999999999E-3</v>
      </c>
      <c r="C10" s="124">
        <v>1.23E-2</v>
      </c>
      <c r="D10" s="124">
        <v>1.3899999999999999E-2</v>
      </c>
      <c r="E10" s="280">
        <v>1.23E-2</v>
      </c>
      <c r="F10" s="281"/>
    </row>
    <row r="11" spans="1:45" x14ac:dyDescent="0.2">
      <c r="A11" s="123" t="s">
        <v>3925</v>
      </c>
      <c r="B11" s="124">
        <v>6.1600000000000002E-2</v>
      </c>
      <c r="C11" s="124">
        <v>7.3999999999999996E-2</v>
      </c>
      <c r="D11" s="124">
        <v>8.9599999999999999E-2</v>
      </c>
      <c r="E11" s="280">
        <v>7.3999999999999996E-2</v>
      </c>
      <c r="F11" s="281"/>
    </row>
    <row r="12" spans="1:45" x14ac:dyDescent="0.2">
      <c r="A12" s="125" t="s">
        <v>3926</v>
      </c>
      <c r="B12" s="125"/>
      <c r="C12" s="125"/>
      <c r="D12" s="126"/>
      <c r="E12" s="127">
        <v>6.6500000000000004E-2</v>
      </c>
      <c r="F12" s="128">
        <v>0.1115</v>
      </c>
    </row>
    <row r="13" spans="1:45" ht="13.5" x14ac:dyDescent="0.25">
      <c r="A13" s="129"/>
      <c r="B13" s="129"/>
      <c r="C13" s="129"/>
      <c r="D13" s="130"/>
      <c r="E13" s="131" t="s">
        <v>3927</v>
      </c>
      <c r="F13" s="131" t="s">
        <v>3928</v>
      </c>
    </row>
    <row r="14" spans="1:45" ht="12.75" customHeight="1" x14ac:dyDescent="0.2">
      <c r="A14" s="132"/>
      <c r="B14" s="19"/>
      <c r="C14" s="19"/>
      <c r="D14" s="133" t="s">
        <v>3929</v>
      </c>
      <c r="E14" s="134">
        <v>6.4999999999999997E-3</v>
      </c>
      <c r="F14" s="134">
        <v>6.4999999999999997E-3</v>
      </c>
    </row>
    <row r="15" spans="1:45" x14ac:dyDescent="0.2">
      <c r="A15" s="132"/>
      <c r="B15" s="19"/>
      <c r="C15" s="19"/>
      <c r="D15" s="133" t="s">
        <v>3930</v>
      </c>
      <c r="E15" s="134">
        <v>0.03</v>
      </c>
      <c r="F15" s="134">
        <v>0.03</v>
      </c>
    </row>
    <row r="16" spans="1:45" x14ac:dyDescent="0.2">
      <c r="A16" s="132"/>
      <c r="B16" s="19"/>
      <c r="C16" s="19"/>
      <c r="D16" s="133" t="s">
        <v>3931</v>
      </c>
      <c r="E16" s="134">
        <v>0.03</v>
      </c>
      <c r="F16" s="134">
        <v>0.03</v>
      </c>
    </row>
    <row r="17" spans="1:15" x14ac:dyDescent="0.2">
      <c r="A17" s="132"/>
      <c r="B17" s="19"/>
      <c r="C17" s="19"/>
      <c r="D17" s="133" t="s">
        <v>3932</v>
      </c>
      <c r="E17" s="134">
        <v>0</v>
      </c>
      <c r="F17" s="134">
        <v>4.4999999999999998E-2</v>
      </c>
      <c r="M17" s="5" t="s">
        <v>3933</v>
      </c>
      <c r="N17" s="5" t="s">
        <v>3934</v>
      </c>
    </row>
    <row r="18" spans="1:15" ht="12.75" customHeight="1" x14ac:dyDescent="0.2">
      <c r="A18" s="282" t="s">
        <v>3935</v>
      </c>
      <c r="B18" s="283"/>
      <c r="C18" s="283"/>
      <c r="D18" s="284"/>
      <c r="E18" s="135">
        <v>0.2354</v>
      </c>
      <c r="F18" s="135">
        <v>0.2979</v>
      </c>
      <c r="M18" s="136">
        <v>0.2354</v>
      </c>
      <c r="N18" s="136">
        <v>0.2979</v>
      </c>
      <c r="O18" s="137" t="s">
        <v>3905</v>
      </c>
    </row>
    <row r="19" spans="1:15" s="140" customFormat="1" ht="12.75" customHeight="1" x14ac:dyDescent="0.2">
      <c r="A19" s="138"/>
      <c r="B19" s="138"/>
      <c r="C19" s="138"/>
      <c r="D19" s="138"/>
      <c r="E19" s="139"/>
      <c r="F19" s="139"/>
      <c r="G19" s="5"/>
      <c r="H19" s="5"/>
      <c r="M19" s="136"/>
      <c r="N19" s="136"/>
      <c r="O19" s="137" t="s">
        <v>3936</v>
      </c>
    </row>
    <row r="20" spans="1:15" ht="12.75" customHeight="1" x14ac:dyDescent="0.2">
      <c r="A20" s="141" t="s">
        <v>3913</v>
      </c>
      <c r="B20" s="142"/>
      <c r="C20" s="142"/>
      <c r="D20" s="142"/>
      <c r="M20" s="136">
        <v>0.22</v>
      </c>
      <c r="N20" s="136">
        <v>0.28170000000000001</v>
      </c>
      <c r="O20" s="137" t="s">
        <v>3907</v>
      </c>
    </row>
    <row r="21" spans="1:15" x14ac:dyDescent="0.2">
      <c r="A21" s="121" t="s">
        <v>3915</v>
      </c>
      <c r="B21" s="122" t="s">
        <v>3916</v>
      </c>
      <c r="C21" s="122" t="s">
        <v>3917</v>
      </c>
      <c r="D21" s="122" t="s">
        <v>3918</v>
      </c>
      <c r="E21" s="287" t="s">
        <v>3919</v>
      </c>
      <c r="F21" s="288"/>
      <c r="M21" s="136">
        <v>0.20730000000000001</v>
      </c>
      <c r="N21" s="136">
        <v>0.26850000000000002</v>
      </c>
      <c r="O21" s="143" t="s">
        <v>3908</v>
      </c>
    </row>
    <row r="22" spans="1:15" ht="12.75" customHeight="1" x14ac:dyDescent="0.2">
      <c r="A22" s="123" t="s">
        <v>3921</v>
      </c>
      <c r="B22" s="124">
        <v>1.4999999999999999E-2</v>
      </c>
      <c r="C22" s="124">
        <v>3.4500000000000003E-2</v>
      </c>
      <c r="D22" s="124">
        <v>4.4900000000000002E-2</v>
      </c>
      <c r="E22" s="280">
        <v>3.4500000000000003E-2</v>
      </c>
      <c r="F22" s="281"/>
      <c r="M22" s="136">
        <v>0.24840000000000001</v>
      </c>
      <c r="N22" s="136">
        <v>0.31159999999999999</v>
      </c>
      <c r="O22" s="144" t="s">
        <v>3909</v>
      </c>
    </row>
    <row r="23" spans="1:15" ht="12.75" customHeight="1" x14ac:dyDescent="0.2">
      <c r="A23" s="123" t="s">
        <v>3922</v>
      </c>
      <c r="B23" s="124">
        <v>3.0000000000000001E-3</v>
      </c>
      <c r="C23" s="124">
        <v>4.7999999999999996E-3</v>
      </c>
      <c r="D23" s="124">
        <v>8.2000000000000007E-3</v>
      </c>
      <c r="E23" s="280">
        <v>4.7999999999999996E-3</v>
      </c>
      <c r="F23" s="281"/>
      <c r="M23" s="136">
        <v>0.26540000000000002</v>
      </c>
      <c r="N23" s="136">
        <v>0.32950000000000002</v>
      </c>
      <c r="O23" s="137" t="s">
        <v>3910</v>
      </c>
    </row>
    <row r="24" spans="1:15" ht="12.75" customHeight="1" x14ac:dyDescent="0.2">
      <c r="A24" s="123" t="s">
        <v>3923</v>
      </c>
      <c r="B24" s="124">
        <v>5.5999999999999999E-3</v>
      </c>
      <c r="C24" s="124">
        <v>8.5000000000000006E-3</v>
      </c>
      <c r="D24" s="124">
        <v>8.8999999999999999E-3</v>
      </c>
      <c r="E24" s="280">
        <v>8.5000000000000006E-3</v>
      </c>
      <c r="F24" s="281"/>
      <c r="M24" s="136">
        <v>0.2369</v>
      </c>
      <c r="N24" s="136">
        <v>0.29959999999999998</v>
      </c>
      <c r="O24" s="137" t="s">
        <v>3911</v>
      </c>
    </row>
    <row r="25" spans="1:15" ht="12.75" customHeight="1" x14ac:dyDescent="0.2">
      <c r="A25" s="123" t="s">
        <v>3924</v>
      </c>
      <c r="B25" s="124">
        <v>8.5000000000000006E-3</v>
      </c>
      <c r="C25" s="124">
        <v>8.5000000000000006E-3</v>
      </c>
      <c r="D25" s="124">
        <v>1.11E-2</v>
      </c>
      <c r="E25" s="280">
        <v>8.5000000000000006E-3</v>
      </c>
      <c r="F25" s="281"/>
      <c r="M25" s="136">
        <v>0.24840000000000001</v>
      </c>
      <c r="N25" s="136">
        <v>0.31159999999999999</v>
      </c>
      <c r="O25" s="143" t="s">
        <v>3912</v>
      </c>
    </row>
    <row r="26" spans="1:15" ht="12.75" customHeight="1" x14ac:dyDescent="0.2">
      <c r="A26" s="123" t="s">
        <v>3925</v>
      </c>
      <c r="B26" s="124">
        <v>3.5000000000000003E-2</v>
      </c>
      <c r="C26" s="124">
        <v>5.11E-2</v>
      </c>
      <c r="D26" s="124">
        <v>6.2199999999999998E-2</v>
      </c>
      <c r="E26" s="280">
        <v>5.11E-2</v>
      </c>
      <c r="F26" s="281"/>
      <c r="M26" s="145">
        <v>0.1502</v>
      </c>
      <c r="N26" s="145">
        <v>0.20850000000000002</v>
      </c>
      <c r="O26" s="146" t="s">
        <v>3906</v>
      </c>
    </row>
    <row r="27" spans="1:15" x14ac:dyDescent="0.2">
      <c r="A27" s="147" t="s">
        <v>3926</v>
      </c>
      <c r="B27" s="148"/>
      <c r="C27" s="148"/>
      <c r="D27" s="148"/>
      <c r="E27" s="127"/>
      <c r="F27" s="128">
        <v>3.6499999999999998E-2</v>
      </c>
    </row>
    <row r="28" spans="1:15" x14ac:dyDescent="0.2">
      <c r="A28" s="132"/>
      <c r="B28" s="19"/>
      <c r="C28" s="19"/>
      <c r="E28" s="133" t="s">
        <v>3929</v>
      </c>
      <c r="F28" s="134">
        <v>6.4999999999999997E-3</v>
      </c>
    </row>
    <row r="29" spans="1:15" ht="12.75" customHeight="1" x14ac:dyDescent="0.2">
      <c r="A29" s="132"/>
      <c r="B29" s="19"/>
      <c r="C29" s="19"/>
      <c r="E29" s="133" t="s">
        <v>3930</v>
      </c>
      <c r="F29" s="134">
        <v>0.03</v>
      </c>
    </row>
    <row r="30" spans="1:15" ht="12.75" customHeight="1" x14ac:dyDescent="0.2">
      <c r="A30" s="132"/>
      <c r="B30" s="19"/>
      <c r="C30" s="19"/>
      <c r="E30" s="133" t="s">
        <v>3931</v>
      </c>
      <c r="F30" s="134"/>
    </row>
    <row r="31" spans="1:15" x14ac:dyDescent="0.2">
      <c r="A31" s="132"/>
      <c r="B31" s="19"/>
      <c r="C31" s="19"/>
      <c r="E31" s="133" t="s">
        <v>3932</v>
      </c>
      <c r="F31" s="134"/>
    </row>
    <row r="32" spans="1:15" x14ac:dyDescent="0.2">
      <c r="A32" s="282" t="s">
        <v>3935</v>
      </c>
      <c r="B32" s="283"/>
      <c r="C32" s="283"/>
      <c r="D32" s="284"/>
      <c r="E32" s="149"/>
      <c r="F32" s="135">
        <v>0.15279999999999999</v>
      </c>
    </row>
    <row r="33" spans="1:6" x14ac:dyDescent="0.2">
      <c r="A33" s="138"/>
      <c r="B33" s="138"/>
      <c r="C33" s="138"/>
      <c r="D33" s="138"/>
      <c r="E33" s="139"/>
      <c r="F33" s="139"/>
    </row>
    <row r="34" spans="1:6" ht="12.75" customHeight="1" x14ac:dyDescent="0.2">
      <c r="A34" s="150" t="s">
        <v>3937</v>
      </c>
      <c r="F34" s="151"/>
    </row>
    <row r="35" spans="1:6" x14ac:dyDescent="0.2">
      <c r="A35" s="285"/>
      <c r="B35" s="152"/>
      <c r="C35" s="152"/>
      <c r="D35" s="152"/>
      <c r="E35" s="152"/>
      <c r="F35" s="152"/>
    </row>
    <row r="36" spans="1:6" x14ac:dyDescent="0.2">
      <c r="A36" s="285"/>
      <c r="B36" s="152"/>
      <c r="C36" s="152"/>
      <c r="D36" s="152"/>
      <c r="E36" s="152"/>
      <c r="F36" s="152"/>
    </row>
    <row r="37" spans="1:6" x14ac:dyDescent="0.2">
      <c r="A37" s="285"/>
      <c r="B37" s="153"/>
      <c r="C37" s="153"/>
      <c r="D37" s="153"/>
      <c r="E37" s="153"/>
      <c r="F37" s="153"/>
    </row>
    <row r="38" spans="1:6" ht="12.75" customHeight="1" x14ac:dyDescent="0.2">
      <c r="A38" s="154" t="s">
        <v>3938</v>
      </c>
      <c r="B38" s="155"/>
      <c r="C38" s="155"/>
      <c r="D38" s="155"/>
      <c r="E38" s="155"/>
      <c r="F38" s="155"/>
    </row>
    <row r="39" spans="1:6" x14ac:dyDescent="0.2">
      <c r="A39" s="154" t="s">
        <v>3939</v>
      </c>
      <c r="B39" s="155"/>
      <c r="C39" s="155"/>
      <c r="D39" s="155"/>
      <c r="E39" s="155"/>
      <c r="F39" s="155"/>
    </row>
    <row r="40" spans="1:6" x14ac:dyDescent="0.2">
      <c r="A40" s="154" t="s">
        <v>3940</v>
      </c>
      <c r="B40" s="155"/>
      <c r="C40" s="155"/>
      <c r="D40" s="155"/>
      <c r="E40" s="155"/>
      <c r="F40" s="155"/>
    </row>
    <row r="41" spans="1:6" x14ac:dyDescent="0.2">
      <c r="A41" s="154" t="s">
        <v>3941</v>
      </c>
      <c r="B41" s="155"/>
      <c r="C41" s="155"/>
      <c r="D41" s="155"/>
      <c r="E41" s="155"/>
      <c r="F41" s="155"/>
    </row>
    <row r="42" spans="1:6" ht="12.75" customHeight="1" x14ac:dyDescent="0.2">
      <c r="A42" s="154" t="s">
        <v>3942</v>
      </c>
      <c r="B42" s="155"/>
      <c r="C42" s="155"/>
      <c r="D42" s="155"/>
      <c r="E42" s="155"/>
      <c r="F42" s="155"/>
    </row>
    <row r="43" spans="1:6" x14ac:dyDescent="0.2">
      <c r="A43" s="154" t="s">
        <v>3943</v>
      </c>
      <c r="B43" s="155"/>
      <c r="C43" s="155"/>
      <c r="D43" s="155"/>
      <c r="E43" s="155"/>
      <c r="F43" s="155"/>
    </row>
    <row r="44" spans="1:6" x14ac:dyDescent="0.2">
      <c r="A44" s="154" t="s">
        <v>3944</v>
      </c>
      <c r="B44" s="155"/>
      <c r="C44" s="155"/>
      <c r="D44" s="155"/>
      <c r="E44" s="155"/>
      <c r="F44" s="155"/>
    </row>
    <row r="45" spans="1:6" x14ac:dyDescent="0.2">
      <c r="A45" s="154" t="s">
        <v>3945</v>
      </c>
      <c r="B45" s="155"/>
      <c r="C45" s="155"/>
      <c r="D45" s="155"/>
      <c r="E45" s="155"/>
      <c r="F45" s="155"/>
    </row>
    <row r="46" spans="1:6" ht="12.75" customHeight="1" x14ac:dyDescent="0.2">
      <c r="A46" s="154" t="s">
        <v>3946</v>
      </c>
      <c r="B46" s="155"/>
      <c r="C46" s="155"/>
      <c r="D46" s="155"/>
      <c r="E46" s="155"/>
      <c r="F46" s="155"/>
    </row>
    <row r="47" spans="1:6" x14ac:dyDescent="0.2">
      <c r="A47" s="286" t="s">
        <v>3947</v>
      </c>
      <c r="B47" s="286"/>
      <c r="C47" s="286"/>
      <c r="D47" s="286"/>
      <c r="E47" s="286"/>
      <c r="F47" s="286"/>
    </row>
    <row r="48" spans="1:6" x14ac:dyDescent="0.2">
      <c r="A48" s="286"/>
      <c r="B48" s="286"/>
      <c r="C48" s="286"/>
      <c r="D48" s="286"/>
      <c r="E48" s="286"/>
      <c r="F48" s="286"/>
    </row>
  </sheetData>
  <mergeCells count="28">
    <mergeCell ref="A2:C3"/>
    <mergeCell ref="D2:F3"/>
    <mergeCell ref="A1:F1"/>
    <mergeCell ref="J1:M1"/>
    <mergeCell ref="N1:Q1"/>
    <mergeCell ref="E11:F11"/>
    <mergeCell ref="AD1:AG1"/>
    <mergeCell ref="AH1:AK1"/>
    <mergeCell ref="AL1:AO1"/>
    <mergeCell ref="AP1:AS1"/>
    <mergeCell ref="R1:U1"/>
    <mergeCell ref="V1:Y1"/>
    <mergeCell ref="Z1:AC1"/>
    <mergeCell ref="E6:F6"/>
    <mergeCell ref="E7:F7"/>
    <mergeCell ref="E8:F8"/>
    <mergeCell ref="E9:F9"/>
    <mergeCell ref="E10:F10"/>
    <mergeCell ref="E26:F26"/>
    <mergeCell ref="A32:D32"/>
    <mergeCell ref="A35:A37"/>
    <mergeCell ref="A47:F48"/>
    <mergeCell ref="A18:D18"/>
    <mergeCell ref="E21:F21"/>
    <mergeCell ref="E22:F22"/>
    <mergeCell ref="E23:F23"/>
    <mergeCell ref="E24:F24"/>
    <mergeCell ref="E25:F25"/>
  </mergeCells>
  <pageMargins left="0.78740157480314998" right="0.70866141732283505" top="0.98425196850393704" bottom="0.70866141732283505" header="0.39370078740157499" footer="0.196850393700787"/>
  <pageSetup paperSize="9" scale="85" orientation="portrait"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21/10/2025</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14</vt:i4>
      </vt:variant>
    </vt:vector>
  </HeadingPairs>
  <TitlesOfParts>
    <vt:vector size="21" baseType="lpstr">
      <vt:lpstr>RESUMO</vt:lpstr>
      <vt:lpstr>SINTETICO</vt:lpstr>
      <vt:lpstr>MEMÓRIA</vt:lpstr>
      <vt:lpstr>COMPOSIÇÕES</vt:lpstr>
      <vt:lpstr>CRONOGRAMA </vt:lpstr>
      <vt:lpstr>INSUMOS</vt:lpstr>
      <vt:lpstr>BDI</vt:lpstr>
      <vt:lpstr>BDI!Area_de_impressao</vt:lpstr>
      <vt:lpstr>COMPOSIÇÕES!Area_de_impressao</vt:lpstr>
      <vt:lpstr>'CRONOGRAMA '!Area_de_impressao</vt:lpstr>
      <vt:lpstr>INSUMOS!Area_de_impressao</vt:lpstr>
      <vt:lpstr>MEMÓRIA!Area_de_impressao</vt:lpstr>
      <vt:lpstr>RESUMO!Area_de_impressao</vt:lpstr>
      <vt:lpstr>SINTETICO!Area_de_impressao</vt:lpstr>
      <vt:lpstr>'CRONOGRAMA '!controle</vt:lpstr>
      <vt:lpstr>BDI!Titulos_de_impressao</vt:lpstr>
      <vt:lpstr>COMPOSIÇÕES!Titulos_de_impressao</vt:lpstr>
      <vt:lpstr>INSUMOS!Titulos_de_impressao</vt:lpstr>
      <vt:lpstr>MEMÓRIA!Titulos_de_impressao</vt:lpstr>
      <vt:lpstr>RESUMO!Titulos_de_impressao</vt:lpstr>
      <vt:lpstr>SINTETICO!Titulos_de_impressao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Hedipo Matheus Antunes Silva</dc:creator>
  <cp:lastModifiedBy>Hedipo Matheus Antunes Silva</cp:lastModifiedBy>
  <dcterms:created xsi:type="dcterms:W3CDTF">2025-10-21T18:19:00Z</dcterms:created>
  <dcterms:modified xsi:type="dcterms:W3CDTF">2025-10-21T18:41:33Z</dcterms:modified>
</cp:coreProperties>
</file>